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8D4A74F-C9FC-476E-B900-D3D5644A1230}" xr6:coauthVersionLast="45" xr6:coauthVersionMax="45" xr10:uidLastSave="{00000000-0000-0000-0000-000000000000}"/>
  <bookViews>
    <workbookView xWindow="-28920" yWindow="-120" windowWidth="29040" windowHeight="15840" tabRatio="653" activeTab="7" xr2:uid="{1BFDBDDD-03BC-42BF-BA52-8E4216F92F7B}"/>
    <workbookView xWindow="-289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50" i="9" l="1"/>
  <c r="O349" i="9"/>
  <c r="O336" i="9"/>
  <c r="O319" i="9"/>
  <c r="O318" i="9"/>
  <c r="O286" i="9"/>
  <c r="O57" i="9"/>
  <c r="O27" i="9"/>
  <c r="O26" i="9"/>
  <c r="AS17" i="9" l="1"/>
  <c r="AS18" i="9"/>
  <c r="AS15" i="9" s="1"/>
  <c r="AS16" i="9"/>
  <c r="N57" i="9"/>
  <c r="N27" i="9"/>
  <c r="N26" i="9"/>
  <c r="AS14" i="9" l="1"/>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2" i="9"/>
  <c r="AH156" i="9"/>
  <c r="I156" i="9"/>
  <c r="H156" i="9"/>
  <c r="G156" i="9"/>
  <c r="F156" i="9"/>
  <c r="E156" i="9"/>
  <c r="D156" i="9"/>
  <c r="AH155" i="9"/>
  <c r="I155" i="9"/>
  <c r="H155" i="9"/>
  <c r="G155" i="9"/>
  <c r="F155" i="9"/>
  <c r="E155" i="9"/>
  <c r="D155" i="9"/>
  <c r="AH154" i="9"/>
  <c r="I154" i="9"/>
  <c r="H154" i="9"/>
  <c r="G154" i="9"/>
  <c r="F154" i="9"/>
  <c r="E154" i="9"/>
  <c r="D154" i="9"/>
  <c r="AI153" i="9"/>
  <c r="AH153" i="9"/>
  <c r="I153" i="9"/>
  <c r="H153" i="9"/>
  <c r="G153" i="9"/>
  <c r="F153" i="9"/>
  <c r="E153" i="9"/>
  <c r="D153" i="9"/>
  <c r="AI152" i="9"/>
  <c r="AH152" i="9"/>
  <c r="I152" i="9"/>
  <c r="H152" i="9"/>
  <c r="G152" i="9"/>
  <c r="F152" i="9"/>
  <c r="E152" i="9"/>
  <c r="D152" i="9"/>
  <c r="AH151" i="9"/>
  <c r="I151" i="9"/>
  <c r="H151" i="9"/>
  <c r="G151" i="9"/>
  <c r="F151" i="9"/>
  <c r="E151" i="9"/>
  <c r="D151" i="9"/>
  <c r="AH150" i="9"/>
  <c r="I150" i="9"/>
  <c r="H150" i="9"/>
  <c r="G150" i="9"/>
  <c r="F150" i="9"/>
  <c r="E150" i="9"/>
  <c r="D150" i="9"/>
  <c r="AI149" i="9"/>
  <c r="AH149" i="9"/>
  <c r="I149" i="9"/>
  <c r="H149" i="9"/>
  <c r="G149" i="9"/>
  <c r="F149" i="9"/>
  <c r="E149" i="9"/>
  <c r="D149" i="9"/>
  <c r="AI148" i="9"/>
  <c r="AH148" i="9"/>
  <c r="I148" i="9"/>
  <c r="H148" i="9"/>
  <c r="G148" i="9"/>
  <c r="F148" i="9"/>
  <c r="E148" i="9"/>
  <c r="D148" i="9"/>
  <c r="AH147" i="9"/>
  <c r="I147" i="9"/>
  <c r="H147" i="9"/>
  <c r="G147" i="9"/>
  <c r="F147" i="9"/>
  <c r="E147" i="9"/>
  <c r="D147" i="9"/>
  <c r="AH146" i="9"/>
  <c r="I146" i="9"/>
  <c r="H146" i="9"/>
  <c r="G146" i="9"/>
  <c r="F146" i="9"/>
  <c r="E146" i="9"/>
  <c r="D146" i="9"/>
  <c r="AH145" i="9"/>
  <c r="I145" i="9"/>
  <c r="H145" i="9"/>
  <c r="G145" i="9"/>
  <c r="F145" i="9"/>
  <c r="E145" i="9"/>
  <c r="D145" i="9"/>
  <c r="AH144" i="9"/>
  <c r="I144" i="9"/>
  <c r="H144" i="9"/>
  <c r="G144" i="9"/>
  <c r="F144" i="9"/>
  <c r="E144" i="9"/>
  <c r="D144" i="9"/>
  <c r="AH143" i="9"/>
  <c r="I143" i="9"/>
  <c r="H143" i="9"/>
  <c r="G143" i="9"/>
  <c r="F143" i="9"/>
  <c r="E143" i="9"/>
  <c r="D143" i="9"/>
  <c r="AH142" i="9"/>
  <c r="I142" i="9"/>
  <c r="H142" i="9"/>
  <c r="G142" i="9"/>
  <c r="F142" i="9"/>
  <c r="E142" i="9"/>
  <c r="D142" i="9"/>
  <c r="AI141" i="9"/>
  <c r="AH141" i="9"/>
  <c r="I141" i="9"/>
  <c r="H141" i="9"/>
  <c r="G141" i="9"/>
  <c r="F141" i="9"/>
  <c r="E141" i="9"/>
  <c r="D141" i="9"/>
  <c r="AI140" i="9"/>
  <c r="AH140" i="9"/>
  <c r="I140" i="9"/>
  <c r="H140" i="9"/>
  <c r="G140" i="9"/>
  <c r="F140" i="9"/>
  <c r="E140" i="9"/>
  <c r="D140" i="9"/>
  <c r="AH139" i="9"/>
  <c r="I139" i="9"/>
  <c r="H139" i="9"/>
  <c r="G139" i="9"/>
  <c r="F139" i="9"/>
  <c r="E139" i="9"/>
  <c r="D139" i="9"/>
  <c r="AH138" i="9"/>
  <c r="I138" i="9"/>
  <c r="H138" i="9"/>
  <c r="G138" i="9"/>
  <c r="F138" i="9"/>
  <c r="E138" i="9"/>
  <c r="D138" i="9"/>
  <c r="AH137" i="9"/>
  <c r="I137" i="9"/>
  <c r="H137" i="9"/>
  <c r="G137" i="9"/>
  <c r="F137" i="9"/>
  <c r="E137" i="9"/>
  <c r="D137" i="9"/>
  <c r="AH136" i="9"/>
  <c r="I136" i="9"/>
  <c r="H136" i="9"/>
  <c r="G136" i="9"/>
  <c r="F136" i="9"/>
  <c r="E136" i="9"/>
  <c r="D136" i="9"/>
  <c r="AH135" i="9"/>
  <c r="I135" i="9"/>
  <c r="H135" i="9"/>
  <c r="G135" i="9"/>
  <c r="F135" i="9"/>
  <c r="E135" i="9"/>
  <c r="D135" i="9"/>
  <c r="AH134" i="9"/>
  <c r="I134" i="9"/>
  <c r="H134" i="9"/>
  <c r="G134" i="9"/>
  <c r="F134" i="9"/>
  <c r="E134" i="9"/>
  <c r="D134" i="9"/>
  <c r="AH133" i="9"/>
  <c r="I133" i="9"/>
  <c r="H133" i="9"/>
  <c r="G133" i="9"/>
  <c r="F133" i="9"/>
  <c r="E133" i="9"/>
  <c r="D133" i="9"/>
  <c r="AI132" i="9"/>
  <c r="AH132" i="9"/>
  <c r="I132" i="9"/>
  <c r="H132" i="9"/>
  <c r="G132" i="9"/>
  <c r="F132" i="9"/>
  <c r="E132" i="9"/>
  <c r="D132" i="9"/>
  <c r="AH131" i="9"/>
  <c r="I131" i="9"/>
  <c r="H131" i="9"/>
  <c r="G131" i="9"/>
  <c r="F131" i="9"/>
  <c r="E131" i="9"/>
  <c r="D131" i="9"/>
  <c r="AH130" i="9"/>
  <c r="I130" i="9"/>
  <c r="H130" i="9"/>
  <c r="G130" i="9"/>
  <c r="F130" i="9"/>
  <c r="E130" i="9"/>
  <c r="D130" i="9"/>
  <c r="AH129" i="9"/>
  <c r="I129" i="9"/>
  <c r="H129" i="9"/>
  <c r="G129" i="9"/>
  <c r="F129" i="9"/>
  <c r="E129" i="9"/>
  <c r="D129" i="9"/>
  <c r="AH128" i="9"/>
  <c r="I128" i="9"/>
  <c r="H128" i="9"/>
  <c r="G128" i="9"/>
  <c r="F128" i="9"/>
  <c r="E128" i="9"/>
  <c r="D128" i="9"/>
  <c r="AH127" i="9"/>
  <c r="I127" i="9"/>
  <c r="H127" i="9"/>
  <c r="G127" i="9"/>
  <c r="F127" i="9"/>
  <c r="E127" i="9"/>
  <c r="D127" i="9"/>
  <c r="AI126" i="9"/>
  <c r="AH126" i="9"/>
  <c r="I126" i="9"/>
  <c r="H126" i="9"/>
  <c r="G126" i="9"/>
  <c r="F126" i="9"/>
  <c r="E126" i="9"/>
  <c r="D126" i="9"/>
  <c r="AH125" i="9"/>
  <c r="I125" i="9"/>
  <c r="H125" i="9"/>
  <c r="G125" i="9"/>
  <c r="F125" i="9"/>
  <c r="E125" i="9"/>
  <c r="D125" i="9"/>
  <c r="AH124" i="9"/>
  <c r="I124" i="9"/>
  <c r="H124" i="9"/>
  <c r="G124" i="9"/>
  <c r="F124" i="9"/>
  <c r="E124" i="9"/>
  <c r="D124" i="9"/>
  <c r="AH123" i="9"/>
  <c r="I123" i="9"/>
  <c r="H123" i="9"/>
  <c r="G123" i="9"/>
  <c r="F123" i="9"/>
  <c r="E123" i="9"/>
  <c r="D123" i="9"/>
  <c r="AH122" i="9"/>
  <c r="I122" i="9"/>
  <c r="H122" i="9"/>
  <c r="G122" i="9"/>
  <c r="F122" i="9"/>
  <c r="E122" i="9"/>
  <c r="D122" i="9"/>
  <c r="AH121" i="9"/>
  <c r="I121" i="9"/>
  <c r="H121" i="9"/>
  <c r="G121" i="9"/>
  <c r="F121" i="9"/>
  <c r="E121" i="9"/>
  <c r="D121" i="9"/>
  <c r="AH120" i="9"/>
  <c r="I120" i="9"/>
  <c r="H120" i="9"/>
  <c r="G120" i="9"/>
  <c r="F120" i="9"/>
  <c r="E120" i="9"/>
  <c r="D120" i="9"/>
  <c r="AH119" i="9"/>
  <c r="I119" i="9"/>
  <c r="H119" i="9"/>
  <c r="G119" i="9"/>
  <c r="F119" i="9"/>
  <c r="E119" i="9"/>
  <c r="D119" i="9"/>
  <c r="AH118" i="9"/>
  <c r="I118" i="9"/>
  <c r="H118" i="9"/>
  <c r="G118" i="9"/>
  <c r="F118" i="9"/>
  <c r="E118" i="9"/>
  <c r="D118" i="9"/>
  <c r="AH117" i="9"/>
  <c r="I117" i="9"/>
  <c r="H117" i="9"/>
  <c r="G117" i="9"/>
  <c r="F117" i="9"/>
  <c r="E117" i="9"/>
  <c r="D117" i="9"/>
  <c r="AH116" i="9"/>
  <c r="I116" i="9"/>
  <c r="H116" i="9"/>
  <c r="G116" i="9"/>
  <c r="F116" i="9"/>
  <c r="E116" i="9"/>
  <c r="D116" i="9"/>
  <c r="AH115" i="9"/>
  <c r="I115" i="9"/>
  <c r="H115" i="9"/>
  <c r="G115" i="9"/>
  <c r="F115" i="9"/>
  <c r="E115" i="9"/>
  <c r="D115" i="9"/>
  <c r="AH114" i="9"/>
  <c r="I114" i="9"/>
  <c r="H114" i="9"/>
  <c r="G114" i="9"/>
  <c r="F114" i="9"/>
  <c r="E114" i="9"/>
  <c r="D114" i="9"/>
  <c r="AH113" i="9"/>
  <c r="I113" i="9"/>
  <c r="H113" i="9"/>
  <c r="G113" i="9"/>
  <c r="F113" i="9"/>
  <c r="E113" i="9"/>
  <c r="D113" i="9"/>
  <c r="AH112" i="9"/>
  <c r="I112" i="9"/>
  <c r="H112" i="9"/>
  <c r="G112" i="9"/>
  <c r="F112" i="9"/>
  <c r="E112" i="9"/>
  <c r="D112" i="9"/>
  <c r="AH111" i="9"/>
  <c r="I111" i="9"/>
  <c r="H111" i="9"/>
  <c r="G111" i="9"/>
  <c r="F111" i="9"/>
  <c r="E111" i="9"/>
  <c r="D111" i="9"/>
  <c r="AH110" i="9"/>
  <c r="I110" i="9"/>
  <c r="H110" i="9"/>
  <c r="G110" i="9"/>
  <c r="F110" i="9"/>
  <c r="E110" i="9"/>
  <c r="D110" i="9"/>
  <c r="AH109" i="9"/>
  <c r="I109" i="9"/>
  <c r="H109" i="9"/>
  <c r="G109" i="9"/>
  <c r="F109" i="9"/>
  <c r="E109" i="9"/>
  <c r="D109" i="9"/>
  <c r="AH108" i="9"/>
  <c r="I108" i="9"/>
  <c r="H108" i="9"/>
  <c r="G108" i="9"/>
  <c r="F108" i="9"/>
  <c r="E108" i="9"/>
  <c r="D108" i="9"/>
  <c r="AH107" i="9"/>
  <c r="I107" i="9"/>
  <c r="H107" i="9"/>
  <c r="G107" i="9"/>
  <c r="F107" i="9"/>
  <c r="E107" i="9"/>
  <c r="D107" i="9"/>
  <c r="AH106" i="9"/>
  <c r="I106" i="9"/>
  <c r="H106" i="9"/>
  <c r="G106" i="9"/>
  <c r="F106" i="9"/>
  <c r="E106" i="9"/>
  <c r="D106" i="9"/>
  <c r="AH105" i="9"/>
  <c r="I105" i="9"/>
  <c r="H105" i="9"/>
  <c r="G105" i="9"/>
  <c r="F105" i="9"/>
  <c r="E105" i="9"/>
  <c r="D105" i="9"/>
  <c r="AH104" i="9"/>
  <c r="I104" i="9"/>
  <c r="H104" i="9"/>
  <c r="G104" i="9"/>
  <c r="F104" i="9"/>
  <c r="E104" i="9"/>
  <c r="D104" i="9"/>
  <c r="AH103" i="9"/>
  <c r="I103" i="9"/>
  <c r="H103" i="9"/>
  <c r="G103" i="9"/>
  <c r="F103" i="9"/>
  <c r="E103" i="9"/>
  <c r="D103" i="9"/>
  <c r="AH102" i="9"/>
  <c r="I102" i="9"/>
  <c r="H102" i="9"/>
  <c r="G102" i="9"/>
  <c r="F102" i="9"/>
  <c r="E102" i="9"/>
  <c r="D102" i="9"/>
  <c r="AH101" i="9"/>
  <c r="I101" i="9"/>
  <c r="H101" i="9"/>
  <c r="G101" i="9"/>
  <c r="F101" i="9"/>
  <c r="E101" i="9"/>
  <c r="D101" i="9"/>
  <c r="AH100" i="9"/>
  <c r="I100" i="9"/>
  <c r="H100" i="9"/>
  <c r="G100" i="9"/>
  <c r="F100" i="9"/>
  <c r="E100" i="9"/>
  <c r="D100" i="9"/>
  <c r="AH99" i="9"/>
  <c r="I99" i="9"/>
  <c r="H99" i="9"/>
  <c r="G99" i="9"/>
  <c r="F99" i="9"/>
  <c r="E99" i="9"/>
  <c r="D99" i="9"/>
  <c r="AH98" i="9"/>
  <c r="I98" i="9"/>
  <c r="H98" i="9"/>
  <c r="G98" i="9"/>
  <c r="F98" i="9"/>
  <c r="E98" i="9"/>
  <c r="D98" i="9"/>
  <c r="AH97" i="9"/>
  <c r="I97" i="9"/>
  <c r="H97" i="9"/>
  <c r="G97" i="9"/>
  <c r="F97" i="9"/>
  <c r="E97" i="9"/>
  <c r="D97" i="9"/>
  <c r="AH96" i="9"/>
  <c r="I96" i="9"/>
  <c r="H96" i="9"/>
  <c r="G96" i="9"/>
  <c r="F96" i="9"/>
  <c r="E96" i="9"/>
  <c r="D96" i="9"/>
  <c r="AH95" i="9"/>
  <c r="I95" i="9"/>
  <c r="H95" i="9"/>
  <c r="G95" i="9"/>
  <c r="F95" i="9"/>
  <c r="E95" i="9"/>
  <c r="D95" i="9"/>
  <c r="AH94" i="9"/>
  <c r="I94" i="9"/>
  <c r="H94" i="9"/>
  <c r="G94" i="9"/>
  <c r="F94" i="9"/>
  <c r="E94" i="9"/>
  <c r="D94" i="9"/>
  <c r="AH93" i="9"/>
  <c r="I93" i="9"/>
  <c r="H93" i="9"/>
  <c r="G93" i="9"/>
  <c r="F93" i="9"/>
  <c r="E93" i="9"/>
  <c r="D93" i="9"/>
  <c r="AH92" i="9"/>
  <c r="I92" i="9"/>
  <c r="H92" i="9"/>
  <c r="G92" i="9"/>
  <c r="F92" i="9"/>
  <c r="E92" i="9"/>
  <c r="D92" i="9"/>
  <c r="AH91" i="9"/>
  <c r="I91" i="9"/>
  <c r="H91" i="9"/>
  <c r="G91" i="9"/>
  <c r="F91" i="9"/>
  <c r="E91" i="9"/>
  <c r="D91" i="9"/>
  <c r="AH90" i="9"/>
  <c r="I90" i="9"/>
  <c r="H90" i="9"/>
  <c r="G90" i="9"/>
  <c r="F90" i="9"/>
  <c r="E90" i="9"/>
  <c r="D90" i="9"/>
  <c r="AH89" i="9"/>
  <c r="I89" i="9"/>
  <c r="H89" i="9"/>
  <c r="G89" i="9"/>
  <c r="F89" i="9"/>
  <c r="E89" i="9"/>
  <c r="D89" i="9"/>
  <c r="AH88" i="9"/>
  <c r="I88" i="9"/>
  <c r="H88" i="9"/>
  <c r="G88" i="9"/>
  <c r="F88" i="9"/>
  <c r="E88" i="9"/>
  <c r="D88" i="9"/>
  <c r="AH87" i="9"/>
  <c r="I87" i="9"/>
  <c r="H87" i="9"/>
  <c r="G87" i="9"/>
  <c r="F87" i="9"/>
  <c r="E87" i="9"/>
  <c r="D87" i="9"/>
  <c r="AH86" i="9"/>
  <c r="I86" i="9"/>
  <c r="H86" i="9"/>
  <c r="G86" i="9"/>
  <c r="F86" i="9"/>
  <c r="E86" i="9"/>
  <c r="D86" i="9"/>
  <c r="AH85" i="9"/>
  <c r="I85" i="9"/>
  <c r="H85" i="9"/>
  <c r="G85" i="9"/>
  <c r="F85" i="9"/>
  <c r="E85" i="9"/>
  <c r="D85" i="9"/>
  <c r="AH84" i="9"/>
  <c r="I84" i="9"/>
  <c r="H84" i="9"/>
  <c r="G84" i="9"/>
  <c r="F84" i="9"/>
  <c r="E84" i="9"/>
  <c r="D84" i="9"/>
  <c r="AH83" i="9"/>
  <c r="I83" i="9"/>
  <c r="H83" i="9"/>
  <c r="G83" i="9"/>
  <c r="F83" i="9"/>
  <c r="E83" i="9"/>
  <c r="D83" i="9"/>
  <c r="AH82" i="9"/>
  <c r="I82" i="9"/>
  <c r="H82" i="9"/>
  <c r="G82" i="9"/>
  <c r="F82" i="9"/>
  <c r="E82" i="9"/>
  <c r="D82" i="9"/>
  <c r="AH81" i="9"/>
  <c r="I81" i="9"/>
  <c r="H81" i="9"/>
  <c r="G81" i="9"/>
  <c r="F81" i="9"/>
  <c r="E81" i="9"/>
  <c r="D81" i="9"/>
  <c r="AH80" i="9"/>
  <c r="I80" i="9"/>
  <c r="H80" i="9"/>
  <c r="G80" i="9"/>
  <c r="F80" i="9"/>
  <c r="E80" i="9"/>
  <c r="D80" i="9"/>
  <c r="AH79" i="9"/>
  <c r="I79" i="9"/>
  <c r="H79" i="9"/>
  <c r="G79" i="9"/>
  <c r="F79" i="9"/>
  <c r="E79" i="9"/>
  <c r="D79" i="9"/>
  <c r="AH78" i="9"/>
  <c r="I78" i="9"/>
  <c r="H78" i="9"/>
  <c r="G78" i="9"/>
  <c r="F78" i="9"/>
  <c r="E78" i="9"/>
  <c r="D78" i="9"/>
  <c r="AH77" i="9"/>
  <c r="I77" i="9"/>
  <c r="H77" i="9"/>
  <c r="G77" i="9"/>
  <c r="F77" i="9"/>
  <c r="E77" i="9"/>
  <c r="D77" i="9"/>
  <c r="AH76" i="9"/>
  <c r="I76" i="9"/>
  <c r="H76" i="9"/>
  <c r="G76" i="9"/>
  <c r="F76" i="9"/>
  <c r="E76" i="9"/>
  <c r="D76" i="9"/>
  <c r="AH75" i="9"/>
  <c r="I75" i="9"/>
  <c r="H75" i="9"/>
  <c r="G75" i="9"/>
  <c r="F75" i="9"/>
  <c r="E75" i="9"/>
  <c r="D75" i="9"/>
  <c r="AH74" i="9"/>
  <c r="I74" i="9"/>
  <c r="H74" i="9"/>
  <c r="G74" i="9"/>
  <c r="F74" i="9"/>
  <c r="E74" i="9"/>
  <c r="D74" i="9"/>
  <c r="AH73" i="9"/>
  <c r="I73" i="9"/>
  <c r="H73" i="9"/>
  <c r="G73" i="9"/>
  <c r="F73" i="9"/>
  <c r="E73" i="9"/>
  <c r="D73" i="9"/>
  <c r="AH72" i="9"/>
  <c r="I72" i="9"/>
  <c r="H72" i="9"/>
  <c r="G72" i="9"/>
  <c r="F72" i="9"/>
  <c r="E72" i="9"/>
  <c r="D72" i="9"/>
  <c r="AH71" i="9"/>
  <c r="I71" i="9"/>
  <c r="H71" i="9"/>
  <c r="G71" i="9"/>
  <c r="F71" i="9"/>
  <c r="E71" i="9"/>
  <c r="D71" i="9"/>
  <c r="AH70" i="9"/>
  <c r="I70" i="9"/>
  <c r="H70" i="9"/>
  <c r="G70" i="9"/>
  <c r="F70" i="9"/>
  <c r="E70" i="9"/>
  <c r="D70" i="9"/>
  <c r="AH69" i="9"/>
  <c r="I69" i="9"/>
  <c r="H69" i="9"/>
  <c r="G69" i="9"/>
  <c r="F69" i="9"/>
  <c r="E69" i="9"/>
  <c r="D69" i="9"/>
  <c r="AH68" i="9"/>
  <c r="I68" i="9"/>
  <c r="H68" i="9"/>
  <c r="G68" i="9"/>
  <c r="F68" i="9"/>
  <c r="E68" i="9"/>
  <c r="D68" i="9"/>
  <c r="AH67" i="9"/>
  <c r="I67" i="9"/>
  <c r="H67" i="9"/>
  <c r="G67" i="9"/>
  <c r="F67" i="9"/>
  <c r="E67" i="9"/>
  <c r="D67" i="9"/>
  <c r="AH66" i="9"/>
  <c r="I66" i="9"/>
  <c r="H66" i="9"/>
  <c r="G66" i="9"/>
  <c r="F66" i="9"/>
  <c r="E66" i="9"/>
  <c r="D66" i="9"/>
  <c r="AH65" i="9"/>
  <c r="I65" i="9"/>
  <c r="H65" i="9"/>
  <c r="G65" i="9"/>
  <c r="F65" i="9"/>
  <c r="E65" i="9"/>
  <c r="D65" i="9"/>
  <c r="AH64" i="9"/>
  <c r="I64" i="9"/>
  <c r="H64" i="9"/>
  <c r="G64" i="9"/>
  <c r="F64" i="9"/>
  <c r="E64" i="9"/>
  <c r="D64" i="9"/>
  <c r="AI114" i="9" l="1"/>
  <c r="AI105" i="9"/>
  <c r="AI99" i="9"/>
  <c r="AI93" i="9"/>
  <c r="AI87" i="9"/>
  <c r="AI81" i="9"/>
  <c r="AI75" i="9"/>
  <c r="AI69" i="9"/>
  <c r="AI137" i="9"/>
  <c r="AI122" i="9"/>
  <c r="AI110" i="9"/>
  <c r="AI101" i="9"/>
  <c r="AI86" i="9"/>
  <c r="AI74" i="9"/>
  <c r="AI145" i="9"/>
  <c r="AI130" i="9"/>
  <c r="AI118" i="9"/>
  <c r="AI106" i="9"/>
  <c r="AI94" i="9"/>
  <c r="AI82" i="9"/>
  <c r="AI67" i="9"/>
  <c r="AI156" i="9"/>
  <c r="AI150" i="9"/>
  <c r="AI147" i="9"/>
  <c r="AI144" i="9"/>
  <c r="AI138" i="9"/>
  <c r="AI135" i="9"/>
  <c r="AI129" i="9"/>
  <c r="AI123" i="9"/>
  <c r="AI120" i="9"/>
  <c r="AI117" i="9"/>
  <c r="AI111" i="9"/>
  <c r="AI108" i="9"/>
  <c r="AI102" i="9"/>
  <c r="AI96" i="9"/>
  <c r="AI90" i="9"/>
  <c r="AI84" i="9"/>
  <c r="AI78" i="9"/>
  <c r="AI72" i="9"/>
  <c r="AI66" i="9"/>
  <c r="AI134" i="9"/>
  <c r="AI125" i="9"/>
  <c r="AI113" i="9"/>
  <c r="AI95" i="9"/>
  <c r="AI83" i="9"/>
  <c r="AI68" i="9"/>
  <c r="AI154" i="9"/>
  <c r="AI139" i="9"/>
  <c r="AI127" i="9"/>
  <c r="AI112" i="9"/>
  <c r="AI100" i="9"/>
  <c r="AI85" i="9"/>
  <c r="AI73" i="9"/>
  <c r="AI146" i="9"/>
  <c r="AI128" i="9"/>
  <c r="AI116" i="9"/>
  <c r="AI104" i="9"/>
  <c r="AI92" i="9"/>
  <c r="AI80" i="9"/>
  <c r="AI71" i="9"/>
  <c r="AI142" i="9"/>
  <c r="AI133" i="9"/>
  <c r="AI121" i="9"/>
  <c r="AI109" i="9"/>
  <c r="AI97" i="9"/>
  <c r="AI88" i="9"/>
  <c r="AI76" i="9"/>
  <c r="AI64" i="9"/>
  <c r="AI155" i="9"/>
  <c r="AI143" i="9"/>
  <c r="AI131" i="9"/>
  <c r="AI119" i="9"/>
  <c r="AI107" i="9"/>
  <c r="AI98" i="9"/>
  <c r="AI89" i="9"/>
  <c r="AI77" i="9"/>
  <c r="AI65" i="9"/>
  <c r="AI151" i="9"/>
  <c r="AI136" i="9"/>
  <c r="AI124" i="9"/>
  <c r="AI115" i="9"/>
  <c r="AI103" i="9"/>
  <c r="AI91" i="9"/>
  <c r="AI79" i="9"/>
  <c r="AI70" i="9"/>
  <c r="BZ45" i="9" l="1"/>
  <c r="BZ44" i="9"/>
  <c r="BV44" i="9" l="1"/>
  <c r="BV45" i="9"/>
  <c r="AX6" i="9" l="1"/>
  <c r="BY43" i="9" l="1"/>
  <c r="BZ43" i="9" s="1"/>
  <c r="BV43" i="9" l="1"/>
  <c r="AI362" i="9" l="1"/>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280" i="9"/>
  <c r="AI249" i="9"/>
  <c r="AI218" i="9"/>
  <c r="AI187" i="9"/>
  <c r="AI310" i="9"/>
  <c r="AI279" i="9"/>
  <c r="AI248" i="9"/>
  <c r="AI217" i="9"/>
  <c r="AI186" i="9"/>
  <c r="AI309" i="9"/>
  <c r="AI278" i="9"/>
  <c r="AI247" i="9"/>
  <c r="AI216" i="9"/>
  <c r="AI185" i="9"/>
  <c r="AI308" i="9"/>
  <c r="AI277" i="9"/>
  <c r="AI246" i="9"/>
  <c r="AI215" i="9"/>
  <c r="AI184" i="9"/>
  <c r="AI307" i="9"/>
  <c r="AI276" i="9"/>
  <c r="AI245" i="9"/>
  <c r="AI214" i="9"/>
  <c r="AI183" i="9"/>
  <c r="AI306" i="9"/>
  <c r="AI275" i="9"/>
  <c r="AI244" i="9"/>
  <c r="AI213" i="9"/>
  <c r="AI182" i="9"/>
  <c r="AI305" i="9"/>
  <c r="AI274" i="9"/>
  <c r="AI243" i="9"/>
  <c r="AI212" i="9"/>
  <c r="AI181" i="9"/>
  <c r="AI304" i="9"/>
  <c r="AI273" i="9"/>
  <c r="AI242" i="9"/>
  <c r="AI211" i="9"/>
  <c r="AI180" i="9"/>
  <c r="AI303" i="9"/>
  <c r="AI272" i="9"/>
  <c r="AI241" i="9"/>
  <c r="AI210" i="9"/>
  <c r="AI179" i="9"/>
  <c r="AI302" i="9"/>
  <c r="AI271" i="9"/>
  <c r="AI240" i="9"/>
  <c r="AI209" i="9"/>
  <c r="AI178" i="9"/>
  <c r="AI301" i="9"/>
  <c r="AI270" i="9"/>
  <c r="AI239" i="9"/>
  <c r="AI208" i="9"/>
  <c r="AI177" i="9"/>
  <c r="AI300" i="9"/>
  <c r="AI269" i="9"/>
  <c r="AI238" i="9"/>
  <c r="AI207" i="9"/>
  <c r="AI176" i="9"/>
  <c r="AI299" i="9"/>
  <c r="AI268" i="9"/>
  <c r="AI237" i="9"/>
  <c r="AI206" i="9"/>
  <c r="AI175" i="9"/>
  <c r="AI298" i="9"/>
  <c r="AI267" i="9"/>
  <c r="AI236" i="9"/>
  <c r="AI205" i="9"/>
  <c r="AI174" i="9"/>
  <c r="AI297" i="9"/>
  <c r="AI266" i="9"/>
  <c r="AI235" i="9"/>
  <c r="AI204" i="9"/>
  <c r="AI173" i="9"/>
  <c r="AI296" i="9"/>
  <c r="AI265" i="9"/>
  <c r="AI234" i="9"/>
  <c r="AI203" i="9"/>
  <c r="AI172" i="9"/>
  <c r="AI295" i="9"/>
  <c r="AI264" i="9"/>
  <c r="AI233" i="9"/>
  <c r="AI202" i="9"/>
  <c r="AI171" i="9"/>
  <c r="AI294" i="9"/>
  <c r="AI263" i="9"/>
  <c r="AI232" i="9"/>
  <c r="AI201" i="9"/>
  <c r="AI170" i="9"/>
  <c r="AI293" i="9"/>
  <c r="AI262" i="9"/>
  <c r="AI231" i="9"/>
  <c r="AI200" i="9"/>
  <c r="AI169" i="9"/>
  <c r="AI292" i="9"/>
  <c r="AI261" i="9"/>
  <c r="AI230" i="9"/>
  <c r="AI199" i="9"/>
  <c r="AI168" i="9"/>
  <c r="AI291" i="9"/>
  <c r="AI260" i="9"/>
  <c r="AI229" i="9"/>
  <c r="AI198" i="9"/>
  <c r="AI167" i="9"/>
  <c r="AI290" i="9"/>
  <c r="AI259" i="9"/>
  <c r="AI228" i="9"/>
  <c r="AI197" i="9"/>
  <c r="AI166" i="9"/>
  <c r="AI289" i="9"/>
  <c r="AI258" i="9"/>
  <c r="AI227" i="9"/>
  <c r="AI196" i="9"/>
  <c r="AI165" i="9"/>
  <c r="AI288" i="9"/>
  <c r="AI257" i="9"/>
  <c r="AI226" i="9"/>
  <c r="AI195" i="9"/>
  <c r="AI164" i="9"/>
  <c r="AI287" i="9"/>
  <c r="AI256" i="9"/>
  <c r="AI225" i="9"/>
  <c r="AI194" i="9"/>
  <c r="AI163" i="9"/>
  <c r="AI286" i="9"/>
  <c r="AI224" i="9"/>
  <c r="AI193" i="9"/>
  <c r="AI162" i="9"/>
  <c r="AI285" i="9"/>
  <c r="AI254" i="9"/>
  <c r="AI223" i="9"/>
  <c r="AI192" i="9"/>
  <c r="AI161" i="9"/>
  <c r="AI284" i="9"/>
  <c r="AI253" i="9"/>
  <c r="AI222" i="9"/>
  <c r="AI191" i="9"/>
  <c r="AI160" i="9"/>
  <c r="AI283" i="9"/>
  <c r="AI252" i="9"/>
  <c r="AI221" i="9"/>
  <c r="AI190" i="9"/>
  <c r="AI159" i="9"/>
  <c r="AI282" i="9"/>
  <c r="AI251" i="9"/>
  <c r="AI220" i="9"/>
  <c r="AI189" i="9"/>
  <c r="AI158" i="9"/>
  <c r="AI281" i="9"/>
  <c r="AI250" i="9"/>
  <c r="AI219" i="9"/>
  <c r="AI188" i="9"/>
  <c r="AI157"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280" i="9"/>
  <c r="I249" i="9"/>
  <c r="I218" i="9"/>
  <c r="I187" i="9"/>
  <c r="I63" i="9"/>
  <c r="I32" i="9"/>
  <c r="I310" i="9"/>
  <c r="I279" i="9"/>
  <c r="I248" i="9"/>
  <c r="I217" i="9"/>
  <c r="I186" i="9"/>
  <c r="I62" i="9"/>
  <c r="I31" i="9"/>
  <c r="I309" i="9"/>
  <c r="I278" i="9"/>
  <c r="I247" i="9"/>
  <c r="I216" i="9"/>
  <c r="I185" i="9"/>
  <c r="I61" i="9"/>
  <c r="I30" i="9"/>
  <c r="I308" i="9"/>
  <c r="I277" i="9"/>
  <c r="I246" i="9"/>
  <c r="I215" i="9"/>
  <c r="I184" i="9"/>
  <c r="I60" i="9"/>
  <c r="I29" i="9"/>
  <c r="I307" i="9"/>
  <c r="I276" i="9"/>
  <c r="I245" i="9"/>
  <c r="I214" i="9"/>
  <c r="I183" i="9"/>
  <c r="I59" i="9"/>
  <c r="I28" i="9"/>
  <c r="I306" i="9"/>
  <c r="I275" i="9"/>
  <c r="I244" i="9"/>
  <c r="I213" i="9"/>
  <c r="I182" i="9"/>
  <c r="I58" i="9"/>
  <c r="I27" i="9"/>
  <c r="I305" i="9"/>
  <c r="I274" i="9"/>
  <c r="I243" i="9"/>
  <c r="I212" i="9"/>
  <c r="I181" i="9"/>
  <c r="I57" i="9"/>
  <c r="I26" i="9"/>
  <c r="I304" i="9"/>
  <c r="I273" i="9"/>
  <c r="I242" i="9"/>
  <c r="I211" i="9"/>
  <c r="I180" i="9"/>
  <c r="I56" i="9"/>
  <c r="I25" i="9"/>
  <c r="I303" i="9"/>
  <c r="I272" i="9"/>
  <c r="I241" i="9"/>
  <c r="I210" i="9"/>
  <c r="I179" i="9"/>
  <c r="I55" i="9"/>
  <c r="I24" i="9"/>
  <c r="I302" i="9"/>
  <c r="I271" i="9"/>
  <c r="I240" i="9"/>
  <c r="I209" i="9"/>
  <c r="I178" i="9"/>
  <c r="I54" i="9"/>
  <c r="I23" i="9"/>
  <c r="I301" i="9"/>
  <c r="I270" i="9"/>
  <c r="I239" i="9"/>
  <c r="I208" i="9"/>
  <c r="I177" i="9"/>
  <c r="I53" i="9"/>
  <c r="I22" i="9"/>
  <c r="I300" i="9"/>
  <c r="I269" i="9"/>
  <c r="I238" i="9"/>
  <c r="I207" i="9"/>
  <c r="I176" i="9"/>
  <c r="I52" i="9"/>
  <c r="I21" i="9"/>
  <c r="I299" i="9"/>
  <c r="I268" i="9"/>
  <c r="I237" i="9"/>
  <c r="I206" i="9"/>
  <c r="I175" i="9"/>
  <c r="I51" i="9"/>
  <c r="I20" i="9"/>
  <c r="I298" i="9"/>
  <c r="I267" i="9"/>
  <c r="I236" i="9"/>
  <c r="I205" i="9"/>
  <c r="I174" i="9"/>
  <c r="I50" i="9"/>
  <c r="I19" i="9"/>
  <c r="I297" i="9"/>
  <c r="I266" i="9"/>
  <c r="I235" i="9"/>
  <c r="I204" i="9"/>
  <c r="I173" i="9"/>
  <c r="I49" i="9"/>
  <c r="I18" i="9"/>
  <c r="I296" i="9"/>
  <c r="I265" i="9"/>
  <c r="I234" i="9"/>
  <c r="I203" i="9"/>
  <c r="I172" i="9"/>
  <c r="I48" i="9"/>
  <c r="I17" i="9"/>
  <c r="I295" i="9"/>
  <c r="I264" i="9"/>
  <c r="I233" i="9"/>
  <c r="I202" i="9"/>
  <c r="I171" i="9"/>
  <c r="I47" i="9"/>
  <c r="I16" i="9"/>
  <c r="I294" i="9"/>
  <c r="I263" i="9"/>
  <c r="I232" i="9"/>
  <c r="I201" i="9"/>
  <c r="I170" i="9"/>
  <c r="I46" i="9"/>
  <c r="I15" i="9"/>
  <c r="I293" i="9"/>
  <c r="I262" i="9"/>
  <c r="I231" i="9"/>
  <c r="I200" i="9"/>
  <c r="I169" i="9"/>
  <c r="I45" i="9"/>
  <c r="I14" i="9"/>
  <c r="I292" i="9"/>
  <c r="I261" i="9"/>
  <c r="I230" i="9"/>
  <c r="I199" i="9"/>
  <c r="I168" i="9"/>
  <c r="I44" i="9"/>
  <c r="I13" i="9"/>
  <c r="I291" i="9"/>
  <c r="I260" i="9"/>
  <c r="I229" i="9"/>
  <c r="I198" i="9"/>
  <c r="I167" i="9"/>
  <c r="I43" i="9"/>
  <c r="I12" i="9"/>
  <c r="I290" i="9"/>
  <c r="I259" i="9"/>
  <c r="I228" i="9"/>
  <c r="I197" i="9"/>
  <c r="I166" i="9"/>
  <c r="I42" i="9"/>
  <c r="I11" i="9"/>
  <c r="I289" i="9"/>
  <c r="I258" i="9"/>
  <c r="I227" i="9"/>
  <c r="I196" i="9"/>
  <c r="I165" i="9"/>
  <c r="I41" i="9"/>
  <c r="I10" i="9"/>
  <c r="I288" i="9"/>
  <c r="I257" i="9"/>
  <c r="I226" i="9"/>
  <c r="I195" i="9"/>
  <c r="I164" i="9"/>
  <c r="I40" i="9"/>
  <c r="I9" i="9"/>
  <c r="I287" i="9"/>
  <c r="I256" i="9"/>
  <c r="I225" i="9"/>
  <c r="I194" i="9"/>
  <c r="I163" i="9"/>
  <c r="I39" i="9"/>
  <c r="I8" i="9"/>
  <c r="I286" i="9"/>
  <c r="I255" i="9"/>
  <c r="I224" i="9"/>
  <c r="I193" i="9"/>
  <c r="I162" i="9"/>
  <c r="I38" i="9"/>
  <c r="I7" i="9"/>
  <c r="I285" i="9"/>
  <c r="I254" i="9"/>
  <c r="I223" i="9"/>
  <c r="I192" i="9"/>
  <c r="I161" i="9"/>
  <c r="I37" i="9"/>
  <c r="I6" i="9"/>
  <c r="I284" i="9"/>
  <c r="I253" i="9"/>
  <c r="I222" i="9"/>
  <c r="I191" i="9"/>
  <c r="I160" i="9"/>
  <c r="I36" i="9"/>
  <c r="I5" i="9"/>
  <c r="I283" i="9"/>
  <c r="I252" i="9"/>
  <c r="I221" i="9"/>
  <c r="I190" i="9"/>
  <c r="I159" i="9"/>
  <c r="I35" i="9"/>
  <c r="I4" i="9"/>
  <c r="I282" i="9"/>
  <c r="I251" i="9"/>
  <c r="I220" i="9"/>
  <c r="I189" i="9"/>
  <c r="I158" i="9"/>
  <c r="I34" i="9"/>
  <c r="I3" i="9"/>
  <c r="I281" i="9"/>
  <c r="I250" i="9"/>
  <c r="I219" i="9"/>
  <c r="I188" i="9"/>
  <c r="I157" i="9"/>
  <c r="I3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280" i="9"/>
  <c r="G280" i="9"/>
  <c r="H249" i="9"/>
  <c r="G249" i="9"/>
  <c r="H218" i="9"/>
  <c r="G218" i="9"/>
  <c r="H187" i="9"/>
  <c r="G187" i="9"/>
  <c r="H63" i="9"/>
  <c r="G63" i="9"/>
  <c r="H32" i="9"/>
  <c r="G32" i="9"/>
  <c r="H310" i="9"/>
  <c r="G310" i="9"/>
  <c r="H279" i="9"/>
  <c r="G279" i="9"/>
  <c r="H248" i="9"/>
  <c r="G248" i="9"/>
  <c r="H217" i="9"/>
  <c r="G217" i="9"/>
  <c r="H186" i="9"/>
  <c r="G186" i="9"/>
  <c r="H62" i="9"/>
  <c r="G62" i="9"/>
  <c r="H31" i="9"/>
  <c r="G31" i="9"/>
  <c r="H309" i="9"/>
  <c r="G309" i="9"/>
  <c r="H278" i="9"/>
  <c r="G278" i="9"/>
  <c r="H247" i="9"/>
  <c r="G247" i="9"/>
  <c r="H216" i="9"/>
  <c r="G216" i="9"/>
  <c r="H185" i="9"/>
  <c r="G185" i="9"/>
  <c r="H61" i="9"/>
  <c r="G61" i="9"/>
  <c r="H30" i="9"/>
  <c r="G30" i="9"/>
  <c r="H308" i="9"/>
  <c r="G308" i="9"/>
  <c r="H277" i="9"/>
  <c r="G277" i="9"/>
  <c r="H246" i="9"/>
  <c r="G246" i="9"/>
  <c r="H215" i="9"/>
  <c r="G215" i="9"/>
  <c r="H184" i="9"/>
  <c r="G184" i="9"/>
  <c r="H60" i="9"/>
  <c r="G60" i="9"/>
  <c r="H29" i="9"/>
  <c r="G29" i="9"/>
  <c r="H307" i="9"/>
  <c r="G307" i="9"/>
  <c r="H276" i="9"/>
  <c r="G276" i="9"/>
  <c r="H245" i="9"/>
  <c r="G245" i="9"/>
  <c r="H214" i="9"/>
  <c r="G214" i="9"/>
  <c r="H183" i="9"/>
  <c r="G183" i="9"/>
  <c r="H59" i="9"/>
  <c r="G59" i="9"/>
  <c r="H28" i="9"/>
  <c r="G28" i="9"/>
  <c r="H306" i="9"/>
  <c r="G306" i="9"/>
  <c r="H275" i="9"/>
  <c r="G275" i="9"/>
  <c r="H244" i="9"/>
  <c r="G244" i="9"/>
  <c r="H213" i="9"/>
  <c r="G213" i="9"/>
  <c r="H182" i="9"/>
  <c r="G182" i="9"/>
  <c r="H58" i="9"/>
  <c r="G58" i="9"/>
  <c r="H27" i="9"/>
  <c r="G27" i="9"/>
  <c r="H305" i="9"/>
  <c r="G305" i="9"/>
  <c r="H274" i="9"/>
  <c r="G274" i="9"/>
  <c r="H243" i="9"/>
  <c r="G243" i="9"/>
  <c r="H212" i="9"/>
  <c r="G212" i="9"/>
  <c r="H181" i="9"/>
  <c r="G181" i="9"/>
  <c r="H57" i="9"/>
  <c r="G57" i="9"/>
  <c r="H26" i="9"/>
  <c r="G26" i="9"/>
  <c r="H304" i="9"/>
  <c r="G304" i="9"/>
  <c r="H273" i="9"/>
  <c r="G273" i="9"/>
  <c r="H242" i="9"/>
  <c r="G242" i="9"/>
  <c r="H211" i="9"/>
  <c r="G211" i="9"/>
  <c r="H180" i="9"/>
  <c r="G180" i="9"/>
  <c r="H56" i="9"/>
  <c r="G56" i="9"/>
  <c r="H25" i="9"/>
  <c r="G25" i="9"/>
  <c r="H303" i="9"/>
  <c r="G303" i="9"/>
  <c r="H272" i="9"/>
  <c r="G272" i="9"/>
  <c r="H241" i="9"/>
  <c r="G241" i="9"/>
  <c r="H210" i="9"/>
  <c r="G210" i="9"/>
  <c r="H179" i="9"/>
  <c r="G179" i="9"/>
  <c r="H55" i="9"/>
  <c r="G55" i="9"/>
  <c r="H24" i="9"/>
  <c r="G24" i="9"/>
  <c r="H302" i="9"/>
  <c r="G302" i="9"/>
  <c r="H271" i="9"/>
  <c r="G271" i="9"/>
  <c r="H240" i="9"/>
  <c r="G240" i="9"/>
  <c r="H209" i="9"/>
  <c r="G209" i="9"/>
  <c r="H178" i="9"/>
  <c r="G178" i="9"/>
  <c r="H54" i="9"/>
  <c r="G54" i="9"/>
  <c r="H23" i="9"/>
  <c r="G23" i="9"/>
  <c r="H301" i="9"/>
  <c r="G301" i="9"/>
  <c r="H270" i="9"/>
  <c r="G270" i="9"/>
  <c r="H239" i="9"/>
  <c r="G239" i="9"/>
  <c r="H208" i="9"/>
  <c r="G208" i="9"/>
  <c r="H177" i="9"/>
  <c r="G177" i="9"/>
  <c r="H53" i="9"/>
  <c r="G53" i="9"/>
  <c r="H22" i="9"/>
  <c r="G22" i="9"/>
  <c r="H300" i="9"/>
  <c r="G300" i="9"/>
  <c r="H269" i="9"/>
  <c r="G269" i="9"/>
  <c r="H238" i="9"/>
  <c r="G238" i="9"/>
  <c r="H207" i="9"/>
  <c r="G207" i="9"/>
  <c r="H176" i="9"/>
  <c r="G176" i="9"/>
  <c r="H52" i="9"/>
  <c r="G52" i="9"/>
  <c r="H21" i="9"/>
  <c r="G21" i="9"/>
  <c r="H299" i="9"/>
  <c r="G299" i="9"/>
  <c r="H268" i="9"/>
  <c r="G268" i="9"/>
  <c r="H237" i="9"/>
  <c r="G237" i="9"/>
  <c r="H206" i="9"/>
  <c r="G206" i="9"/>
  <c r="H175" i="9"/>
  <c r="G175" i="9"/>
  <c r="H51" i="9"/>
  <c r="G51" i="9"/>
  <c r="H20" i="9"/>
  <c r="G20" i="9"/>
  <c r="H298" i="9"/>
  <c r="G298" i="9"/>
  <c r="H267" i="9"/>
  <c r="G267" i="9"/>
  <c r="H236" i="9"/>
  <c r="G236" i="9"/>
  <c r="H205" i="9"/>
  <c r="G205" i="9"/>
  <c r="H174" i="9"/>
  <c r="G174" i="9"/>
  <c r="H50" i="9"/>
  <c r="G50" i="9"/>
  <c r="H19" i="9"/>
  <c r="G19" i="9"/>
  <c r="H297" i="9"/>
  <c r="G297" i="9"/>
  <c r="H266" i="9"/>
  <c r="G266" i="9"/>
  <c r="H235" i="9"/>
  <c r="G235" i="9"/>
  <c r="H204" i="9"/>
  <c r="G204" i="9"/>
  <c r="H173" i="9"/>
  <c r="G173" i="9"/>
  <c r="H49" i="9"/>
  <c r="G49" i="9"/>
  <c r="H18" i="9"/>
  <c r="G18" i="9"/>
  <c r="H296" i="9"/>
  <c r="G296" i="9"/>
  <c r="H265" i="9"/>
  <c r="G265" i="9"/>
  <c r="H234" i="9"/>
  <c r="G234" i="9"/>
  <c r="H203" i="9"/>
  <c r="G203" i="9"/>
  <c r="H172" i="9"/>
  <c r="G172" i="9"/>
  <c r="H48" i="9"/>
  <c r="G48" i="9"/>
  <c r="H17" i="9"/>
  <c r="G17" i="9"/>
  <c r="H295" i="9"/>
  <c r="G295" i="9"/>
  <c r="H264" i="9"/>
  <c r="G264" i="9"/>
  <c r="H233" i="9"/>
  <c r="G233" i="9"/>
  <c r="H202" i="9"/>
  <c r="G202" i="9"/>
  <c r="H171" i="9"/>
  <c r="G171" i="9"/>
  <c r="H47" i="9"/>
  <c r="G47" i="9"/>
  <c r="H16" i="9"/>
  <c r="G16" i="9"/>
  <c r="H294" i="9"/>
  <c r="G294" i="9"/>
  <c r="H263" i="9"/>
  <c r="G263" i="9"/>
  <c r="H232" i="9"/>
  <c r="G232" i="9"/>
  <c r="H201" i="9"/>
  <c r="G201" i="9"/>
  <c r="H170" i="9"/>
  <c r="G170" i="9"/>
  <c r="H46" i="9"/>
  <c r="G46" i="9"/>
  <c r="H15" i="9"/>
  <c r="G15" i="9"/>
  <c r="H293" i="9"/>
  <c r="G293" i="9"/>
  <c r="H262" i="9"/>
  <c r="G262" i="9"/>
  <c r="H231" i="9"/>
  <c r="G231" i="9"/>
  <c r="H200" i="9"/>
  <c r="G200" i="9"/>
  <c r="H169" i="9"/>
  <c r="G169" i="9"/>
  <c r="H45" i="9"/>
  <c r="G45" i="9"/>
  <c r="H14" i="9"/>
  <c r="G14" i="9"/>
  <c r="H292" i="9"/>
  <c r="G292" i="9"/>
  <c r="H261" i="9"/>
  <c r="G261" i="9"/>
  <c r="H230" i="9"/>
  <c r="G230" i="9"/>
  <c r="H199" i="9"/>
  <c r="G199" i="9"/>
  <c r="H168" i="9"/>
  <c r="G168" i="9"/>
  <c r="H44" i="9"/>
  <c r="G44" i="9"/>
  <c r="H13" i="9"/>
  <c r="G13" i="9"/>
  <c r="H291" i="9"/>
  <c r="G291" i="9"/>
  <c r="H260" i="9"/>
  <c r="G260" i="9"/>
  <c r="H229" i="9"/>
  <c r="G229" i="9"/>
  <c r="H198" i="9"/>
  <c r="G198" i="9"/>
  <c r="H167" i="9"/>
  <c r="G167" i="9"/>
  <c r="H43" i="9"/>
  <c r="G43" i="9"/>
  <c r="H12" i="9"/>
  <c r="G12" i="9"/>
  <c r="H290" i="9"/>
  <c r="G290" i="9"/>
  <c r="H259" i="9"/>
  <c r="G259" i="9"/>
  <c r="H228" i="9"/>
  <c r="G228" i="9"/>
  <c r="H197" i="9"/>
  <c r="G197" i="9"/>
  <c r="H166" i="9"/>
  <c r="G166" i="9"/>
  <c r="H42" i="9"/>
  <c r="G42" i="9"/>
  <c r="H11" i="9"/>
  <c r="G11" i="9"/>
  <c r="H289" i="9"/>
  <c r="G289" i="9"/>
  <c r="H258" i="9"/>
  <c r="G258" i="9"/>
  <c r="H227" i="9"/>
  <c r="G227" i="9"/>
  <c r="H196" i="9"/>
  <c r="G196" i="9"/>
  <c r="H165" i="9"/>
  <c r="G165" i="9"/>
  <c r="H41" i="9"/>
  <c r="G41" i="9"/>
  <c r="H10" i="9"/>
  <c r="G10" i="9"/>
  <c r="H288" i="9"/>
  <c r="G288" i="9"/>
  <c r="H257" i="9"/>
  <c r="G257" i="9"/>
  <c r="H226" i="9"/>
  <c r="G226" i="9"/>
  <c r="H195" i="9"/>
  <c r="G195" i="9"/>
  <c r="H164" i="9"/>
  <c r="G164" i="9"/>
  <c r="H40" i="9"/>
  <c r="G40" i="9"/>
  <c r="H9" i="9"/>
  <c r="G9" i="9"/>
  <c r="H287" i="9"/>
  <c r="G287" i="9"/>
  <c r="H256" i="9"/>
  <c r="G256" i="9"/>
  <c r="H225" i="9"/>
  <c r="G225" i="9"/>
  <c r="H194" i="9"/>
  <c r="G194" i="9"/>
  <c r="H163" i="9"/>
  <c r="G163" i="9"/>
  <c r="H39" i="9"/>
  <c r="G39" i="9"/>
  <c r="H8" i="9"/>
  <c r="G8" i="9"/>
  <c r="H286" i="9"/>
  <c r="G286" i="9"/>
  <c r="H255" i="9"/>
  <c r="G255" i="9"/>
  <c r="H224" i="9"/>
  <c r="G224" i="9"/>
  <c r="H193" i="9"/>
  <c r="G193" i="9"/>
  <c r="H162" i="9"/>
  <c r="G162" i="9"/>
  <c r="H38" i="9"/>
  <c r="G38" i="9"/>
  <c r="H7" i="9"/>
  <c r="G7" i="9"/>
  <c r="H285" i="9"/>
  <c r="G285" i="9"/>
  <c r="H254" i="9"/>
  <c r="G254" i="9"/>
  <c r="H223" i="9"/>
  <c r="G223" i="9"/>
  <c r="H192" i="9"/>
  <c r="G192" i="9"/>
  <c r="H161" i="9"/>
  <c r="G161" i="9"/>
  <c r="H37" i="9"/>
  <c r="G37" i="9"/>
  <c r="H6" i="9"/>
  <c r="G6" i="9"/>
  <c r="H284" i="9"/>
  <c r="G284" i="9"/>
  <c r="H253" i="9"/>
  <c r="G253" i="9"/>
  <c r="H222" i="9"/>
  <c r="G222" i="9"/>
  <c r="H191" i="9"/>
  <c r="G191" i="9"/>
  <c r="H160" i="9"/>
  <c r="G160" i="9"/>
  <c r="H36" i="9"/>
  <c r="G36" i="9"/>
  <c r="H5" i="9"/>
  <c r="G5" i="9"/>
  <c r="H283" i="9"/>
  <c r="G283" i="9"/>
  <c r="H252" i="9"/>
  <c r="G252" i="9"/>
  <c r="H221" i="9"/>
  <c r="G221" i="9"/>
  <c r="H190" i="9"/>
  <c r="G190" i="9"/>
  <c r="H159" i="9"/>
  <c r="G159" i="9"/>
  <c r="H35" i="9"/>
  <c r="G35" i="9"/>
  <c r="H4" i="9"/>
  <c r="G4" i="9"/>
  <c r="H282" i="9"/>
  <c r="G282" i="9"/>
  <c r="H251" i="9"/>
  <c r="G251" i="9"/>
  <c r="H220" i="9"/>
  <c r="G220" i="9"/>
  <c r="H189" i="9"/>
  <c r="G189" i="9"/>
  <c r="H158" i="9"/>
  <c r="G158" i="9"/>
  <c r="H34" i="9"/>
  <c r="G34" i="9"/>
  <c r="H3" i="9"/>
  <c r="G3" i="9"/>
  <c r="H281" i="9"/>
  <c r="G281" i="9"/>
  <c r="H250" i="9"/>
  <c r="G250" i="9"/>
  <c r="H219" i="9"/>
  <c r="G219" i="9"/>
  <c r="H188" i="9"/>
  <c r="G188" i="9"/>
  <c r="H157" i="9"/>
  <c r="G157" i="9"/>
  <c r="H33" i="9"/>
  <c r="G3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280" i="9"/>
  <c r="F249" i="9"/>
  <c r="F218" i="9"/>
  <c r="F187" i="9"/>
  <c r="F63" i="9"/>
  <c r="F32" i="9"/>
  <c r="F310" i="9"/>
  <c r="F279" i="9"/>
  <c r="F248" i="9"/>
  <c r="F217" i="9"/>
  <c r="F186" i="9"/>
  <c r="F62" i="9"/>
  <c r="F31" i="9"/>
  <c r="F309" i="9"/>
  <c r="F278" i="9"/>
  <c r="F247" i="9"/>
  <c r="F216" i="9"/>
  <c r="F185" i="9"/>
  <c r="F61" i="9"/>
  <c r="F30" i="9"/>
  <c r="F308" i="9"/>
  <c r="F277" i="9"/>
  <c r="F246" i="9"/>
  <c r="F215" i="9"/>
  <c r="F184" i="9"/>
  <c r="F60" i="9"/>
  <c r="F29" i="9"/>
  <c r="F307" i="9"/>
  <c r="F276" i="9"/>
  <c r="F245" i="9"/>
  <c r="F214" i="9"/>
  <c r="F183" i="9"/>
  <c r="F59" i="9"/>
  <c r="F28" i="9"/>
  <c r="F306" i="9"/>
  <c r="F275" i="9"/>
  <c r="F244" i="9"/>
  <c r="F213" i="9"/>
  <c r="F182" i="9"/>
  <c r="F58" i="9"/>
  <c r="F27" i="9"/>
  <c r="F305" i="9"/>
  <c r="F274" i="9"/>
  <c r="F243" i="9"/>
  <c r="F212" i="9"/>
  <c r="F181" i="9"/>
  <c r="F57" i="9"/>
  <c r="F26" i="9"/>
  <c r="F304" i="9"/>
  <c r="F273" i="9"/>
  <c r="F242" i="9"/>
  <c r="F211" i="9"/>
  <c r="F180" i="9"/>
  <c r="F56" i="9"/>
  <c r="F25" i="9"/>
  <c r="F303" i="9"/>
  <c r="F272" i="9"/>
  <c r="F241" i="9"/>
  <c r="F210" i="9"/>
  <c r="F179" i="9"/>
  <c r="F55" i="9"/>
  <c r="F24" i="9"/>
  <c r="F302" i="9"/>
  <c r="F271" i="9"/>
  <c r="F240" i="9"/>
  <c r="F209" i="9"/>
  <c r="F178" i="9"/>
  <c r="F54" i="9"/>
  <c r="F23" i="9"/>
  <c r="F301" i="9"/>
  <c r="F270" i="9"/>
  <c r="F239" i="9"/>
  <c r="F208" i="9"/>
  <c r="F177" i="9"/>
  <c r="F53" i="9"/>
  <c r="F22" i="9"/>
  <c r="F300" i="9"/>
  <c r="F269" i="9"/>
  <c r="F238" i="9"/>
  <c r="F207" i="9"/>
  <c r="F176" i="9"/>
  <c r="F52" i="9"/>
  <c r="F21" i="9"/>
  <c r="F299" i="9"/>
  <c r="F268" i="9"/>
  <c r="F237" i="9"/>
  <c r="F206" i="9"/>
  <c r="F175" i="9"/>
  <c r="F51" i="9"/>
  <c r="F20" i="9"/>
  <c r="F298" i="9"/>
  <c r="F267" i="9"/>
  <c r="F236" i="9"/>
  <c r="F205" i="9"/>
  <c r="F174" i="9"/>
  <c r="F50" i="9"/>
  <c r="F19" i="9"/>
  <c r="F297" i="9"/>
  <c r="F266" i="9"/>
  <c r="F235" i="9"/>
  <c r="F204" i="9"/>
  <c r="F173" i="9"/>
  <c r="F49" i="9"/>
  <c r="F18" i="9"/>
  <c r="F296" i="9"/>
  <c r="F265" i="9"/>
  <c r="F234" i="9"/>
  <c r="F203" i="9"/>
  <c r="F172" i="9"/>
  <c r="F48" i="9"/>
  <c r="F17" i="9"/>
  <c r="F295" i="9"/>
  <c r="F264" i="9"/>
  <c r="F233" i="9"/>
  <c r="F202" i="9"/>
  <c r="F171" i="9"/>
  <c r="F47" i="9"/>
  <c r="F16" i="9"/>
  <c r="F294" i="9"/>
  <c r="F263" i="9"/>
  <c r="F232" i="9"/>
  <c r="F201" i="9"/>
  <c r="F170" i="9"/>
  <c r="F46" i="9"/>
  <c r="F15" i="9"/>
  <c r="F293" i="9"/>
  <c r="F262" i="9"/>
  <c r="F231" i="9"/>
  <c r="F200" i="9"/>
  <c r="F169" i="9"/>
  <c r="F45" i="9"/>
  <c r="F14" i="9"/>
  <c r="F292" i="9"/>
  <c r="F261" i="9"/>
  <c r="F230" i="9"/>
  <c r="F199" i="9"/>
  <c r="F168" i="9"/>
  <c r="F44" i="9"/>
  <c r="F13" i="9"/>
  <c r="F291" i="9"/>
  <c r="F260" i="9"/>
  <c r="F229" i="9"/>
  <c r="F198" i="9"/>
  <c r="F167" i="9"/>
  <c r="F43" i="9"/>
  <c r="F12" i="9"/>
  <c r="F290" i="9"/>
  <c r="F259" i="9"/>
  <c r="F228" i="9"/>
  <c r="F197" i="9"/>
  <c r="F166" i="9"/>
  <c r="F42" i="9"/>
  <c r="F11" i="9"/>
  <c r="F289" i="9"/>
  <c r="F258" i="9"/>
  <c r="F227" i="9"/>
  <c r="F196" i="9"/>
  <c r="F165" i="9"/>
  <c r="F41" i="9"/>
  <c r="F10" i="9"/>
  <c r="F288" i="9"/>
  <c r="F257" i="9"/>
  <c r="F226" i="9"/>
  <c r="F195" i="9"/>
  <c r="F164" i="9"/>
  <c r="F40" i="9"/>
  <c r="F9" i="9"/>
  <c r="F287" i="9"/>
  <c r="F256" i="9"/>
  <c r="F225" i="9"/>
  <c r="F194" i="9"/>
  <c r="F163" i="9"/>
  <c r="F39" i="9"/>
  <c r="F8" i="9"/>
  <c r="F286" i="9"/>
  <c r="F255" i="9"/>
  <c r="F224" i="9"/>
  <c r="F193" i="9"/>
  <c r="F162" i="9"/>
  <c r="F38" i="9"/>
  <c r="F7" i="9"/>
  <c r="F285" i="9"/>
  <c r="F254" i="9"/>
  <c r="F223" i="9"/>
  <c r="F192" i="9"/>
  <c r="F161" i="9"/>
  <c r="F37" i="9"/>
  <c r="F6" i="9"/>
  <c r="F284" i="9"/>
  <c r="F253" i="9"/>
  <c r="F222" i="9"/>
  <c r="F191" i="9"/>
  <c r="F160" i="9"/>
  <c r="F36" i="9"/>
  <c r="F5" i="9"/>
  <c r="F283" i="9"/>
  <c r="F252" i="9"/>
  <c r="F221" i="9"/>
  <c r="F190" i="9"/>
  <c r="F159" i="9"/>
  <c r="F35" i="9"/>
  <c r="F4" i="9"/>
  <c r="F282" i="9"/>
  <c r="F251" i="9"/>
  <c r="F220" i="9"/>
  <c r="F189" i="9"/>
  <c r="F158" i="9"/>
  <c r="F34" i="9"/>
  <c r="F3" i="9"/>
  <c r="F281" i="9"/>
  <c r="F250" i="9"/>
  <c r="F219" i="9"/>
  <c r="F188" i="9"/>
  <c r="F157" i="9"/>
  <c r="F3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N367" i="9" l="1"/>
  <c r="N349" i="9"/>
  <c r="N336" i="9"/>
  <c r="N318" i="9"/>
  <c r="N255" i="9"/>
  <c r="BT67" i="9"/>
  <c r="BL67" i="9" s="1"/>
  <c r="BM67" i="9" l="1"/>
  <c r="BT86" i="9"/>
  <c r="BL86" i="9" s="1"/>
  <c r="BT114" i="9"/>
  <c r="BL114" i="9" s="1"/>
  <c r="BT81" i="9"/>
  <c r="BL81" i="9" s="1"/>
  <c r="BT84" i="9"/>
  <c r="BL84" i="9" s="1"/>
  <c r="BT87" i="9"/>
  <c r="BL87" i="9" s="1"/>
  <c r="BT82" i="9"/>
  <c r="BL82" i="9" s="1"/>
  <c r="BT83" i="9"/>
  <c r="BL83" i="9" s="1"/>
  <c r="BT128" i="9"/>
  <c r="BL128" i="9" s="1"/>
  <c r="BT85" i="9"/>
  <c r="BL85" i="9" s="1"/>
  <c r="BM84" i="9" l="1"/>
  <c r="BM81" i="9"/>
  <c r="BM87" i="9"/>
  <c r="BM114" i="9"/>
  <c r="BM82" i="9"/>
  <c r="BM85" i="9"/>
  <c r="BM128" i="9"/>
  <c r="BM83" i="9"/>
  <c r="BM86"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280" i="9"/>
  <c r="E249" i="9"/>
  <c r="E218" i="9"/>
  <c r="E187" i="9"/>
  <c r="E63" i="9"/>
  <c r="E32" i="9"/>
  <c r="E310" i="9"/>
  <c r="E279" i="9"/>
  <c r="E248" i="9"/>
  <c r="E217" i="9"/>
  <c r="E186" i="9"/>
  <c r="E62" i="9"/>
  <c r="E31" i="9"/>
  <c r="E309" i="9"/>
  <c r="E278" i="9"/>
  <c r="E247" i="9"/>
  <c r="E216" i="9"/>
  <c r="E185" i="9"/>
  <c r="E61" i="9"/>
  <c r="E30" i="9"/>
  <c r="E308" i="9"/>
  <c r="E277" i="9"/>
  <c r="E246" i="9"/>
  <c r="E215" i="9"/>
  <c r="E184" i="9"/>
  <c r="E60" i="9"/>
  <c r="E29" i="9"/>
  <c r="E307" i="9"/>
  <c r="E276" i="9"/>
  <c r="E245" i="9"/>
  <c r="E214" i="9"/>
  <c r="E183" i="9"/>
  <c r="E59" i="9"/>
  <c r="E28" i="9"/>
  <c r="E306" i="9"/>
  <c r="E275" i="9"/>
  <c r="E244" i="9"/>
  <c r="E213" i="9"/>
  <c r="E182" i="9"/>
  <c r="E58" i="9"/>
  <c r="E27" i="9"/>
  <c r="E305" i="9"/>
  <c r="E274" i="9"/>
  <c r="E243" i="9"/>
  <c r="E212" i="9"/>
  <c r="E181" i="9"/>
  <c r="E57" i="9"/>
  <c r="E26" i="9"/>
  <c r="E304" i="9"/>
  <c r="E273" i="9"/>
  <c r="E242" i="9"/>
  <c r="E211" i="9"/>
  <c r="E180" i="9"/>
  <c r="E56" i="9"/>
  <c r="E25" i="9"/>
  <c r="E303" i="9"/>
  <c r="E272" i="9"/>
  <c r="E241" i="9"/>
  <c r="E210" i="9"/>
  <c r="E179" i="9"/>
  <c r="E55" i="9"/>
  <c r="E24" i="9"/>
  <c r="E302" i="9"/>
  <c r="E271" i="9"/>
  <c r="E240" i="9"/>
  <c r="E209" i="9"/>
  <c r="E178" i="9"/>
  <c r="E54" i="9"/>
  <c r="E23" i="9"/>
  <c r="E301" i="9"/>
  <c r="E270" i="9"/>
  <c r="E239" i="9"/>
  <c r="E208" i="9"/>
  <c r="E177" i="9"/>
  <c r="E53" i="9"/>
  <c r="E22" i="9"/>
  <c r="E300" i="9"/>
  <c r="E269" i="9"/>
  <c r="E238" i="9"/>
  <c r="E207" i="9"/>
  <c r="E176" i="9"/>
  <c r="E52" i="9"/>
  <c r="E21" i="9"/>
  <c r="E299" i="9"/>
  <c r="E268" i="9"/>
  <c r="E237" i="9"/>
  <c r="E206" i="9"/>
  <c r="E175" i="9"/>
  <c r="E51" i="9"/>
  <c r="E20" i="9"/>
  <c r="E298" i="9"/>
  <c r="E267" i="9"/>
  <c r="E236" i="9"/>
  <c r="E205" i="9"/>
  <c r="E174" i="9"/>
  <c r="E50" i="9"/>
  <c r="E19" i="9"/>
  <c r="E297" i="9"/>
  <c r="E266" i="9"/>
  <c r="E235" i="9"/>
  <c r="E204" i="9"/>
  <c r="E173" i="9"/>
  <c r="E49" i="9"/>
  <c r="E18" i="9"/>
  <c r="E296" i="9"/>
  <c r="E265" i="9"/>
  <c r="E234" i="9"/>
  <c r="E203" i="9"/>
  <c r="E172" i="9"/>
  <c r="E48" i="9"/>
  <c r="E17" i="9"/>
  <c r="E295" i="9"/>
  <c r="E264" i="9"/>
  <c r="E233" i="9"/>
  <c r="E202" i="9"/>
  <c r="E171" i="9"/>
  <c r="E47" i="9"/>
  <c r="E16" i="9"/>
  <c r="E294" i="9"/>
  <c r="E263" i="9"/>
  <c r="E232" i="9"/>
  <c r="E201" i="9"/>
  <c r="E170" i="9"/>
  <c r="E46" i="9"/>
  <c r="E15" i="9"/>
  <c r="E293" i="9"/>
  <c r="E262" i="9"/>
  <c r="E231" i="9"/>
  <c r="E200" i="9"/>
  <c r="E169" i="9"/>
  <c r="E45" i="9"/>
  <c r="E14" i="9"/>
  <c r="E292" i="9"/>
  <c r="E261" i="9"/>
  <c r="E230" i="9"/>
  <c r="E199" i="9"/>
  <c r="E168" i="9"/>
  <c r="E44" i="9"/>
  <c r="E13" i="9"/>
  <c r="E291" i="9"/>
  <c r="E260" i="9"/>
  <c r="E229" i="9"/>
  <c r="E198" i="9"/>
  <c r="E167" i="9"/>
  <c r="E43" i="9"/>
  <c r="E12" i="9"/>
  <c r="E290" i="9"/>
  <c r="E259" i="9"/>
  <c r="E228" i="9"/>
  <c r="E197" i="9"/>
  <c r="E166" i="9"/>
  <c r="E42" i="9"/>
  <c r="E11" i="9"/>
  <c r="E289" i="9"/>
  <c r="E258" i="9"/>
  <c r="E227" i="9"/>
  <c r="E196" i="9"/>
  <c r="E165" i="9"/>
  <c r="E41" i="9"/>
  <c r="E10" i="9"/>
  <c r="E288" i="9"/>
  <c r="E257" i="9"/>
  <c r="E226" i="9"/>
  <c r="E195" i="9"/>
  <c r="E164" i="9"/>
  <c r="E40" i="9"/>
  <c r="E9" i="9"/>
  <c r="E287" i="9"/>
  <c r="E256" i="9"/>
  <c r="E225" i="9"/>
  <c r="E194" i="9"/>
  <c r="E163" i="9"/>
  <c r="E39" i="9"/>
  <c r="E8" i="9"/>
  <c r="E286" i="9"/>
  <c r="E255" i="9"/>
  <c r="E224" i="9"/>
  <c r="E193" i="9"/>
  <c r="E162" i="9"/>
  <c r="E38" i="9"/>
  <c r="E7" i="9"/>
  <c r="E285" i="9"/>
  <c r="E254" i="9"/>
  <c r="E223" i="9"/>
  <c r="E192" i="9"/>
  <c r="E161" i="9"/>
  <c r="E37" i="9"/>
  <c r="E6" i="9"/>
  <c r="E284" i="9"/>
  <c r="E253" i="9"/>
  <c r="E222" i="9"/>
  <c r="E191" i="9"/>
  <c r="E160" i="9"/>
  <c r="E36" i="9"/>
  <c r="E5" i="9"/>
  <c r="E283" i="9"/>
  <c r="E252" i="9"/>
  <c r="E221" i="9"/>
  <c r="E190" i="9"/>
  <c r="E159" i="9"/>
  <c r="E35" i="9"/>
  <c r="E4" i="9"/>
  <c r="E282" i="9"/>
  <c r="E251" i="9"/>
  <c r="E220" i="9"/>
  <c r="E189" i="9"/>
  <c r="E158" i="9"/>
  <c r="E34" i="9"/>
  <c r="E3" i="9"/>
  <c r="E281" i="9"/>
  <c r="E250" i="9"/>
  <c r="E219" i="9"/>
  <c r="E188" i="9"/>
  <c r="E157" i="9"/>
  <c r="E33" i="9"/>
  <c r="E2" i="9"/>
  <c r="AH330" i="9" l="1"/>
  <c r="AH329" i="9"/>
  <c r="AH328" i="9"/>
  <c r="AH327" i="9"/>
  <c r="AH326" i="9"/>
  <c r="AH325" i="9"/>
  <c r="AH324" i="9"/>
  <c r="AH323" i="9"/>
  <c r="AH322" i="9"/>
  <c r="AH321" i="9"/>
  <c r="AH320" i="9"/>
  <c r="AH319" i="9"/>
  <c r="AH318" i="9"/>
  <c r="AH317" i="9"/>
  <c r="AH316" i="9"/>
  <c r="AH315" i="9"/>
  <c r="AH314" i="9"/>
  <c r="AH313" i="9"/>
  <c r="AH312" i="9"/>
  <c r="AH311" i="9"/>
  <c r="AH280" i="9"/>
  <c r="AH249" i="9"/>
  <c r="AH218" i="9"/>
  <c r="AH187" i="9"/>
  <c r="AH63" i="9"/>
  <c r="AH32" i="9"/>
  <c r="AH310" i="9"/>
  <c r="AH279" i="9"/>
  <c r="AH248" i="9"/>
  <c r="AH217" i="9"/>
  <c r="AH186" i="9"/>
  <c r="AH62" i="9"/>
  <c r="AH31" i="9"/>
  <c r="AH309" i="9"/>
  <c r="AH278" i="9"/>
  <c r="AH247" i="9"/>
  <c r="AH216" i="9"/>
  <c r="AH185" i="9"/>
  <c r="AH61" i="9"/>
  <c r="AH30" i="9"/>
  <c r="AH308" i="9"/>
  <c r="AH277" i="9"/>
  <c r="AH246" i="9"/>
  <c r="AH215" i="9"/>
  <c r="AH184" i="9"/>
  <c r="AH60" i="9"/>
  <c r="AH29" i="9"/>
  <c r="AH307" i="9"/>
  <c r="AH276" i="9"/>
  <c r="AH245" i="9"/>
  <c r="AH214" i="9"/>
  <c r="AH183" i="9"/>
  <c r="AH59" i="9"/>
  <c r="AH28" i="9"/>
  <c r="AH306" i="9"/>
  <c r="AH275" i="9"/>
  <c r="AH244" i="9"/>
  <c r="AH213" i="9"/>
  <c r="AH182" i="9"/>
  <c r="AH58" i="9"/>
  <c r="AH27" i="9"/>
  <c r="AH305" i="9"/>
  <c r="AH274" i="9"/>
  <c r="AH243" i="9"/>
  <c r="AH212" i="9"/>
  <c r="AH181" i="9"/>
  <c r="AH57" i="9"/>
  <c r="AH26" i="9"/>
  <c r="AH304" i="9"/>
  <c r="AH273" i="9"/>
  <c r="AH242" i="9"/>
  <c r="AH211" i="9"/>
  <c r="AH180" i="9"/>
  <c r="AH56" i="9"/>
  <c r="AH25" i="9"/>
  <c r="AH303" i="9"/>
  <c r="AH272" i="9"/>
  <c r="AH241" i="9"/>
  <c r="AH210" i="9"/>
  <c r="AH179" i="9"/>
  <c r="AH55" i="9"/>
  <c r="AH24" i="9"/>
  <c r="AH302" i="9"/>
  <c r="AH271" i="9"/>
  <c r="AH240" i="9"/>
  <c r="AH209" i="9"/>
  <c r="AH178" i="9"/>
  <c r="AH54" i="9"/>
  <c r="AH23" i="9"/>
  <c r="AH301" i="9"/>
  <c r="AH270" i="9"/>
  <c r="AH239" i="9"/>
  <c r="AH208" i="9"/>
  <c r="AH177" i="9"/>
  <c r="AH53" i="9"/>
  <c r="AH22" i="9"/>
  <c r="AH300" i="9"/>
  <c r="AH269" i="9"/>
  <c r="AH238" i="9"/>
  <c r="AH207" i="9"/>
  <c r="AH176" i="9"/>
  <c r="AH52" i="9"/>
  <c r="AH21" i="9"/>
  <c r="AH299" i="9"/>
  <c r="AH268" i="9"/>
  <c r="AH237" i="9"/>
  <c r="AH206" i="9"/>
  <c r="AH175" i="9"/>
  <c r="AH51" i="9"/>
  <c r="AH20" i="9"/>
  <c r="AH298" i="9"/>
  <c r="AH267" i="9"/>
  <c r="AH236" i="9"/>
  <c r="AH205" i="9"/>
  <c r="AH174" i="9"/>
  <c r="AH50" i="9"/>
  <c r="AH19" i="9"/>
  <c r="AH297" i="9"/>
  <c r="AH266" i="9"/>
  <c r="AH235" i="9"/>
  <c r="AH204" i="9"/>
  <c r="AH173" i="9"/>
  <c r="AH49" i="9"/>
  <c r="AH18" i="9"/>
  <c r="AH296" i="9"/>
  <c r="AH265" i="9"/>
  <c r="AH234" i="9"/>
  <c r="AH203" i="9"/>
  <c r="AH172" i="9"/>
  <c r="AH48" i="9"/>
  <c r="AH17" i="9"/>
  <c r="AH295" i="9"/>
  <c r="AH264" i="9"/>
  <c r="AH233" i="9"/>
  <c r="AH202" i="9"/>
  <c r="AH171" i="9"/>
  <c r="AH47" i="9"/>
  <c r="AH16" i="9"/>
  <c r="AH294" i="9"/>
  <c r="AH263" i="9"/>
  <c r="AH232" i="9"/>
  <c r="AH201" i="9"/>
  <c r="AH170" i="9"/>
  <c r="AH46" i="9"/>
  <c r="AH15" i="9"/>
  <c r="AH293" i="9"/>
  <c r="AH262" i="9"/>
  <c r="AH231" i="9"/>
  <c r="AH200" i="9"/>
  <c r="AH169" i="9"/>
  <c r="AH45" i="9"/>
  <c r="AH14" i="9"/>
  <c r="AH292" i="9"/>
  <c r="AH261" i="9"/>
  <c r="AH230" i="9"/>
  <c r="AH199" i="9"/>
  <c r="AH168" i="9"/>
  <c r="AH44" i="9"/>
  <c r="AH13" i="9"/>
  <c r="AH291" i="9"/>
  <c r="AH260" i="9"/>
  <c r="AH229" i="9"/>
  <c r="AH198" i="9"/>
  <c r="AH167" i="9"/>
  <c r="AH43" i="9"/>
  <c r="AH12" i="9"/>
  <c r="AH290" i="9"/>
  <c r="AH259" i="9"/>
  <c r="AH228" i="9"/>
  <c r="AH197" i="9"/>
  <c r="AH166" i="9"/>
  <c r="AH42" i="9"/>
  <c r="AH11" i="9"/>
  <c r="AH289" i="9"/>
  <c r="AH258" i="9"/>
  <c r="AH227" i="9"/>
  <c r="AH196" i="9"/>
  <c r="AH165" i="9"/>
  <c r="AH41" i="9"/>
  <c r="AH10" i="9"/>
  <c r="AH288" i="9"/>
  <c r="AH257" i="9"/>
  <c r="AH226" i="9"/>
  <c r="AH195" i="9"/>
  <c r="AH164" i="9"/>
  <c r="AH40" i="9"/>
  <c r="AH9" i="9"/>
  <c r="AH287" i="9"/>
  <c r="AH256" i="9"/>
  <c r="AH225" i="9"/>
  <c r="AH194" i="9"/>
  <c r="AH163" i="9"/>
  <c r="AH39" i="9"/>
  <c r="AH8" i="9"/>
  <c r="AH286" i="9"/>
  <c r="AH255" i="9"/>
  <c r="AH224" i="9"/>
  <c r="AH193" i="9"/>
  <c r="AH162" i="9"/>
  <c r="AH38" i="9"/>
  <c r="AH7" i="9"/>
  <c r="AH285" i="9"/>
  <c r="AH254" i="9"/>
  <c r="AH223" i="9"/>
  <c r="AH192" i="9"/>
  <c r="AH161" i="9"/>
  <c r="AH37" i="9"/>
  <c r="AH6" i="9"/>
  <c r="AH284" i="9"/>
  <c r="AH253" i="9"/>
  <c r="AH222" i="9"/>
  <c r="AH191" i="9"/>
  <c r="AH160" i="9"/>
  <c r="AH36" i="9"/>
  <c r="AH5" i="9"/>
  <c r="AH283" i="9"/>
  <c r="AH252" i="9"/>
  <c r="AH221" i="9"/>
  <c r="AH190" i="9"/>
  <c r="AH159" i="9"/>
  <c r="AH35" i="9"/>
  <c r="AH4" i="9"/>
  <c r="AH282" i="9"/>
  <c r="AH251" i="9"/>
  <c r="AH220" i="9"/>
  <c r="AH189" i="9"/>
  <c r="AH158" i="9"/>
  <c r="AH34" i="9"/>
  <c r="AH3" i="9"/>
  <c r="AH281" i="9"/>
  <c r="AH250" i="9"/>
  <c r="AH219" i="9"/>
  <c r="AH188" i="9"/>
  <c r="AH157" i="9"/>
  <c r="AH33" i="9"/>
  <c r="AH2" i="9"/>
  <c r="AH361" i="9"/>
  <c r="AS12" i="9"/>
  <c r="AS11" i="9"/>
  <c r="AS10"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280" i="9"/>
  <c r="D249" i="9"/>
  <c r="D218" i="9"/>
  <c r="D187" i="9"/>
  <c r="D63" i="9"/>
  <c r="D32" i="9"/>
  <c r="D310" i="9"/>
  <c r="D279" i="9"/>
  <c r="D248" i="9"/>
  <c r="D217" i="9"/>
  <c r="D186" i="9"/>
  <c r="D62" i="9"/>
  <c r="D31" i="9"/>
  <c r="D309" i="9"/>
  <c r="D278" i="9"/>
  <c r="D247" i="9"/>
  <c r="D216" i="9"/>
  <c r="D185" i="9"/>
  <c r="D61" i="9"/>
  <c r="D30" i="9"/>
  <c r="D308" i="9"/>
  <c r="D277" i="9"/>
  <c r="D246" i="9"/>
  <c r="D215" i="9"/>
  <c r="D184" i="9"/>
  <c r="D60" i="9"/>
  <c r="D29" i="9"/>
  <c r="D307" i="9"/>
  <c r="D276" i="9"/>
  <c r="D245" i="9"/>
  <c r="D214" i="9"/>
  <c r="D183" i="9"/>
  <c r="D59" i="9"/>
  <c r="D28" i="9"/>
  <c r="D306" i="9"/>
  <c r="D275" i="9"/>
  <c r="D244" i="9"/>
  <c r="D213" i="9"/>
  <c r="D182" i="9"/>
  <c r="D58" i="9"/>
  <c r="D27" i="9"/>
  <c r="D305" i="9"/>
  <c r="D274" i="9"/>
  <c r="D243" i="9"/>
  <c r="D212" i="9"/>
  <c r="D181" i="9"/>
  <c r="D57" i="9"/>
  <c r="D26" i="9"/>
  <c r="D304" i="9"/>
  <c r="D273" i="9"/>
  <c r="D242" i="9"/>
  <c r="D211" i="9"/>
  <c r="D180" i="9"/>
  <c r="D56" i="9"/>
  <c r="D25" i="9"/>
  <c r="D303" i="9"/>
  <c r="D272" i="9"/>
  <c r="D241" i="9"/>
  <c r="D210" i="9"/>
  <c r="D179" i="9"/>
  <c r="D55" i="9"/>
  <c r="D24" i="9"/>
  <c r="D302" i="9"/>
  <c r="D271" i="9"/>
  <c r="D240" i="9"/>
  <c r="D209" i="9"/>
  <c r="D178" i="9"/>
  <c r="D54" i="9"/>
  <c r="D23" i="9"/>
  <c r="D301" i="9"/>
  <c r="D270" i="9"/>
  <c r="D239" i="9"/>
  <c r="D208" i="9"/>
  <c r="D177" i="9"/>
  <c r="D53" i="9"/>
  <c r="D22" i="9"/>
  <c r="D300" i="9"/>
  <c r="D269" i="9"/>
  <c r="D238" i="9"/>
  <c r="D207" i="9"/>
  <c r="D176" i="9"/>
  <c r="D52" i="9"/>
  <c r="D21" i="9"/>
  <c r="D299" i="9"/>
  <c r="D268" i="9"/>
  <c r="D237" i="9"/>
  <c r="D206" i="9"/>
  <c r="D175" i="9"/>
  <c r="D51" i="9"/>
  <c r="D20" i="9"/>
  <c r="D298" i="9"/>
  <c r="D267" i="9"/>
  <c r="D236" i="9"/>
  <c r="D205" i="9"/>
  <c r="D174" i="9"/>
  <c r="D50" i="9"/>
  <c r="D19" i="9"/>
  <c r="D297" i="9"/>
  <c r="D266" i="9"/>
  <c r="D235" i="9"/>
  <c r="D204" i="9"/>
  <c r="D173" i="9"/>
  <c r="D49" i="9"/>
  <c r="D18" i="9"/>
  <c r="D296" i="9"/>
  <c r="D265" i="9"/>
  <c r="D234" i="9"/>
  <c r="D203" i="9"/>
  <c r="D172" i="9"/>
  <c r="D48" i="9"/>
  <c r="D17" i="9"/>
  <c r="D295" i="9"/>
  <c r="D264" i="9"/>
  <c r="D233" i="9"/>
  <c r="D202" i="9"/>
  <c r="D171" i="9"/>
  <c r="D47" i="9"/>
  <c r="D16" i="9"/>
  <c r="D294" i="9"/>
  <c r="D263" i="9"/>
  <c r="D232" i="9"/>
  <c r="D201" i="9"/>
  <c r="D170" i="9"/>
  <c r="D46" i="9"/>
  <c r="D15" i="9"/>
  <c r="D293" i="9"/>
  <c r="D262" i="9"/>
  <c r="D231" i="9"/>
  <c r="D200" i="9"/>
  <c r="D169" i="9"/>
  <c r="D45" i="9"/>
  <c r="D14" i="9"/>
  <c r="D292" i="9"/>
  <c r="D261" i="9"/>
  <c r="D230" i="9"/>
  <c r="D199" i="9"/>
  <c r="D168" i="9"/>
  <c r="D44" i="9"/>
  <c r="D13" i="9"/>
  <c r="D291" i="9"/>
  <c r="D260" i="9"/>
  <c r="D229" i="9"/>
  <c r="D198" i="9"/>
  <c r="D167" i="9"/>
  <c r="D43" i="9"/>
  <c r="D12" i="9"/>
  <c r="D290" i="9"/>
  <c r="D259" i="9"/>
  <c r="D228" i="9"/>
  <c r="D197" i="9"/>
  <c r="D166" i="9"/>
  <c r="D42" i="9"/>
  <c r="D11" i="9"/>
  <c r="D289" i="9"/>
  <c r="D258" i="9"/>
  <c r="D227" i="9"/>
  <c r="D196" i="9"/>
  <c r="D165" i="9"/>
  <c r="D41" i="9"/>
  <c r="D10" i="9"/>
  <c r="D288" i="9"/>
  <c r="D257" i="9"/>
  <c r="D226" i="9"/>
  <c r="D195" i="9"/>
  <c r="D164" i="9"/>
  <c r="D40" i="9"/>
  <c r="D9" i="9"/>
  <c r="D287" i="9"/>
  <c r="D256" i="9"/>
  <c r="D225" i="9"/>
  <c r="D194" i="9"/>
  <c r="D163" i="9"/>
  <c r="D39" i="9"/>
  <c r="D8" i="9"/>
  <c r="D286" i="9"/>
  <c r="D255" i="9"/>
  <c r="D224" i="9"/>
  <c r="D193" i="9"/>
  <c r="D162" i="9"/>
  <c r="D38" i="9"/>
  <c r="D7" i="9"/>
  <c r="D285" i="9"/>
  <c r="D254" i="9"/>
  <c r="D223" i="9"/>
  <c r="D192" i="9"/>
  <c r="D161" i="9"/>
  <c r="D37" i="9"/>
  <c r="D6" i="9"/>
  <c r="D284" i="9"/>
  <c r="D253" i="9"/>
  <c r="D222" i="9"/>
  <c r="D191" i="9"/>
  <c r="D160" i="9"/>
  <c r="D36" i="9"/>
  <c r="D5" i="9"/>
  <c r="D283" i="9"/>
  <c r="D252" i="9"/>
  <c r="D221" i="9"/>
  <c r="D190" i="9"/>
  <c r="D159" i="9"/>
  <c r="D35" i="9"/>
  <c r="D4" i="9"/>
  <c r="D282" i="9"/>
  <c r="D251" i="9"/>
  <c r="D220" i="9"/>
  <c r="D189" i="9"/>
  <c r="D158" i="9"/>
  <c r="D34" i="9"/>
  <c r="D3" i="9"/>
  <c r="D281" i="9"/>
  <c r="D250" i="9"/>
  <c r="D219" i="9"/>
  <c r="D188" i="9"/>
  <c r="D157" i="9"/>
  <c r="D33" i="9"/>
  <c r="D2" i="9"/>
  <c r="BH4" i="9" l="1"/>
  <c r="BH5" i="9" s="1"/>
  <c r="BH6" i="9" s="1"/>
  <c r="BH7" i="9" s="1"/>
  <c r="BH8" i="9" s="1"/>
  <c r="BH9" i="9" s="1"/>
  <c r="BH10" i="9" s="1"/>
  <c r="BH11" i="9" s="1"/>
  <c r="BH12" i="9" s="1"/>
  <c r="BH13" i="9" s="1"/>
  <c r="BH14" i="9" s="1"/>
  <c r="BH15" i="9" s="1"/>
  <c r="BH16" i="9" s="1"/>
  <c r="BH17" i="9" s="1"/>
  <c r="BH18" i="9" s="1"/>
  <c r="M57" i="9" l="1"/>
  <c r="M26" i="9"/>
  <c r="M27" i="9"/>
  <c r="P27" i="9" l="1"/>
  <c r="R27" i="9" s="1"/>
  <c r="P26" i="9"/>
  <c r="R26" i="9" s="1"/>
  <c r="P57" i="9"/>
  <c r="R57" i="9" s="1"/>
  <c r="M255" i="9"/>
  <c r="P255" i="9" s="1"/>
  <c r="M200" i="9"/>
  <c r="M207" i="9"/>
  <c r="M286" i="9"/>
  <c r="M196" i="9"/>
  <c r="M218" i="9"/>
  <c r="M106" i="9"/>
  <c r="O196" i="9" l="1"/>
  <c r="O207" i="9"/>
  <c r="O218" i="9"/>
  <c r="O200" i="9"/>
  <c r="P106" i="9"/>
  <c r="P286" i="9"/>
  <c r="M203" i="9"/>
  <c r="M189" i="9"/>
  <c r="M215" i="9"/>
  <c r="M211" i="9"/>
  <c r="M192" i="9"/>
  <c r="M217" i="9"/>
  <c r="M191" i="9"/>
  <c r="M204" i="9"/>
  <c r="M214" i="9"/>
  <c r="M213" i="9"/>
  <c r="M209" i="9"/>
  <c r="M193" i="9"/>
  <c r="M216" i="9"/>
  <c r="M181" i="9"/>
  <c r="M167" i="9"/>
  <c r="M170" i="9"/>
  <c r="M182" i="9"/>
  <c r="M176" i="9"/>
  <c r="M126" i="9"/>
  <c r="M120" i="9"/>
  <c r="M137" i="9"/>
  <c r="M103" i="9"/>
  <c r="M125" i="9"/>
  <c r="M155" i="9"/>
  <c r="M149" i="9"/>
  <c r="M113" i="9"/>
  <c r="M141" i="9"/>
  <c r="M148" i="9"/>
  <c r="M107" i="9"/>
  <c r="M138" i="9"/>
  <c r="M102" i="9"/>
  <c r="M179" i="9"/>
  <c r="M157" i="9"/>
  <c r="M187" i="9"/>
  <c r="M168" i="9"/>
  <c r="M162" i="9"/>
  <c r="M143" i="9"/>
  <c r="M154" i="9"/>
  <c r="M114" i="9"/>
  <c r="M115" i="9"/>
  <c r="M139" i="9"/>
  <c r="M119" i="9"/>
  <c r="M150" i="9"/>
  <c r="M124" i="9"/>
  <c r="M111" i="9"/>
  <c r="M145" i="9"/>
  <c r="M118" i="9"/>
  <c r="M97" i="9"/>
  <c r="M112" i="9"/>
  <c r="M183" i="9"/>
  <c r="M165" i="9"/>
  <c r="M159" i="9"/>
  <c r="M172" i="9"/>
  <c r="M171" i="9"/>
  <c r="M128" i="9"/>
  <c r="M132" i="9"/>
  <c r="M121" i="9"/>
  <c r="M134" i="9"/>
  <c r="M144" i="9"/>
  <c r="M109" i="9"/>
  <c r="M146" i="9"/>
  <c r="M130" i="9"/>
  <c r="M142" i="9"/>
  <c r="M129" i="9"/>
  <c r="M123" i="9"/>
  <c r="M335" i="9"/>
  <c r="M59" i="9"/>
  <c r="M37" i="9"/>
  <c r="M92" i="9"/>
  <c r="M85" i="9"/>
  <c r="M80" i="9"/>
  <c r="M94" i="9"/>
  <c r="M86" i="9"/>
  <c r="M35" i="9"/>
  <c r="M61" i="9"/>
  <c r="M15" i="9"/>
  <c r="M24" i="9"/>
  <c r="M50" i="9"/>
  <c r="M53" i="9"/>
  <c r="M44" i="9"/>
  <c r="M47" i="9"/>
  <c r="M42" i="9"/>
  <c r="M14" i="9"/>
  <c r="M11" i="9"/>
  <c r="M31" i="9"/>
  <c r="M81" i="9"/>
  <c r="M71" i="9"/>
  <c r="M82" i="9"/>
  <c r="M91" i="9"/>
  <c r="M69" i="9"/>
  <c r="M93" i="9"/>
  <c r="M28" i="9"/>
  <c r="M25" i="9"/>
  <c r="M56" i="9"/>
  <c r="M2" i="9"/>
  <c r="M17" i="9"/>
  <c r="M6" i="9"/>
  <c r="M36" i="9"/>
  <c r="M64" i="9"/>
  <c r="M67" i="9"/>
  <c r="M88" i="9"/>
  <c r="M65" i="9"/>
  <c r="M75" i="9"/>
  <c r="M30" i="9"/>
  <c r="M20" i="9"/>
  <c r="M52" i="9"/>
  <c r="M49" i="9"/>
  <c r="M46" i="9"/>
  <c r="M43" i="9"/>
  <c r="M40" i="9"/>
  <c r="M34" i="9"/>
  <c r="M41" i="9"/>
  <c r="M84" i="9"/>
  <c r="M76" i="9"/>
  <c r="M79" i="9"/>
  <c r="M74" i="9"/>
  <c r="M66" i="9"/>
  <c r="M21" i="9"/>
  <c r="M58" i="9"/>
  <c r="M55" i="9"/>
  <c r="M16" i="9"/>
  <c r="M13" i="9"/>
  <c r="M10" i="9"/>
  <c r="M7" i="9"/>
  <c r="M83" i="9"/>
  <c r="M70" i="9"/>
  <c r="M68" i="9"/>
  <c r="M90" i="9"/>
  <c r="M77" i="9"/>
  <c r="M29" i="9"/>
  <c r="M62" i="9"/>
  <c r="M22" i="9"/>
  <c r="M19" i="9"/>
  <c r="M45" i="9"/>
  <c r="M54" i="9"/>
  <c r="M39" i="9"/>
  <c r="M48" i="9"/>
  <c r="M33" i="9"/>
  <c r="M5" i="9"/>
  <c r="M4" i="9"/>
  <c r="M73" i="9"/>
  <c r="M89" i="9"/>
  <c r="M78" i="9"/>
  <c r="M72" i="9"/>
  <c r="M87" i="9"/>
  <c r="M23" i="9"/>
  <c r="M51" i="9"/>
  <c r="M60" i="9"/>
  <c r="M9" i="9"/>
  <c r="M18" i="9"/>
  <c r="M3" i="9"/>
  <c r="M12" i="9"/>
  <c r="M38" i="9"/>
  <c r="M63" i="9"/>
  <c r="M8" i="9"/>
  <c r="M32" i="9"/>
  <c r="M202" i="9"/>
  <c r="M199" i="9"/>
  <c r="M188" i="9"/>
  <c r="M198" i="9"/>
  <c r="M163" i="9"/>
  <c r="M175" i="9"/>
  <c r="M186" i="9"/>
  <c r="M185" i="9"/>
  <c r="M158" i="9"/>
  <c r="M96" i="9"/>
  <c r="M140" i="9"/>
  <c r="M131" i="9"/>
  <c r="M152" i="9"/>
  <c r="M136" i="9"/>
  <c r="M105" i="9"/>
  <c r="M108" i="9"/>
  <c r="M210" i="9"/>
  <c r="M212" i="9"/>
  <c r="M195" i="9"/>
  <c r="M190" i="9"/>
  <c r="M180" i="9"/>
  <c r="M173" i="9"/>
  <c r="M169" i="9"/>
  <c r="M174" i="9"/>
  <c r="M160" i="9"/>
  <c r="M99" i="9"/>
  <c r="M156" i="9"/>
  <c r="M117" i="9"/>
  <c r="M122" i="9"/>
  <c r="M153" i="9"/>
  <c r="M95" i="9"/>
  <c r="M100" i="9"/>
  <c r="M101" i="9"/>
  <c r="M161" i="9"/>
  <c r="M194" i="9"/>
  <c r="M205" i="9"/>
  <c r="M206" i="9"/>
  <c r="M201" i="9"/>
  <c r="M208" i="9"/>
  <c r="M184" i="9"/>
  <c r="M177" i="9"/>
  <c r="M166" i="9"/>
  <c r="M178" i="9"/>
  <c r="M164" i="9"/>
  <c r="M98" i="9"/>
  <c r="M135" i="9"/>
  <c r="M133" i="9"/>
  <c r="M127" i="9"/>
  <c r="M151" i="9"/>
  <c r="M147" i="9"/>
  <c r="M110" i="9"/>
  <c r="M116" i="9"/>
  <c r="M104" i="9"/>
  <c r="M197" i="9"/>
  <c r="M287" i="9"/>
  <c r="R287" i="9" s="1"/>
  <c r="M254" i="9"/>
  <c r="M268" i="9"/>
  <c r="R268" i="9" s="1"/>
  <c r="M226" i="9"/>
  <c r="M231" i="9"/>
  <c r="M235" i="9"/>
  <c r="M299" i="9"/>
  <c r="R299" i="9" s="1"/>
  <c r="M241" i="9"/>
  <c r="M222" i="9"/>
  <c r="M291" i="9"/>
  <c r="R291" i="9" s="1"/>
  <c r="M253" i="9"/>
  <c r="R253" i="9" s="1"/>
  <c r="M242" i="9"/>
  <c r="M221" i="9"/>
  <c r="M248" i="9"/>
  <c r="M309" i="9"/>
  <c r="R309" i="9" s="1"/>
  <c r="M260" i="9"/>
  <c r="R260" i="9" s="1"/>
  <c r="M264" i="9"/>
  <c r="R264" i="9" s="1"/>
  <c r="M273" i="9"/>
  <c r="R273" i="9" s="1"/>
  <c r="M240" i="9"/>
  <c r="M308" i="9"/>
  <c r="R308" i="9" s="1"/>
  <c r="M232" i="9"/>
  <c r="M288" i="9"/>
  <c r="R288" i="9" s="1"/>
  <c r="M238" i="9"/>
  <c r="M263" i="9"/>
  <c r="R263" i="9" s="1"/>
  <c r="M247" i="9"/>
  <c r="M301" i="9"/>
  <c r="R301" i="9" s="1"/>
  <c r="M265" i="9"/>
  <c r="R265" i="9" s="1"/>
  <c r="M292" i="9"/>
  <c r="R292" i="9" s="1"/>
  <c r="M234" i="9"/>
  <c r="M302" i="9"/>
  <c r="R302" i="9" s="1"/>
  <c r="M228" i="9"/>
  <c r="M281" i="9"/>
  <c r="R281" i="9" s="1"/>
  <c r="M294" i="9"/>
  <c r="R294" i="9" s="1"/>
  <c r="M245" i="9"/>
  <c r="M237" i="9"/>
  <c r="M251" i="9"/>
  <c r="R251" i="9" s="1"/>
  <c r="M243" i="9"/>
  <c r="M252" i="9"/>
  <c r="R252" i="9" s="1"/>
  <c r="M244" i="9"/>
  <c r="M227" i="9"/>
  <c r="M284" i="9"/>
  <c r="R284" i="9" s="1"/>
  <c r="M297" i="9"/>
  <c r="R297" i="9" s="1"/>
  <c r="M275" i="9"/>
  <c r="R275" i="9" s="1"/>
  <c r="M230" i="9"/>
  <c r="M269" i="9"/>
  <c r="R269" i="9" s="1"/>
  <c r="M259" i="9"/>
  <c r="R259" i="9" s="1"/>
  <c r="M256" i="9"/>
  <c r="R256" i="9" s="1"/>
  <c r="M239" i="9"/>
  <c r="M223" i="9"/>
  <c r="M277" i="9"/>
  <c r="R277" i="9" s="1"/>
  <c r="M272" i="9"/>
  <c r="R272" i="9" s="1"/>
  <c r="M283" i="9"/>
  <c r="R283" i="9" s="1"/>
  <c r="M300" i="9"/>
  <c r="R300" i="9" s="1"/>
  <c r="M293" i="9"/>
  <c r="R293" i="9" s="1"/>
  <c r="M249" i="9"/>
  <c r="M298" i="9"/>
  <c r="R298" i="9" s="1"/>
  <c r="M270" i="9"/>
  <c r="R270" i="9" s="1"/>
  <c r="M262" i="9"/>
  <c r="R262" i="9" s="1"/>
  <c r="M219" i="9"/>
  <c r="M307" i="9"/>
  <c r="R307" i="9" s="1"/>
  <c r="M224" i="9"/>
  <c r="M278" i="9"/>
  <c r="R278" i="9" s="1"/>
  <c r="M261" i="9"/>
  <c r="R261" i="9" s="1"/>
  <c r="M225" i="9"/>
  <c r="M274" i="9"/>
  <c r="R274" i="9" s="1"/>
  <c r="M250" i="9"/>
  <c r="R250" i="9" s="1"/>
  <c r="M280" i="9"/>
  <c r="R280" i="9" s="1"/>
  <c r="M289" i="9"/>
  <c r="R289" i="9" s="1"/>
  <c r="M306" i="9"/>
  <c r="R306" i="9" s="1"/>
  <c r="M303" i="9"/>
  <c r="R303" i="9" s="1"/>
  <c r="M311" i="9"/>
  <c r="R311" i="9" s="1"/>
  <c r="M267" i="9"/>
  <c r="R267" i="9" s="1"/>
  <c r="M290" i="9"/>
  <c r="R290" i="9" s="1"/>
  <c r="M233" i="9"/>
  <c r="M266" i="9"/>
  <c r="R266" i="9" s="1"/>
  <c r="M310" i="9"/>
  <c r="R310" i="9" s="1"/>
  <c r="M229" i="9"/>
  <c r="M282" i="9"/>
  <c r="R282" i="9" s="1"/>
  <c r="M271" i="9"/>
  <c r="R271" i="9" s="1"/>
  <c r="M246" i="9"/>
  <c r="M279" i="9"/>
  <c r="R279" i="9" s="1"/>
  <c r="M258" i="9"/>
  <c r="R258" i="9" s="1"/>
  <c r="M285" i="9"/>
  <c r="M236" i="9"/>
  <c r="M257" i="9"/>
  <c r="R257" i="9" s="1"/>
  <c r="M220" i="9"/>
  <c r="M295" i="9"/>
  <c r="R295" i="9" s="1"/>
  <c r="M276" i="9"/>
  <c r="R276" i="9" s="1"/>
  <c r="M304" i="9"/>
  <c r="R304" i="9" s="1"/>
  <c r="M296" i="9"/>
  <c r="R296" i="9" s="1"/>
  <c r="M305" i="9"/>
  <c r="R305" i="9" s="1"/>
  <c r="M313" i="9"/>
  <c r="R313" i="9" s="1"/>
  <c r="M312" i="9"/>
  <c r="R312" i="9" s="1"/>
  <c r="M314" i="9"/>
  <c r="R314" i="9" s="1"/>
  <c r="M350" i="9"/>
  <c r="M331" i="9"/>
  <c r="R331" i="9" s="1"/>
  <c r="M322" i="9"/>
  <c r="R322" i="9" s="1"/>
  <c r="M372" i="9"/>
  <c r="R372" i="9" s="1"/>
  <c r="M360" i="9"/>
  <c r="R360" i="9" s="1"/>
  <c r="M365" i="9"/>
  <c r="R365" i="9" s="1"/>
  <c r="M353" i="9"/>
  <c r="R353" i="9" s="1"/>
  <c r="M355" i="9"/>
  <c r="R355" i="9" s="1"/>
  <c r="M357" i="9"/>
  <c r="R357" i="9" s="1"/>
  <c r="M373" i="9"/>
  <c r="R373" i="9" s="1"/>
  <c r="M319" i="9"/>
  <c r="P319" i="9" s="1"/>
  <c r="M342" i="9"/>
  <c r="R342" i="9" s="1"/>
  <c r="M324" i="9"/>
  <c r="R324" i="9" s="1"/>
  <c r="M366" i="9"/>
  <c r="M348" i="9"/>
  <c r="M356" i="9"/>
  <c r="R356" i="9" s="1"/>
  <c r="M349" i="9"/>
  <c r="M332" i="9"/>
  <c r="R332" i="9" s="1"/>
  <c r="M358" i="9"/>
  <c r="R358" i="9" s="1"/>
  <c r="M321" i="9"/>
  <c r="R321" i="9" s="1"/>
  <c r="M345" i="9"/>
  <c r="R345" i="9" s="1"/>
  <c r="M338" i="9"/>
  <c r="R338" i="9" s="1"/>
  <c r="M352" i="9"/>
  <c r="R352" i="9" s="1"/>
  <c r="M371" i="9"/>
  <c r="R371" i="9" s="1"/>
  <c r="M343" i="9"/>
  <c r="R343" i="9" s="1"/>
  <c r="M344" i="9"/>
  <c r="R344" i="9" s="1"/>
  <c r="M325" i="9"/>
  <c r="R325" i="9" s="1"/>
  <c r="M315" i="9"/>
  <c r="R315" i="9" s="1"/>
  <c r="M367" i="9"/>
  <c r="P367" i="9" s="1"/>
  <c r="M368" i="9"/>
  <c r="R368" i="9" s="1"/>
  <c r="M339" i="9"/>
  <c r="R339" i="9" s="1"/>
  <c r="M328" i="9"/>
  <c r="R328" i="9" s="1"/>
  <c r="M346" i="9"/>
  <c r="R346" i="9" s="1"/>
  <c r="M341" i="9"/>
  <c r="R341" i="9" s="1"/>
  <c r="M323" i="9"/>
  <c r="R323" i="9" s="1"/>
  <c r="M329" i="9"/>
  <c r="R329" i="9" s="1"/>
  <c r="M320" i="9"/>
  <c r="R320" i="9" s="1"/>
  <c r="M364" i="9"/>
  <c r="R364" i="9" s="1"/>
  <c r="M317" i="9"/>
  <c r="M363" i="9"/>
  <c r="R363" i="9" s="1"/>
  <c r="M359" i="9"/>
  <c r="R359" i="9" s="1"/>
  <c r="M370" i="9"/>
  <c r="R370" i="9" s="1"/>
  <c r="M336" i="9"/>
  <c r="M347" i="9"/>
  <c r="R347" i="9" s="1"/>
  <c r="M316" i="9"/>
  <c r="R316" i="9" s="1"/>
  <c r="M334" i="9"/>
  <c r="R334" i="9" s="1"/>
  <c r="M333" i="9"/>
  <c r="R333" i="9" s="1"/>
  <c r="M361" i="9"/>
  <c r="R361" i="9" s="1"/>
  <c r="M369" i="9"/>
  <c r="R369" i="9" s="1"/>
  <c r="M330" i="9"/>
  <c r="R330" i="9" s="1"/>
  <c r="M354" i="9"/>
  <c r="R354" i="9" s="1"/>
  <c r="M327" i="9"/>
  <c r="R327" i="9" s="1"/>
  <c r="M337" i="9"/>
  <c r="R337" i="9" s="1"/>
  <c r="M318" i="9"/>
  <c r="M351" i="9"/>
  <c r="R351" i="9" s="1"/>
  <c r="M340" i="9"/>
  <c r="R340" i="9" s="1"/>
  <c r="M326" i="9"/>
  <c r="R326" i="9" s="1"/>
  <c r="M362" i="9"/>
  <c r="R362" i="9" s="1"/>
  <c r="R318" i="9" l="1"/>
  <c r="R319" i="9" s="1"/>
  <c r="R317" i="9"/>
  <c r="R349" i="9"/>
  <c r="R350" i="9" s="1"/>
  <c r="R348" i="9"/>
  <c r="R366" i="9"/>
  <c r="R336" i="9"/>
  <c r="R335" i="9"/>
  <c r="R286" i="9"/>
  <c r="R285" i="9"/>
  <c r="R254" i="9"/>
  <c r="O326" i="9"/>
  <c r="O354" i="9"/>
  <c r="O316" i="9"/>
  <c r="O317" i="9"/>
  <c r="O346" i="9"/>
  <c r="O325" i="9"/>
  <c r="O345" i="9"/>
  <c r="O348" i="9"/>
  <c r="O357" i="9"/>
  <c r="O322" i="9"/>
  <c r="O305" i="9"/>
  <c r="O257" i="9"/>
  <c r="O271" i="9"/>
  <c r="O290" i="9"/>
  <c r="O280" i="9"/>
  <c r="O224" i="9"/>
  <c r="O249" i="9"/>
  <c r="O223" i="9"/>
  <c r="O275" i="9"/>
  <c r="O243" i="9"/>
  <c r="O228" i="9"/>
  <c r="O247" i="9"/>
  <c r="O240" i="9"/>
  <c r="O221" i="9"/>
  <c r="O299" i="9"/>
  <c r="O287" i="9"/>
  <c r="O151" i="9"/>
  <c r="R151" i="9" s="1"/>
  <c r="O206" i="9"/>
  <c r="O95" i="9"/>
  <c r="R95" i="9" s="1"/>
  <c r="O160" i="9"/>
  <c r="O195" i="9"/>
  <c r="O186" i="9"/>
  <c r="O202" i="9"/>
  <c r="O3" i="9"/>
  <c r="O87" i="9"/>
  <c r="R87" i="9" s="1"/>
  <c r="O5" i="9"/>
  <c r="O19" i="9"/>
  <c r="O68" i="9"/>
  <c r="R68" i="9" s="1"/>
  <c r="O16" i="9"/>
  <c r="O43" i="9"/>
  <c r="O6" i="9"/>
  <c r="O31" i="9"/>
  <c r="O53" i="9"/>
  <c r="O86" i="9"/>
  <c r="R86" i="9" s="1"/>
  <c r="O59" i="9"/>
  <c r="O146" i="9"/>
  <c r="R146" i="9" s="1"/>
  <c r="O216" i="9"/>
  <c r="O191" i="9"/>
  <c r="O203" i="9"/>
  <c r="O347" i="9"/>
  <c r="O328" i="9"/>
  <c r="O344" i="9"/>
  <c r="O321" i="9"/>
  <c r="O355" i="9"/>
  <c r="O331" i="9"/>
  <c r="O296" i="9"/>
  <c r="O236" i="9"/>
  <c r="O282" i="9"/>
  <c r="O267" i="9"/>
  <c r="O250" i="9"/>
  <c r="O307" i="9"/>
  <c r="O293" i="9"/>
  <c r="O239" i="9"/>
  <c r="O297" i="9"/>
  <c r="O251" i="9"/>
  <c r="O302" i="9"/>
  <c r="O263" i="9"/>
  <c r="O273" i="9"/>
  <c r="O242" i="9"/>
  <c r="O235" i="9"/>
  <c r="O197" i="9"/>
  <c r="O205" i="9"/>
  <c r="O212" i="9"/>
  <c r="O32" i="9"/>
  <c r="O18" i="9"/>
  <c r="O33" i="9"/>
  <c r="O22" i="9"/>
  <c r="O70" i="9"/>
  <c r="R70" i="9" s="1"/>
  <c r="O55" i="9"/>
  <c r="O46" i="9"/>
  <c r="O17" i="9"/>
  <c r="O11" i="9"/>
  <c r="O50" i="9"/>
  <c r="O335" i="9"/>
  <c r="O171" i="9"/>
  <c r="O193" i="9"/>
  <c r="O217" i="9"/>
  <c r="O330" i="9"/>
  <c r="O364" i="9"/>
  <c r="O351" i="9"/>
  <c r="O369" i="9"/>
  <c r="O320" i="9"/>
  <c r="O339" i="9"/>
  <c r="O343" i="9"/>
  <c r="O358" i="9"/>
  <c r="O324" i="9"/>
  <c r="O353" i="9"/>
  <c r="O304" i="9"/>
  <c r="O229" i="9"/>
  <c r="O311" i="9"/>
  <c r="O274" i="9"/>
  <c r="O219" i="9"/>
  <c r="O300" i="9"/>
  <c r="O256" i="9"/>
  <c r="O284" i="9"/>
  <c r="O237" i="9"/>
  <c r="O234" i="9"/>
  <c r="O238" i="9"/>
  <c r="O264" i="9"/>
  <c r="O253" i="9"/>
  <c r="O231" i="9"/>
  <c r="O104" i="9"/>
  <c r="R104" i="9" s="1"/>
  <c r="O177" i="9"/>
  <c r="O194" i="9"/>
  <c r="O169" i="9"/>
  <c r="O210" i="9"/>
  <c r="O140" i="9"/>
  <c r="R140" i="9" s="1"/>
  <c r="O163" i="9"/>
  <c r="O8" i="9"/>
  <c r="O9" i="9"/>
  <c r="O48" i="9"/>
  <c r="O62" i="9"/>
  <c r="O83" i="9"/>
  <c r="R83" i="9" s="1"/>
  <c r="O58" i="9"/>
  <c r="O49" i="9"/>
  <c r="O14" i="9"/>
  <c r="O24" i="9"/>
  <c r="O172" i="9"/>
  <c r="O168" i="9"/>
  <c r="O107" i="9"/>
  <c r="R107" i="9" s="1"/>
  <c r="O182" i="9"/>
  <c r="O209" i="9"/>
  <c r="O192" i="9"/>
  <c r="O340" i="9"/>
  <c r="O361" i="9"/>
  <c r="O370" i="9"/>
  <c r="O329" i="9"/>
  <c r="O368" i="9"/>
  <c r="O371" i="9"/>
  <c r="O332" i="9"/>
  <c r="O342" i="9"/>
  <c r="O365" i="9"/>
  <c r="O314" i="9"/>
  <c r="O276" i="9"/>
  <c r="O258" i="9"/>
  <c r="O310" i="9"/>
  <c r="O303" i="9"/>
  <c r="O225" i="9"/>
  <c r="O262" i="9"/>
  <c r="O283" i="9"/>
  <c r="O259" i="9"/>
  <c r="O227" i="9"/>
  <c r="O245" i="9"/>
  <c r="O292" i="9"/>
  <c r="O288" i="9"/>
  <c r="O260" i="9"/>
  <c r="O291" i="9"/>
  <c r="O226" i="9"/>
  <c r="O116" i="9"/>
  <c r="R116" i="9" s="1"/>
  <c r="O135" i="9"/>
  <c r="R135" i="9" s="1"/>
  <c r="O184" i="9"/>
  <c r="O173" i="9"/>
  <c r="O108" i="9"/>
  <c r="R108" i="9" s="1"/>
  <c r="O198" i="9"/>
  <c r="O63" i="9"/>
  <c r="O60" i="9"/>
  <c r="O39" i="9"/>
  <c r="O29" i="9"/>
  <c r="O7" i="9"/>
  <c r="O21" i="9"/>
  <c r="O41" i="9"/>
  <c r="O52" i="9"/>
  <c r="O56" i="9"/>
  <c r="O42" i="9"/>
  <c r="O15" i="9"/>
  <c r="O213" i="9"/>
  <c r="O211" i="9"/>
  <c r="O337" i="9"/>
  <c r="O333" i="9"/>
  <c r="O359" i="9"/>
  <c r="O323" i="9"/>
  <c r="O352" i="9"/>
  <c r="O360" i="9"/>
  <c r="O312" i="9"/>
  <c r="O295" i="9"/>
  <c r="O279" i="9"/>
  <c r="O266" i="9"/>
  <c r="O306" i="9"/>
  <c r="O261" i="9"/>
  <c r="O270" i="9"/>
  <c r="O272" i="9"/>
  <c r="O269" i="9"/>
  <c r="O244" i="9"/>
  <c r="O294" i="9"/>
  <c r="O265" i="9"/>
  <c r="O232" i="9"/>
  <c r="O309" i="9"/>
  <c r="O222" i="9"/>
  <c r="O268" i="9"/>
  <c r="O208" i="9"/>
  <c r="O180" i="9"/>
  <c r="O158" i="9"/>
  <c r="O188" i="9"/>
  <c r="O38" i="9"/>
  <c r="O51" i="9"/>
  <c r="O54" i="9"/>
  <c r="O10" i="9"/>
  <c r="O34" i="9"/>
  <c r="O20" i="9"/>
  <c r="O25" i="9"/>
  <c r="O47" i="9"/>
  <c r="O61" i="9"/>
  <c r="O142" i="9"/>
  <c r="R142" i="9" s="1"/>
  <c r="O214" i="9"/>
  <c r="O215" i="9"/>
  <c r="O362" i="9"/>
  <c r="O327" i="9"/>
  <c r="O334" i="9"/>
  <c r="O363" i="9"/>
  <c r="O341" i="9"/>
  <c r="O315" i="9"/>
  <c r="O338" i="9"/>
  <c r="O356" i="9"/>
  <c r="O373" i="9"/>
  <c r="O372" i="9"/>
  <c r="O313" i="9"/>
  <c r="O220" i="9"/>
  <c r="O246" i="9"/>
  <c r="O233" i="9"/>
  <c r="O289" i="9"/>
  <c r="O278" i="9"/>
  <c r="O298" i="9"/>
  <c r="O277" i="9"/>
  <c r="O230" i="9"/>
  <c r="O252" i="9"/>
  <c r="O281" i="9"/>
  <c r="O301" i="9"/>
  <c r="O308" i="9"/>
  <c r="O248" i="9"/>
  <c r="O241" i="9"/>
  <c r="O201" i="9"/>
  <c r="O100" i="9"/>
  <c r="R100" i="9" s="1"/>
  <c r="O190" i="9"/>
  <c r="O199" i="9"/>
  <c r="O12" i="9"/>
  <c r="O23" i="9"/>
  <c r="O4" i="9"/>
  <c r="O45" i="9"/>
  <c r="O13" i="9"/>
  <c r="O40" i="9"/>
  <c r="O30" i="9"/>
  <c r="O36" i="9"/>
  <c r="O28" i="9"/>
  <c r="O44" i="9"/>
  <c r="O35" i="9"/>
  <c r="O37" i="9"/>
  <c r="O183" i="9"/>
  <c r="O204" i="9"/>
  <c r="O189" i="9"/>
  <c r="O2" i="9"/>
  <c r="O159" i="9"/>
  <c r="O174" i="9"/>
  <c r="O162" i="9"/>
  <c r="O176" i="9"/>
  <c r="O165" i="9"/>
  <c r="O164" i="9"/>
  <c r="O178" i="9"/>
  <c r="O93" i="9"/>
  <c r="R93" i="9" s="1"/>
  <c r="O112" i="9"/>
  <c r="R112" i="9" s="1"/>
  <c r="O166" i="9"/>
  <c r="O138" i="9"/>
  <c r="R138" i="9" s="1"/>
  <c r="O122" i="9"/>
  <c r="R122" i="9" s="1"/>
  <c r="O157" i="9"/>
  <c r="O170" i="9"/>
  <c r="P285" i="9"/>
  <c r="O285" i="9"/>
  <c r="P110" i="9"/>
  <c r="O110" i="9"/>
  <c r="R110" i="9" s="1"/>
  <c r="P98" i="9"/>
  <c r="O98" i="9"/>
  <c r="R98" i="9" s="1"/>
  <c r="P101" i="9"/>
  <c r="O101" i="9"/>
  <c r="R101" i="9" s="1"/>
  <c r="P156" i="9"/>
  <c r="O156" i="9"/>
  <c r="R156" i="9" s="1"/>
  <c r="P105" i="9"/>
  <c r="O105" i="9"/>
  <c r="R105" i="9" s="1"/>
  <c r="P73" i="9"/>
  <c r="O73" i="9"/>
  <c r="R73" i="9" s="1"/>
  <c r="P77" i="9"/>
  <c r="O77" i="9"/>
  <c r="R77" i="9" s="1"/>
  <c r="P66" i="9"/>
  <c r="O66" i="9"/>
  <c r="R66" i="9" s="1"/>
  <c r="P64" i="9"/>
  <c r="O64" i="9"/>
  <c r="R64" i="9" s="1"/>
  <c r="P71" i="9"/>
  <c r="O71" i="9"/>
  <c r="R71" i="9" s="1"/>
  <c r="P92" i="9"/>
  <c r="O92" i="9"/>
  <c r="R92" i="9" s="1"/>
  <c r="P121" i="9"/>
  <c r="O121" i="9"/>
  <c r="R121" i="9" s="1"/>
  <c r="P111" i="9"/>
  <c r="O111" i="9"/>
  <c r="R111" i="9" s="1"/>
  <c r="P114" i="9"/>
  <c r="O114" i="9"/>
  <c r="R114" i="9" s="1"/>
  <c r="P141" i="9"/>
  <c r="O141" i="9"/>
  <c r="R141" i="9" s="1"/>
  <c r="P137" i="9"/>
  <c r="O137" i="9"/>
  <c r="R137" i="9" s="1"/>
  <c r="O167" i="9"/>
  <c r="O254" i="9"/>
  <c r="O255" i="9"/>
  <c r="R255" i="9" s="1"/>
  <c r="P147" i="9"/>
  <c r="O147" i="9"/>
  <c r="R147" i="9" s="1"/>
  <c r="P99" i="9"/>
  <c r="O99" i="9"/>
  <c r="R99" i="9" s="1"/>
  <c r="P136" i="9"/>
  <c r="O136" i="9"/>
  <c r="R136" i="9" s="1"/>
  <c r="O185" i="9"/>
  <c r="P90" i="9"/>
  <c r="O90" i="9"/>
  <c r="R90" i="9" s="1"/>
  <c r="P74" i="9"/>
  <c r="O74" i="9"/>
  <c r="R74" i="9" s="1"/>
  <c r="P81" i="9"/>
  <c r="O81" i="9"/>
  <c r="R81" i="9" s="1"/>
  <c r="P130" i="9"/>
  <c r="O130" i="9"/>
  <c r="R130" i="9" s="1"/>
  <c r="P132" i="9"/>
  <c r="O132" i="9"/>
  <c r="R132" i="9" s="1"/>
  <c r="P124" i="9"/>
  <c r="O124" i="9"/>
  <c r="R124" i="9" s="1"/>
  <c r="P154" i="9"/>
  <c r="O154" i="9"/>
  <c r="R154" i="9" s="1"/>
  <c r="O179" i="9"/>
  <c r="P113" i="9"/>
  <c r="O113" i="9"/>
  <c r="R113" i="9" s="1"/>
  <c r="P120" i="9"/>
  <c r="O120" i="9"/>
  <c r="R120" i="9" s="1"/>
  <c r="O181" i="9"/>
  <c r="P152" i="9"/>
  <c r="O152" i="9"/>
  <c r="R152" i="9" s="1"/>
  <c r="P79" i="9"/>
  <c r="O79" i="9"/>
  <c r="R79" i="9" s="1"/>
  <c r="P75" i="9"/>
  <c r="O75" i="9"/>
  <c r="R75" i="9" s="1"/>
  <c r="P128" i="9"/>
  <c r="O128" i="9"/>
  <c r="R128" i="9" s="1"/>
  <c r="P150" i="9"/>
  <c r="O150" i="9"/>
  <c r="R150" i="9" s="1"/>
  <c r="P143" i="9"/>
  <c r="O143" i="9"/>
  <c r="R143" i="9" s="1"/>
  <c r="P102" i="9"/>
  <c r="O102" i="9"/>
  <c r="R102" i="9" s="1"/>
  <c r="P149" i="9"/>
  <c r="O149" i="9"/>
  <c r="R149" i="9" s="1"/>
  <c r="O126" i="9"/>
  <c r="R126" i="9" s="1"/>
  <c r="O367" i="9"/>
  <c r="R367" i="9" s="1"/>
  <c r="O366" i="9"/>
  <c r="P127" i="9"/>
  <c r="O127" i="9"/>
  <c r="R127" i="9" s="1"/>
  <c r="P153" i="9"/>
  <c r="O153" i="9"/>
  <c r="R153" i="9" s="1"/>
  <c r="P131" i="9"/>
  <c r="O131" i="9"/>
  <c r="R131" i="9" s="1"/>
  <c r="O175" i="9"/>
  <c r="P72" i="9"/>
  <c r="O72" i="9"/>
  <c r="R72" i="9" s="1"/>
  <c r="P76" i="9"/>
  <c r="O76" i="9"/>
  <c r="R76" i="9" s="1"/>
  <c r="P65" i="9"/>
  <c r="O65" i="9"/>
  <c r="R65" i="9" s="1"/>
  <c r="P69" i="9"/>
  <c r="O69" i="9"/>
  <c r="R69" i="9" s="1"/>
  <c r="P94" i="9"/>
  <c r="O94" i="9"/>
  <c r="R94" i="9" s="1"/>
  <c r="P109" i="9"/>
  <c r="O109" i="9"/>
  <c r="R109" i="9" s="1"/>
  <c r="P97" i="9"/>
  <c r="O97" i="9"/>
  <c r="R97" i="9" s="1"/>
  <c r="P119" i="9"/>
  <c r="O119" i="9"/>
  <c r="R119" i="9" s="1"/>
  <c r="P155" i="9"/>
  <c r="O155" i="9"/>
  <c r="R155" i="9" s="1"/>
  <c r="P133" i="9"/>
  <c r="O133" i="9"/>
  <c r="R133" i="9" s="1"/>
  <c r="P78" i="9"/>
  <c r="O78" i="9"/>
  <c r="R78" i="9" s="1"/>
  <c r="P84" i="9"/>
  <c r="O84" i="9"/>
  <c r="R84" i="9" s="1"/>
  <c r="P88" i="9"/>
  <c r="O88" i="9"/>
  <c r="R88" i="9" s="1"/>
  <c r="P91" i="9"/>
  <c r="O91" i="9"/>
  <c r="R91" i="9" s="1"/>
  <c r="P80" i="9"/>
  <c r="O80" i="9"/>
  <c r="R80" i="9" s="1"/>
  <c r="P123" i="9"/>
  <c r="O123" i="9"/>
  <c r="R123" i="9" s="1"/>
  <c r="P144" i="9"/>
  <c r="O144" i="9"/>
  <c r="R144" i="9" s="1"/>
  <c r="P118" i="9"/>
  <c r="O118" i="9"/>
  <c r="R118" i="9" s="1"/>
  <c r="P139" i="9"/>
  <c r="O139" i="9"/>
  <c r="R139" i="9" s="1"/>
  <c r="P125" i="9"/>
  <c r="O125" i="9"/>
  <c r="R125" i="9" s="1"/>
  <c r="O106" i="9"/>
  <c r="R106" i="9" s="1"/>
  <c r="O161" i="9"/>
  <c r="P117" i="9"/>
  <c r="O117" i="9"/>
  <c r="R117" i="9" s="1"/>
  <c r="P96" i="9"/>
  <c r="O96" i="9"/>
  <c r="R96" i="9" s="1"/>
  <c r="P89" i="9"/>
  <c r="O89" i="9"/>
  <c r="R89" i="9" s="1"/>
  <c r="P67" i="9"/>
  <c r="O67" i="9"/>
  <c r="R67" i="9" s="1"/>
  <c r="P82" i="9"/>
  <c r="O82" i="9"/>
  <c r="R82" i="9" s="1"/>
  <c r="P85" i="9"/>
  <c r="O85" i="9"/>
  <c r="R85" i="9" s="1"/>
  <c r="P129" i="9"/>
  <c r="O129" i="9"/>
  <c r="R129" i="9" s="1"/>
  <c r="P134" i="9"/>
  <c r="O134" i="9"/>
  <c r="R134" i="9" s="1"/>
  <c r="P145" i="9"/>
  <c r="O145" i="9"/>
  <c r="R145" i="9" s="1"/>
  <c r="P115" i="9"/>
  <c r="O115" i="9"/>
  <c r="R115" i="9" s="1"/>
  <c r="O187" i="9"/>
  <c r="P148" i="9"/>
  <c r="O148" i="9"/>
  <c r="R148" i="9" s="1"/>
  <c r="P103" i="9"/>
  <c r="O103" i="9"/>
  <c r="R103" i="9" s="1"/>
  <c r="P336" i="9"/>
  <c r="Q336" i="9" s="1"/>
  <c r="P318" i="9"/>
  <c r="N350" i="9"/>
  <c r="P350" i="9"/>
  <c r="P349" i="9"/>
  <c r="Q349" i="9" s="1"/>
  <c r="N333" i="9"/>
  <c r="T333" i="9" s="1"/>
  <c r="P333" i="9"/>
  <c r="N360" i="9"/>
  <c r="T360" i="9" s="1"/>
  <c r="P360" i="9"/>
  <c r="N306" i="9"/>
  <c r="S306" i="9" s="1"/>
  <c r="P306" i="9"/>
  <c r="N269" i="9"/>
  <c r="P269" i="9"/>
  <c r="N362" i="9"/>
  <c r="T362" i="9" s="1"/>
  <c r="P362" i="9"/>
  <c r="N341" i="9"/>
  <c r="P341" i="9"/>
  <c r="N372" i="9"/>
  <c r="T372" i="9" s="1"/>
  <c r="P372" i="9"/>
  <c r="N289" i="9"/>
  <c r="T289" i="9" s="1"/>
  <c r="P289" i="9"/>
  <c r="N252" i="9"/>
  <c r="P252" i="9"/>
  <c r="N361" i="9"/>
  <c r="T361" i="9" s="1"/>
  <c r="P361" i="9"/>
  <c r="N370" i="9"/>
  <c r="T370" i="9" s="1"/>
  <c r="P370" i="9"/>
  <c r="N329" i="9"/>
  <c r="T329" i="9" s="1"/>
  <c r="P329" i="9"/>
  <c r="N368" i="9"/>
  <c r="T368" i="9" s="1"/>
  <c r="P368" i="9"/>
  <c r="Q368" i="9" s="1"/>
  <c r="N371" i="9"/>
  <c r="T371" i="9" s="1"/>
  <c r="P371" i="9"/>
  <c r="N332" i="9"/>
  <c r="P332" i="9"/>
  <c r="N342" i="9"/>
  <c r="T342" i="9" s="1"/>
  <c r="P342" i="9"/>
  <c r="N365" i="9"/>
  <c r="T365" i="9" s="1"/>
  <c r="P365" i="9"/>
  <c r="N314" i="9"/>
  <c r="P314" i="9"/>
  <c r="N276" i="9"/>
  <c r="P276" i="9"/>
  <c r="N258" i="9"/>
  <c r="P258" i="9"/>
  <c r="N310" i="9"/>
  <c r="T310" i="9" s="1"/>
  <c r="P310" i="9"/>
  <c r="N303" i="9"/>
  <c r="T303" i="9" s="1"/>
  <c r="P303" i="9"/>
  <c r="N262" i="9"/>
  <c r="P262" i="9"/>
  <c r="N283" i="9"/>
  <c r="T283" i="9" s="1"/>
  <c r="P283" i="9"/>
  <c r="N259" i="9"/>
  <c r="P259" i="9"/>
  <c r="N292" i="9"/>
  <c r="T292" i="9" s="1"/>
  <c r="P292" i="9"/>
  <c r="N288" i="9"/>
  <c r="P288" i="9"/>
  <c r="N260" i="9"/>
  <c r="P260" i="9"/>
  <c r="N291" i="9"/>
  <c r="T291" i="9" s="1"/>
  <c r="P291" i="9"/>
  <c r="N116" i="9"/>
  <c r="P116" i="9"/>
  <c r="N135" i="9"/>
  <c r="P135" i="9"/>
  <c r="N108" i="9"/>
  <c r="P108" i="9"/>
  <c r="N337" i="9"/>
  <c r="P337" i="9"/>
  <c r="N266" i="9"/>
  <c r="P266" i="9"/>
  <c r="N315" i="9"/>
  <c r="P315" i="9"/>
  <c r="N313" i="9"/>
  <c r="P313" i="9"/>
  <c r="N308" i="9"/>
  <c r="S308" i="9" s="1"/>
  <c r="P308" i="9"/>
  <c r="N323" i="9"/>
  <c r="P323" i="9"/>
  <c r="N295" i="9"/>
  <c r="T295" i="9" s="1"/>
  <c r="P295" i="9"/>
  <c r="N270" i="9"/>
  <c r="P270" i="9"/>
  <c r="N265" i="9"/>
  <c r="P265" i="9"/>
  <c r="N363" i="9"/>
  <c r="T363" i="9" s="1"/>
  <c r="P363" i="9"/>
  <c r="N373" i="9"/>
  <c r="T373" i="9" s="1"/>
  <c r="P373" i="9"/>
  <c r="N278" i="9"/>
  <c r="P278" i="9"/>
  <c r="N281" i="9"/>
  <c r="T281" i="9" s="1"/>
  <c r="P281" i="9"/>
  <c r="N100" i="9"/>
  <c r="P100" i="9"/>
  <c r="N326" i="9"/>
  <c r="T326" i="9" s="1"/>
  <c r="P326" i="9"/>
  <c r="N354" i="9"/>
  <c r="P354" i="9"/>
  <c r="N316" i="9"/>
  <c r="P316" i="9"/>
  <c r="N317" i="9"/>
  <c r="P317" i="9"/>
  <c r="N346" i="9"/>
  <c r="P346" i="9"/>
  <c r="N325" i="9"/>
  <c r="T325" i="9" s="1"/>
  <c r="P325" i="9"/>
  <c r="N345" i="9"/>
  <c r="P345" i="9"/>
  <c r="N348" i="9"/>
  <c r="P348" i="9"/>
  <c r="N357" i="9"/>
  <c r="T357" i="9" s="1"/>
  <c r="P357" i="9"/>
  <c r="N322" i="9"/>
  <c r="P322" i="9"/>
  <c r="N305" i="9"/>
  <c r="T305" i="9" s="1"/>
  <c r="P305" i="9"/>
  <c r="N257" i="9"/>
  <c r="T257" i="9" s="1"/>
  <c r="P257" i="9"/>
  <c r="N271" i="9"/>
  <c r="P271" i="9"/>
  <c r="N290" i="9"/>
  <c r="T290" i="9" s="1"/>
  <c r="P290" i="9"/>
  <c r="N280" i="9"/>
  <c r="P280" i="9"/>
  <c r="N275" i="9"/>
  <c r="P275" i="9"/>
  <c r="N299" i="9"/>
  <c r="S299" i="9" s="1"/>
  <c r="P299" i="9"/>
  <c r="N287" i="9"/>
  <c r="T287" i="9" s="1"/>
  <c r="P287" i="9"/>
  <c r="N151" i="9"/>
  <c r="P151" i="9"/>
  <c r="N95" i="9"/>
  <c r="P95" i="9"/>
  <c r="N87" i="9"/>
  <c r="P87" i="9"/>
  <c r="N68" i="9"/>
  <c r="P68" i="9"/>
  <c r="N93" i="9"/>
  <c r="P93" i="9"/>
  <c r="N86" i="9"/>
  <c r="P86" i="9"/>
  <c r="N146" i="9"/>
  <c r="P146" i="9"/>
  <c r="N112" i="9"/>
  <c r="P112" i="9"/>
  <c r="N126" i="9"/>
  <c r="P126" i="9"/>
  <c r="N359" i="9"/>
  <c r="T359" i="9" s="1"/>
  <c r="P359" i="9"/>
  <c r="N312" i="9"/>
  <c r="P312" i="9"/>
  <c r="N261" i="9"/>
  <c r="P261" i="9"/>
  <c r="N294" i="9"/>
  <c r="T294" i="9" s="1"/>
  <c r="P294" i="9"/>
  <c r="N309" i="9"/>
  <c r="T309" i="9" s="1"/>
  <c r="P309" i="9"/>
  <c r="N142" i="9"/>
  <c r="P142" i="9"/>
  <c r="N327" i="9"/>
  <c r="T327" i="9" s="1"/>
  <c r="P327" i="9"/>
  <c r="N338" i="9"/>
  <c r="T338" i="9" s="1"/>
  <c r="P338" i="9"/>
  <c r="N298" i="9"/>
  <c r="T298" i="9" s="1"/>
  <c r="P298" i="9"/>
  <c r="N301" i="9"/>
  <c r="S301" i="9" s="1"/>
  <c r="P301" i="9"/>
  <c r="N330" i="9"/>
  <c r="P330" i="9"/>
  <c r="N347" i="9"/>
  <c r="P347" i="9"/>
  <c r="N364" i="9"/>
  <c r="T364" i="9" s="1"/>
  <c r="P364" i="9"/>
  <c r="N328" i="9"/>
  <c r="T328" i="9" s="1"/>
  <c r="P328" i="9"/>
  <c r="N344" i="9"/>
  <c r="P344" i="9"/>
  <c r="N321" i="9"/>
  <c r="P321" i="9"/>
  <c r="N366" i="9"/>
  <c r="T366" i="9" s="1"/>
  <c r="P366" i="9"/>
  <c r="N355" i="9"/>
  <c r="T355" i="9" s="1"/>
  <c r="P355" i="9"/>
  <c r="N331" i="9"/>
  <c r="P331" i="9"/>
  <c r="N296" i="9"/>
  <c r="T296" i="9" s="1"/>
  <c r="P296" i="9"/>
  <c r="N282" i="9"/>
  <c r="S282" i="9" s="1"/>
  <c r="P282" i="9"/>
  <c r="N267" i="9"/>
  <c r="P267" i="9"/>
  <c r="N250" i="9"/>
  <c r="P250" i="9"/>
  <c r="N307" i="9"/>
  <c r="S307" i="9" s="1"/>
  <c r="P307" i="9"/>
  <c r="N293" i="9"/>
  <c r="S293" i="9" s="1"/>
  <c r="P293" i="9"/>
  <c r="N297" i="9"/>
  <c r="S297" i="9" s="1"/>
  <c r="P297" i="9"/>
  <c r="N251" i="9"/>
  <c r="P251" i="9"/>
  <c r="N302" i="9"/>
  <c r="T302" i="9" s="1"/>
  <c r="P302" i="9"/>
  <c r="N263" i="9"/>
  <c r="P263" i="9"/>
  <c r="N273" i="9"/>
  <c r="P273" i="9"/>
  <c r="N70" i="9"/>
  <c r="P70" i="9"/>
  <c r="N335" i="9"/>
  <c r="S335" i="9" s="1"/>
  <c r="P335" i="9"/>
  <c r="N138" i="9"/>
  <c r="P138" i="9"/>
  <c r="N352" i="9"/>
  <c r="T352" i="9" s="1"/>
  <c r="P352" i="9"/>
  <c r="N279" i="9"/>
  <c r="P279" i="9"/>
  <c r="N272" i="9"/>
  <c r="P272" i="9"/>
  <c r="N268" i="9"/>
  <c r="P268" i="9"/>
  <c r="N334" i="9"/>
  <c r="T334" i="9" s="1"/>
  <c r="P334" i="9"/>
  <c r="N356" i="9"/>
  <c r="P356" i="9"/>
  <c r="N277" i="9"/>
  <c r="P277" i="9"/>
  <c r="N254" i="9"/>
  <c r="P254" i="9"/>
  <c r="N340" i="9"/>
  <c r="T340" i="9" s="1"/>
  <c r="P340" i="9"/>
  <c r="N351" i="9"/>
  <c r="T351" i="9" s="1"/>
  <c r="P351" i="9"/>
  <c r="N369" i="9"/>
  <c r="T369" i="9" s="1"/>
  <c r="P369" i="9"/>
  <c r="N320" i="9"/>
  <c r="P320" i="9"/>
  <c r="N339" i="9"/>
  <c r="T339" i="9" s="1"/>
  <c r="P339" i="9"/>
  <c r="N343" i="9"/>
  <c r="S343" i="9" s="1"/>
  <c r="P343" i="9"/>
  <c r="N358" i="9"/>
  <c r="P358" i="9"/>
  <c r="N324" i="9"/>
  <c r="T324" i="9" s="1"/>
  <c r="P324" i="9"/>
  <c r="N353" i="9"/>
  <c r="T353" i="9" s="1"/>
  <c r="P353" i="9"/>
  <c r="N304" i="9"/>
  <c r="S304" i="9" s="1"/>
  <c r="P304" i="9"/>
  <c r="N311" i="9"/>
  <c r="S311" i="9" s="1"/>
  <c r="P311" i="9"/>
  <c r="N274" i="9"/>
  <c r="P274" i="9"/>
  <c r="N300" i="9"/>
  <c r="S300" i="9" s="1"/>
  <c r="P300" i="9"/>
  <c r="N256" i="9"/>
  <c r="T256" i="9" s="1"/>
  <c r="P256" i="9"/>
  <c r="N284" i="9"/>
  <c r="S284" i="9" s="1"/>
  <c r="P284" i="9"/>
  <c r="N264" i="9"/>
  <c r="P264" i="9"/>
  <c r="N253" i="9"/>
  <c r="P253" i="9"/>
  <c r="N104" i="9"/>
  <c r="P104" i="9"/>
  <c r="N122" i="9"/>
  <c r="P122" i="9"/>
  <c r="N140" i="9"/>
  <c r="P140" i="9"/>
  <c r="N83" i="9"/>
  <c r="P83" i="9"/>
  <c r="N107" i="9"/>
  <c r="P107" i="9"/>
  <c r="N130" i="9"/>
  <c r="N149" i="9"/>
  <c r="N72" i="9"/>
  <c r="N150" i="9"/>
  <c r="N81" i="9"/>
  <c r="N89" i="9"/>
  <c r="N319" i="9"/>
  <c r="N78" i="9"/>
  <c r="N139" i="9"/>
  <c r="N110" i="9"/>
  <c r="N98" i="9"/>
  <c r="N156" i="9"/>
  <c r="N77" i="9"/>
  <c r="N66" i="9"/>
  <c r="N147" i="9"/>
  <c r="N127" i="9"/>
  <c r="N144" i="9"/>
  <c r="N73" i="9"/>
  <c r="N131" i="9"/>
  <c r="N133" i="9"/>
  <c r="N101" i="9"/>
  <c r="N121" i="9"/>
  <c r="N114" i="9"/>
  <c r="N153" i="9"/>
  <c r="N76" i="9"/>
  <c r="N82" i="9"/>
  <c r="N129" i="9"/>
  <c r="N105" i="9"/>
  <c r="N64" i="9"/>
  <c r="N71" i="9"/>
  <c r="N92" i="9"/>
  <c r="N111" i="9"/>
  <c r="N141" i="9"/>
  <c r="N137" i="9"/>
  <c r="N99" i="9"/>
  <c r="N136" i="9"/>
  <c r="N90" i="9"/>
  <c r="N74" i="9"/>
  <c r="N132" i="9"/>
  <c r="N124" i="9"/>
  <c r="N154" i="9"/>
  <c r="N113" i="9"/>
  <c r="N120" i="9"/>
  <c r="N106" i="9"/>
  <c r="N152" i="9"/>
  <c r="N79" i="9"/>
  <c r="N75" i="9"/>
  <c r="N128" i="9"/>
  <c r="N143" i="9"/>
  <c r="N102" i="9"/>
  <c r="N65" i="9"/>
  <c r="N69" i="9"/>
  <c r="N94" i="9"/>
  <c r="N109" i="9"/>
  <c r="N97" i="9"/>
  <c r="N119" i="9"/>
  <c r="N155" i="9"/>
  <c r="N286" i="9"/>
  <c r="S286" i="9" s="1"/>
  <c r="N285" i="9"/>
  <c r="T285" i="9" s="1"/>
  <c r="N84" i="9"/>
  <c r="N88" i="9"/>
  <c r="N91" i="9"/>
  <c r="N80" i="9"/>
  <c r="N123" i="9"/>
  <c r="N118" i="9"/>
  <c r="N125" i="9"/>
  <c r="N117" i="9"/>
  <c r="N96" i="9"/>
  <c r="N67" i="9"/>
  <c r="N85" i="9"/>
  <c r="N134" i="9"/>
  <c r="N145" i="9"/>
  <c r="N115" i="9"/>
  <c r="N148" i="9"/>
  <c r="N103" i="9"/>
  <c r="Q362" i="9"/>
  <c r="Q346" i="9"/>
  <c r="Q325" i="9"/>
  <c r="Q345" i="9"/>
  <c r="Q357" i="9"/>
  <c r="Q322" i="9"/>
  <c r="Q312" i="9"/>
  <c r="Q295" i="9"/>
  <c r="Q279" i="9"/>
  <c r="Q266" i="9"/>
  <c r="Q306" i="9"/>
  <c r="Q261" i="9"/>
  <c r="Q270" i="9"/>
  <c r="Q272" i="9"/>
  <c r="Q269" i="9"/>
  <c r="Q294" i="9"/>
  <c r="Q265" i="9"/>
  <c r="Q309" i="9"/>
  <c r="Q268" i="9"/>
  <c r="Q340" i="9"/>
  <c r="Q364" i="9"/>
  <c r="Q328" i="9"/>
  <c r="Q344" i="9"/>
  <c r="Q321" i="9"/>
  <c r="Q355" i="9"/>
  <c r="Q331" i="9"/>
  <c r="Q313" i="9"/>
  <c r="Q289" i="9"/>
  <c r="Q278" i="9"/>
  <c r="Q298" i="9"/>
  <c r="Q277" i="9"/>
  <c r="Q252" i="9"/>
  <c r="Q281" i="9"/>
  <c r="Q301" i="9"/>
  <c r="Q308" i="9"/>
  <c r="Q354" i="9"/>
  <c r="Q347" i="9"/>
  <c r="Q369" i="9"/>
  <c r="Q339" i="9"/>
  <c r="Q343" i="9"/>
  <c r="Q358" i="9"/>
  <c r="Q324" i="9"/>
  <c r="Q353" i="9"/>
  <c r="Q305" i="9"/>
  <c r="Q257" i="9"/>
  <c r="Q271" i="9"/>
  <c r="Q290" i="9"/>
  <c r="Q280" i="9"/>
  <c r="Q275" i="9"/>
  <c r="Q299" i="9"/>
  <c r="Q287" i="9"/>
  <c r="Q316" i="9"/>
  <c r="Q351" i="9"/>
  <c r="Q320" i="9"/>
  <c r="Q361" i="9"/>
  <c r="Q370" i="9"/>
  <c r="Q329" i="9"/>
  <c r="Q371" i="9"/>
  <c r="Q332" i="9"/>
  <c r="Q342" i="9"/>
  <c r="Q365" i="9"/>
  <c r="Q296" i="9"/>
  <c r="Q282" i="9"/>
  <c r="Q267" i="9"/>
  <c r="Q250" i="9"/>
  <c r="Q307" i="9"/>
  <c r="Q293" i="9"/>
  <c r="Q297" i="9"/>
  <c r="Q251" i="9"/>
  <c r="Q302" i="9"/>
  <c r="Q263" i="9"/>
  <c r="Q273" i="9"/>
  <c r="Q326" i="9"/>
  <c r="Q330" i="9"/>
  <c r="Q337" i="9"/>
  <c r="Q333" i="9"/>
  <c r="Q359" i="9"/>
  <c r="Q323" i="9"/>
  <c r="Q352" i="9"/>
  <c r="Q360" i="9"/>
  <c r="Q304" i="9"/>
  <c r="Q311" i="9"/>
  <c r="Q274" i="9"/>
  <c r="Q300" i="9"/>
  <c r="Q256" i="9"/>
  <c r="Q284" i="9"/>
  <c r="Q264" i="9"/>
  <c r="Q253" i="9"/>
  <c r="Q327" i="9"/>
  <c r="Q334" i="9"/>
  <c r="Q363" i="9"/>
  <c r="Q341" i="9"/>
  <c r="Q315" i="9"/>
  <c r="Q338" i="9"/>
  <c r="Q356" i="9"/>
  <c r="Q373" i="9"/>
  <c r="Q372" i="9"/>
  <c r="Q314" i="9"/>
  <c r="Q276" i="9"/>
  <c r="Q258" i="9"/>
  <c r="Q310" i="9"/>
  <c r="Q303" i="9"/>
  <c r="Q262" i="9"/>
  <c r="Q283" i="9"/>
  <c r="Q259" i="9"/>
  <c r="Q292" i="9"/>
  <c r="Q288" i="9"/>
  <c r="Q260" i="9"/>
  <c r="Q291" i="9"/>
  <c r="Q317" i="9"/>
  <c r="Q348" i="9"/>
  <c r="Q366" i="9"/>
  <c r="Q254" i="9"/>
  <c r="Q335" i="9"/>
  <c r="Q285" i="9"/>
  <c r="Q286" i="9"/>
  <c r="T288" i="9"/>
  <c r="S255" i="9"/>
  <c r="T255" i="9"/>
  <c r="T367" i="9"/>
  <c r="AR12" i="9"/>
  <c r="AR2" i="9"/>
  <c r="AR9" i="9"/>
  <c r="AR7" i="9"/>
  <c r="AR3" i="9"/>
  <c r="AR10" i="9"/>
  <c r="AR6" i="9"/>
  <c r="AR8" i="9"/>
  <c r="AR4" i="9"/>
  <c r="AR5" i="9"/>
  <c r="AR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Q255" i="9" l="1"/>
  <c r="Q350" i="9"/>
  <c r="Q367" i="9"/>
  <c r="S258" i="9"/>
  <c r="S287" i="9"/>
  <c r="T299" i="9"/>
  <c r="T335" i="9"/>
  <c r="T300" i="9"/>
  <c r="S309" i="9"/>
  <c r="T308" i="9"/>
  <c r="S256" i="9"/>
  <c r="T307" i="9"/>
  <c r="S294" i="9"/>
  <c r="S298" i="9"/>
  <c r="S296" i="9"/>
  <c r="S291" i="9"/>
  <c r="S292" i="9"/>
  <c r="T284" i="9"/>
  <c r="T293" i="9"/>
  <c r="S302" i="9"/>
  <c r="T301" i="9"/>
  <c r="S281" i="9"/>
  <c r="S288" i="9"/>
  <c r="T286" i="9"/>
  <c r="S290" i="9"/>
  <c r="T297" i="9"/>
  <c r="T304" i="9"/>
  <c r="S310" i="9"/>
  <c r="S295" i="9"/>
  <c r="T311" i="9"/>
  <c r="S283" i="9"/>
  <c r="S285" i="9"/>
  <c r="T282" i="9"/>
  <c r="S257" i="9"/>
  <c r="S305" i="9"/>
  <c r="T306" i="9"/>
  <c r="S303" i="9"/>
  <c r="S289"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A9" i="8"/>
  <c r="AA5" i="8"/>
  <c r="AB4" i="8"/>
  <c r="AB5" i="8" s="1"/>
  <c r="AA6" i="8"/>
  <c r="AA10" i="8"/>
  <c r="AA8" i="8"/>
  <c r="AH350" i="9"/>
  <c r="AH349" i="9"/>
  <c r="AH347" i="9"/>
  <c r="AH346" i="9"/>
  <c r="AH345" i="9"/>
  <c r="T258" i="9" l="1"/>
  <c r="S314" i="9"/>
  <c r="S345" i="9"/>
  <c r="T344" i="9"/>
  <c r="S344" i="9"/>
  <c r="T314" i="9"/>
  <c r="S362" i="9"/>
  <c r="AB6" i="8"/>
  <c r="AB7" i="8" s="1"/>
  <c r="AB8" i="8" s="1"/>
  <c r="D2" i="8" s="1"/>
  <c r="E2" i="8" s="1"/>
  <c r="AI369" i="9"/>
  <c r="AH369" i="9"/>
  <c r="AH338" i="9"/>
  <c r="AI372" i="9"/>
  <c r="AH372" i="9"/>
  <c r="AI370" i="9"/>
  <c r="AH370" i="9"/>
  <c r="AI368" i="9"/>
  <c r="AH368" i="9"/>
  <c r="AI366" i="9"/>
  <c r="AH366" i="9"/>
  <c r="AI364" i="9"/>
  <c r="AH364" i="9"/>
  <c r="AH341" i="9"/>
  <c r="AH339" i="9"/>
  <c r="AH337" i="9"/>
  <c r="AH335" i="9"/>
  <c r="AH333" i="9"/>
  <c r="T259" i="9" l="1"/>
  <c r="S259" i="9"/>
  <c r="T315" i="9"/>
  <c r="AT6" i="9" s="1"/>
  <c r="S315" i="9"/>
  <c r="S346" i="9"/>
  <c r="T345" i="9"/>
  <c r="S363" i="9"/>
  <c r="D3" i="8"/>
  <c r="E3" i="8" s="1"/>
  <c r="AB9" i="8"/>
  <c r="AB10" i="8" s="1"/>
  <c r="Q2" i="8"/>
  <c r="T260" i="9" l="1"/>
  <c r="S260" i="9"/>
  <c r="S316" i="9"/>
  <c r="S347" i="9"/>
  <c r="T346" i="9"/>
  <c r="T316" i="9"/>
  <c r="S364" i="9"/>
  <c r="D4" i="8"/>
  <c r="E4" i="8" s="1"/>
  <c r="S261" i="9" l="1"/>
  <c r="T261" i="9"/>
  <c r="S317" i="9"/>
  <c r="T317" i="9"/>
  <c r="S348" i="9"/>
  <c r="T347" i="9"/>
  <c r="S365" i="9"/>
  <c r="D5" i="8"/>
  <c r="E5" i="8" s="1"/>
  <c r="S262" i="9" l="1"/>
  <c r="T262" i="9"/>
  <c r="T320" i="9"/>
  <c r="T318" i="9"/>
  <c r="Q318" i="9"/>
  <c r="Q319" i="9" s="1"/>
  <c r="S318" i="9"/>
  <c r="T348" i="9"/>
  <c r="S366" i="9"/>
  <c r="D6" i="8"/>
  <c r="E6" i="8" s="1"/>
  <c r="S263" i="9" l="1"/>
  <c r="T263" i="9"/>
  <c r="T349" i="9"/>
  <c r="T319" i="9"/>
  <c r="S320" i="9"/>
  <c r="S321" i="9"/>
  <c r="S319" i="9"/>
  <c r="AT8" i="9"/>
  <c r="S349" i="9"/>
  <c r="D7" i="8"/>
  <c r="E7" i="8" s="1"/>
  <c r="AH331" i="9"/>
  <c r="AH362" i="9"/>
  <c r="AH360" i="9"/>
  <c r="S264" i="9" l="1"/>
  <c r="T264" i="9"/>
  <c r="AT7" i="9"/>
  <c r="T350" i="9"/>
  <c r="AT10" i="9" s="1"/>
  <c r="S350" i="9"/>
  <c r="T321" i="9"/>
  <c r="AT9" i="9" s="1"/>
  <c r="T322" i="9"/>
  <c r="S322" i="9"/>
  <c r="D8" i="8"/>
  <c r="E8" i="8" s="1"/>
  <c r="T265" i="9" l="1"/>
  <c r="S265"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266" i="9" l="1"/>
  <c r="S266" i="9"/>
  <c r="D10" i="8"/>
  <c r="E10" i="8" s="1"/>
  <c r="S267" i="9" l="1"/>
  <c r="T267" i="9"/>
  <c r="D11" i="8"/>
  <c r="E11" i="8" s="1"/>
  <c r="AI373" i="9"/>
  <c r="AI371" i="9"/>
  <c r="AI367" i="9"/>
  <c r="AI365" i="9"/>
  <c r="AI363" i="9"/>
  <c r="T268" i="9" l="1"/>
  <c r="S268" i="9"/>
  <c r="D12" i="8"/>
  <c r="E12" i="8" s="1"/>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T269" i="9" l="1"/>
  <c r="S269" i="9"/>
  <c r="D13" i="8"/>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T270" i="9" l="1"/>
  <c r="S270" i="9"/>
  <c r="D14" i="8"/>
  <c r="E14" i="8" s="1"/>
  <c r="M2" i="8"/>
  <c r="Q4" i="8"/>
  <c r="Q3" i="8"/>
  <c r="R4" i="8"/>
  <c r="R3" i="8"/>
  <c r="R2" i="8"/>
  <c r="S2" i="8" s="1"/>
  <c r="S271" i="9" l="1"/>
  <c r="T271" i="9"/>
  <c r="S3" i="8"/>
  <c r="S4" i="8"/>
  <c r="D15" i="8"/>
  <c r="E15" i="8" s="1"/>
  <c r="T272" i="9" l="1"/>
  <c r="S272" i="9"/>
  <c r="D16" i="8"/>
  <c r="E16" i="8" s="1"/>
  <c r="S273" i="9" l="1"/>
  <c r="T273" i="9"/>
  <c r="D17" i="8"/>
  <c r="E17" i="8" s="1"/>
  <c r="T274" i="9" l="1"/>
  <c r="S274" i="9"/>
  <c r="D18" i="8"/>
  <c r="E18" i="8" s="1"/>
  <c r="T275" i="9" l="1"/>
  <c r="S275" i="9"/>
  <c r="D19" i="8"/>
  <c r="E19" i="8" s="1"/>
  <c r="T276" i="9" l="1"/>
  <c r="S276" i="9"/>
  <c r="D20" i="8"/>
  <c r="E20" i="8" s="1"/>
  <c r="AC1" i="9" a="1"/>
  <c r="AC1" i="9" s="1"/>
  <c r="T277" i="9" l="1"/>
  <c r="S277" i="9"/>
  <c r="D21" i="8"/>
  <c r="E21" i="8" s="1"/>
  <c r="S278" i="9" l="1"/>
  <c r="T278" i="9"/>
  <c r="D22" i="8"/>
  <c r="E22" i="8" s="1"/>
  <c r="T279" i="9" l="1"/>
  <c r="S279" i="9"/>
  <c r="D23" i="8"/>
  <c r="E23" i="8" s="1"/>
  <c r="T280" i="9" l="1"/>
  <c r="S280" i="9"/>
  <c r="D24" i="8"/>
  <c r="E24" i="8" s="1"/>
  <c r="D25" i="8" l="1"/>
  <c r="E25" i="8" s="1"/>
  <c r="D26" i="8" l="1"/>
  <c r="E26" i="8" s="1"/>
  <c r="D27" i="8" l="1"/>
  <c r="E27" i="8" s="1"/>
  <c r="D28" i="8" l="1"/>
  <c r="E28" i="8" s="1"/>
  <c r="D29" i="8" l="1"/>
  <c r="E29" i="8" s="1"/>
  <c r="D30" i="8" l="1"/>
  <c r="E30" i="8" s="1"/>
  <c r="D31" i="8" l="1"/>
  <c r="E31" i="8" s="1"/>
  <c r="D32" i="8" l="1"/>
  <c r="E32" i="8" s="1"/>
  <c r="P3" i="8" l="1"/>
  <c r="P4" i="8"/>
  <c r="P2" i="8"/>
  <c r="AI255" i="9" l="1"/>
  <c r="AI27" i="9"/>
  <c r="AI14" i="9"/>
  <c r="T26" i="9" l="1"/>
  <c r="T341" i="9" l="1"/>
  <c r="S341" i="9"/>
  <c r="BT92" i="9" l="1"/>
  <c r="BL92" i="9" s="1"/>
  <c r="BM92" i="9" l="1"/>
  <c r="BT103" i="9"/>
  <c r="BL103" i="9" s="1"/>
  <c r="BM103" i="9" l="1"/>
  <c r="BT115" i="9"/>
  <c r="BL115" i="9" s="1"/>
  <c r="BM115" i="9" l="1"/>
  <c r="BT126" i="9"/>
  <c r="BL126" i="9" s="1"/>
  <c r="BM126" i="9" l="1"/>
  <c r="BT9" i="9"/>
  <c r="BL9" i="9" s="1"/>
  <c r="BM9" i="9" l="1"/>
  <c r="BT124" i="9"/>
  <c r="BL124" i="9" s="1"/>
  <c r="BM124" i="9" l="1"/>
  <c r="BT55" i="9"/>
  <c r="BL55" i="9" s="1"/>
  <c r="BM55" i="9" l="1"/>
  <c r="BT49" i="9"/>
  <c r="BL49" i="9" s="1"/>
  <c r="BM49" i="9" l="1"/>
  <c r="BT31" i="9"/>
  <c r="BL31" i="9" s="1"/>
  <c r="BM31" i="9" l="1"/>
  <c r="BT17" i="9"/>
  <c r="BL17" i="9" s="1"/>
  <c r="BM17" i="9" l="1"/>
  <c r="BT28" i="9"/>
  <c r="BL28" i="9" s="1"/>
  <c r="BM28" i="9" l="1"/>
  <c r="BT76" i="9"/>
  <c r="BL76" i="9" s="1"/>
  <c r="BM76" i="9" l="1"/>
  <c r="BT88" i="9"/>
  <c r="BL88" i="9" s="1"/>
  <c r="BM88" i="9" l="1"/>
  <c r="BT102" i="9"/>
  <c r="BL102" i="9" s="1"/>
  <c r="BT111" i="9"/>
  <c r="BL111" i="9" s="1"/>
  <c r="BT11" i="9"/>
  <c r="BL11" i="9" s="1"/>
  <c r="BT47" i="9"/>
  <c r="BL47" i="9" s="1"/>
  <c r="BT30" i="9"/>
  <c r="BL30" i="9" s="1"/>
  <c r="BT37" i="9"/>
  <c r="BL37" i="9" s="1"/>
  <c r="BT6" i="9"/>
  <c r="BL6" i="9" s="1"/>
  <c r="BM47" i="9" l="1"/>
  <c r="BM11" i="9"/>
  <c r="BM111" i="9"/>
  <c r="BM37" i="9"/>
  <c r="BM30" i="9"/>
  <c r="BM6" i="9"/>
  <c r="BM102" i="9"/>
  <c r="BT113" i="9"/>
  <c r="BL113" i="9" s="1"/>
  <c r="BT58" i="9"/>
  <c r="BL58" i="9" s="1"/>
  <c r="BM58" i="9" l="1"/>
  <c r="BM113" i="9"/>
  <c r="BT119" i="9"/>
  <c r="BL119" i="9" s="1"/>
  <c r="BT33" i="9"/>
  <c r="BL33" i="9" s="1"/>
  <c r="BM33" i="9" l="1"/>
  <c r="BM119" i="9"/>
  <c r="BT105" i="9"/>
  <c r="BL105" i="9" s="1"/>
  <c r="BT75" i="9"/>
  <c r="BL75" i="9" s="1"/>
  <c r="BT32" i="9"/>
  <c r="BL32" i="9" s="1"/>
  <c r="BM75" i="9" l="1"/>
  <c r="BM32" i="9"/>
  <c r="BM105" i="9"/>
  <c r="BT79" i="9"/>
  <c r="BL79" i="9" s="1"/>
  <c r="BT25" i="9"/>
  <c r="BL25" i="9" s="1"/>
  <c r="BM25" i="9" l="1"/>
  <c r="BM79" i="9"/>
  <c r="BT122" i="9"/>
  <c r="BL122" i="9" s="1"/>
  <c r="BT118" i="9"/>
  <c r="BL118" i="9" s="1"/>
  <c r="BT48" i="9"/>
  <c r="BL48" i="9" s="1"/>
  <c r="BT19" i="9"/>
  <c r="BL19" i="9" s="1"/>
  <c r="BM19" i="9" l="1"/>
  <c r="BM118" i="9"/>
  <c r="BM48" i="9"/>
  <c r="BM122" i="9"/>
  <c r="BT96" i="9"/>
  <c r="BL96" i="9" s="1"/>
  <c r="BT78" i="9"/>
  <c r="BL78" i="9" s="1"/>
  <c r="BT5" i="9"/>
  <c r="BL5" i="9" s="1"/>
  <c r="BT41" i="9"/>
  <c r="BL41" i="9" s="1"/>
  <c r="BM41" i="9" l="1"/>
  <c r="BM78" i="9"/>
  <c r="BM96" i="9"/>
  <c r="BM5" i="9"/>
  <c r="BT107" i="9"/>
  <c r="BL107" i="9" s="1"/>
  <c r="BT16" i="9"/>
  <c r="BL16" i="9" s="1"/>
  <c r="BT52" i="9"/>
  <c r="BL52" i="9" s="1"/>
  <c r="BM16" i="9" l="1"/>
  <c r="BM107" i="9"/>
  <c r="BM52" i="9"/>
  <c r="BT112" i="9"/>
  <c r="BL112" i="9" s="1"/>
  <c r="BT27" i="9"/>
  <c r="BL27" i="9" s="1"/>
  <c r="BT63" i="9"/>
  <c r="BL63" i="9" s="1"/>
  <c r="BM27" i="9" l="1"/>
  <c r="BM63" i="9"/>
  <c r="BM112" i="9"/>
  <c r="BT93" i="9"/>
  <c r="BL93" i="9" s="1"/>
  <c r="BT69" i="9"/>
  <c r="BL69" i="9" s="1"/>
  <c r="BT26" i="9"/>
  <c r="BL26" i="9" s="1"/>
  <c r="BM69" i="9" l="1"/>
  <c r="BM26" i="9"/>
  <c r="BM93" i="9"/>
  <c r="BT71" i="9"/>
  <c r="BL71" i="9" s="1"/>
  <c r="BT59" i="9"/>
  <c r="BL59" i="9" s="1"/>
  <c r="BT61" i="9"/>
  <c r="BL61" i="9" s="1"/>
  <c r="BT66" i="9"/>
  <c r="BL66" i="9" s="1"/>
  <c r="BT13" i="9"/>
  <c r="BL13" i="9" s="1"/>
  <c r="BM66" i="9" l="1"/>
  <c r="BM59" i="9"/>
  <c r="BM71" i="9"/>
  <c r="BM13" i="9"/>
  <c r="BM61" i="9"/>
  <c r="BT104" i="9"/>
  <c r="BL104" i="9" s="1"/>
  <c r="BT50" i="9"/>
  <c r="BL50" i="9" s="1"/>
  <c r="BT45" i="9"/>
  <c r="BL45" i="9" s="1"/>
  <c r="BM50" i="9" l="1"/>
  <c r="BM45" i="9"/>
  <c r="BM104" i="9"/>
  <c r="BT97" i="9"/>
  <c r="BL97" i="9" s="1"/>
  <c r="BT38" i="9"/>
  <c r="BL38" i="9" s="1"/>
  <c r="BM38" i="9" l="1"/>
  <c r="BM97" i="9"/>
  <c r="BT98" i="9"/>
  <c r="BL98" i="9" s="1"/>
  <c r="BT125" i="9"/>
  <c r="BL125" i="9" s="1"/>
  <c r="BT120" i="9"/>
  <c r="BL120" i="9" s="1"/>
  <c r="BT108" i="9"/>
  <c r="BL108" i="9" s="1"/>
  <c r="BT44" i="9"/>
  <c r="BL44" i="9" s="1"/>
  <c r="BM120" i="9" l="1"/>
  <c r="BM125" i="9"/>
  <c r="BM44" i="9"/>
  <c r="BM108" i="9"/>
  <c r="BM98" i="9"/>
  <c r="BT91" i="9"/>
  <c r="BL91" i="9" s="1"/>
  <c r="BT20" i="9"/>
  <c r="BL20" i="9" s="1"/>
  <c r="BM20" i="9" l="1"/>
  <c r="BM91" i="9"/>
  <c r="BT99" i="9"/>
  <c r="BL99" i="9" s="1"/>
  <c r="BT22" i="9"/>
  <c r="BL22" i="9" s="1"/>
  <c r="BM22" i="9" l="1"/>
  <c r="BM99" i="9"/>
  <c r="BT116" i="9"/>
  <c r="BL116" i="9" s="1"/>
  <c r="BT36" i="9"/>
  <c r="BL36" i="9" s="1"/>
  <c r="BT7" i="9"/>
  <c r="BL7" i="9" s="1"/>
  <c r="BM7" i="9" l="1"/>
  <c r="BM36" i="9"/>
  <c r="BM116" i="9"/>
  <c r="BT127" i="9"/>
  <c r="BL127" i="9" s="1"/>
  <c r="BT72" i="9"/>
  <c r="BL72" i="9" s="1"/>
  <c r="BT35" i="9"/>
  <c r="BL35" i="9" s="1"/>
  <c r="BM72" i="9" l="1"/>
  <c r="BM35" i="9"/>
  <c r="BM127" i="9"/>
  <c r="BT101" i="9"/>
  <c r="BL101" i="9" s="1"/>
  <c r="BT90" i="9"/>
  <c r="BL90" i="9" s="1"/>
  <c r="BT10" i="9"/>
  <c r="BL10" i="9" s="1"/>
  <c r="BT46" i="9"/>
  <c r="BL46" i="9" s="1"/>
  <c r="BM101" i="9" l="1"/>
  <c r="BM90" i="9"/>
  <c r="BM46" i="9"/>
  <c r="BM10" i="9"/>
  <c r="BT106" i="9"/>
  <c r="BL106" i="9" s="1"/>
  <c r="BT21" i="9"/>
  <c r="BL21" i="9" s="1"/>
  <c r="BT57" i="9"/>
  <c r="BL57" i="9" s="1"/>
  <c r="BM57" i="9" l="1"/>
  <c r="BM106" i="9"/>
  <c r="BM21" i="9"/>
  <c r="BT80" i="9"/>
  <c r="BL80" i="9" s="1"/>
  <c r="BT14" i="9"/>
  <c r="BL14" i="9" s="1"/>
  <c r="BT62" i="9"/>
  <c r="BL62" i="9" s="1"/>
  <c r="BM62" i="9" l="1"/>
  <c r="BM14" i="9"/>
  <c r="BM80" i="9"/>
  <c r="BT89" i="9"/>
  <c r="BL89" i="9" s="1"/>
  <c r="BT117" i="9"/>
  <c r="BL117" i="9" s="1"/>
  <c r="BT34" i="9"/>
  <c r="BL34" i="9" s="1"/>
  <c r="BT23" i="9"/>
  <c r="BL23" i="9" s="1"/>
  <c r="BT12" i="9"/>
  <c r="BL12" i="9" s="1"/>
  <c r="BT3" i="9"/>
  <c r="BL3" i="9" s="1"/>
  <c r="BT54" i="9"/>
  <c r="BL54" i="9" s="1"/>
  <c r="BM117" i="9" l="1"/>
  <c r="BM23" i="9"/>
  <c r="BM54" i="9"/>
  <c r="BM89" i="9"/>
  <c r="BM3" i="9"/>
  <c r="BM12" i="9"/>
  <c r="BM34" i="9"/>
  <c r="BT73" i="9"/>
  <c r="BL73" i="9" s="1"/>
  <c r="BT94" i="9"/>
  <c r="BL94" i="9" s="1"/>
  <c r="BT24" i="9"/>
  <c r="BL24" i="9" s="1"/>
  <c r="BM24" i="9" l="1"/>
  <c r="BM94" i="9"/>
  <c r="BM73" i="9"/>
  <c r="BT70" i="9"/>
  <c r="BL70" i="9" s="1"/>
  <c r="BT60" i="9"/>
  <c r="BL60" i="9" s="1"/>
  <c r="BT43" i="9"/>
  <c r="BL43" i="9" s="1"/>
  <c r="BT39" i="9"/>
  <c r="BL39" i="9" s="1"/>
  <c r="BT64" i="9"/>
  <c r="BL64" i="9" s="1"/>
  <c r="BT53" i="9"/>
  <c r="BL53" i="9" s="1"/>
  <c r="BM53" i="9" l="1"/>
  <c r="BM60" i="9"/>
  <c r="BM64" i="9"/>
  <c r="BM39" i="9"/>
  <c r="BM43" i="9"/>
  <c r="BM70" i="9"/>
  <c r="BT109" i="9"/>
  <c r="BL109" i="9" s="1"/>
  <c r="BT123" i="9"/>
  <c r="BL123" i="9" s="1"/>
  <c r="BT74" i="9"/>
  <c r="BL74" i="9" s="1"/>
  <c r="BT18" i="9"/>
  <c r="BL18" i="9" s="1"/>
  <c r="BM18" i="9" l="1"/>
  <c r="BM74" i="9"/>
  <c r="BM123" i="9"/>
  <c r="BM109" i="9"/>
  <c r="BT121" i="9"/>
  <c r="BL121" i="9" s="1"/>
  <c r="BT29" i="9"/>
  <c r="BL29" i="9" s="1"/>
  <c r="BT65" i="9"/>
  <c r="BL65" i="9" s="1"/>
  <c r="BM65" i="9" l="1"/>
  <c r="BM29" i="9"/>
  <c r="BM121" i="9"/>
  <c r="BT95" i="9"/>
  <c r="BL95" i="9" s="1"/>
  <c r="BT77" i="9"/>
  <c r="BL77" i="9" s="1"/>
  <c r="BT4" i="9"/>
  <c r="BL4" i="9" s="1"/>
  <c r="BT40" i="9"/>
  <c r="BL40" i="9" s="1"/>
  <c r="BM95" i="9" l="1"/>
  <c r="BM77" i="9"/>
  <c r="BM40" i="9"/>
  <c r="BM4" i="9"/>
  <c r="BT100" i="9"/>
  <c r="BL100" i="9" s="1"/>
  <c r="BT15" i="9"/>
  <c r="BL15" i="9" s="1"/>
  <c r="BT51" i="9"/>
  <c r="BL51" i="9" s="1"/>
  <c r="BM51" i="9" l="1"/>
  <c r="BM100" i="9"/>
  <c r="BM15" i="9"/>
  <c r="BT68" i="9"/>
  <c r="BL68" i="9" s="1"/>
  <c r="BT8" i="9"/>
  <c r="BL8" i="9" s="1"/>
  <c r="BT56" i="9"/>
  <c r="BL56" i="9" s="1"/>
  <c r="BM8" i="9" l="1"/>
  <c r="BM56" i="9"/>
  <c r="BM68" i="9"/>
  <c r="BT110" i="9"/>
  <c r="BL110" i="9" s="1"/>
  <c r="BT42" i="9"/>
  <c r="BL42" i="9" s="1"/>
  <c r="BM42" i="9" l="1"/>
  <c r="BM110" i="9"/>
  <c r="BK87" i="9"/>
  <c r="BK128" i="9"/>
  <c r="BK83" i="9"/>
  <c r="BK114" i="9"/>
  <c r="BT2" i="9"/>
  <c r="BL2" i="9" s="1"/>
  <c r="BK85" i="9"/>
  <c r="BK86" i="9"/>
  <c r="BK82" i="9"/>
  <c r="BK67" i="9"/>
  <c r="BK81" i="9"/>
  <c r="BK84" i="9"/>
  <c r="S26" i="9"/>
  <c r="BK92" i="9"/>
  <c r="BK103" i="9"/>
  <c r="BK115" i="9"/>
  <c r="BK126" i="9"/>
  <c r="BK9" i="9"/>
  <c r="BK124" i="9"/>
  <c r="BK55" i="9"/>
  <c r="BK49" i="9"/>
  <c r="BK31" i="9"/>
  <c r="BK17" i="9"/>
  <c r="BK28" i="9"/>
  <c r="BK76" i="9"/>
  <c r="BK88" i="9"/>
  <c r="BK47" i="9"/>
  <c r="BK30" i="9"/>
  <c r="BK11" i="9"/>
  <c r="BK37" i="9"/>
  <c r="BK102" i="9"/>
  <c r="BK111" i="9"/>
  <c r="BK6" i="9"/>
  <c r="BK113" i="9"/>
  <c r="BK58" i="9"/>
  <c r="BK119" i="9"/>
  <c r="BK33" i="9"/>
  <c r="BK105" i="9"/>
  <c r="BK32" i="9"/>
  <c r="BK75" i="9"/>
  <c r="BK25" i="9"/>
  <c r="BK79" i="9"/>
  <c r="BK19" i="9"/>
  <c r="BK48" i="9"/>
  <c r="BK118" i="9"/>
  <c r="BK122" i="9"/>
  <c r="BK41" i="9"/>
  <c r="BK5" i="9"/>
  <c r="BK78" i="9"/>
  <c r="BK96" i="9"/>
  <c r="BK16" i="9"/>
  <c r="BK107" i="9"/>
  <c r="BK52" i="9"/>
  <c r="BK63" i="9"/>
  <c r="BK112" i="9"/>
  <c r="BK27" i="9"/>
  <c r="BK26" i="9"/>
  <c r="BK93" i="9"/>
  <c r="BK69" i="9"/>
  <c r="BK13" i="9"/>
  <c r="BK59" i="9"/>
  <c r="BK66" i="9"/>
  <c r="BK71" i="9"/>
  <c r="BK61" i="9"/>
  <c r="BK50" i="9"/>
  <c r="BK104" i="9"/>
  <c r="BK45" i="9"/>
  <c r="BK38" i="9"/>
  <c r="BK97" i="9"/>
  <c r="BK120" i="9"/>
  <c r="BK125" i="9"/>
  <c r="BK98" i="9"/>
  <c r="BK108" i="9"/>
  <c r="BK44" i="9"/>
  <c r="BK91" i="9"/>
  <c r="BK20" i="9"/>
  <c r="BK22" i="9"/>
  <c r="BK99" i="9"/>
  <c r="BK7" i="9"/>
  <c r="BK116" i="9"/>
  <c r="BK36" i="9"/>
  <c r="BK35" i="9"/>
  <c r="BK127" i="9"/>
  <c r="BK72" i="9"/>
  <c r="BK90" i="9"/>
  <c r="BK101" i="9"/>
  <c r="BK46" i="9"/>
  <c r="BK10" i="9"/>
  <c r="BK106" i="9"/>
  <c r="BK21" i="9"/>
  <c r="BK57" i="9"/>
  <c r="BK62" i="9"/>
  <c r="BK80" i="9"/>
  <c r="BK14" i="9"/>
  <c r="BK12" i="9"/>
  <c r="BK3" i="9"/>
  <c r="BK34" i="9"/>
  <c r="BK117" i="9"/>
  <c r="BK54" i="9"/>
  <c r="BK89" i="9"/>
  <c r="BK23" i="9"/>
  <c r="BK73" i="9"/>
  <c r="BK94" i="9"/>
  <c r="BK24" i="9"/>
  <c r="BK53" i="9"/>
  <c r="BK64" i="9"/>
  <c r="BK39" i="9"/>
  <c r="BK43" i="9"/>
  <c r="BK60" i="9"/>
  <c r="BK70" i="9"/>
  <c r="BK109" i="9"/>
  <c r="BK123" i="9"/>
  <c r="BK18" i="9"/>
  <c r="BK74" i="9"/>
  <c r="BK65" i="9"/>
  <c r="BK121" i="9"/>
  <c r="BK29" i="9"/>
  <c r="BK77" i="9"/>
  <c r="BK95" i="9"/>
  <c r="BK40" i="9"/>
  <c r="BK4" i="9"/>
  <c r="BK100" i="9"/>
  <c r="BK51" i="9"/>
  <c r="BK15" i="9"/>
  <c r="BK56" i="9"/>
  <c r="BK8" i="9"/>
  <c r="BK68" i="9"/>
  <c r="BK110" i="9"/>
  <c r="BK42" i="9"/>
  <c r="BM2" i="9" l="1"/>
  <c r="Q26" i="9"/>
  <c r="BK2" i="9"/>
  <c r="BN2" i="9" s="1"/>
  <c r="BQ3" i="9" s="1"/>
  <c r="BQ1" i="9"/>
  <c r="BP2" i="9" l="1"/>
  <c r="BS3" i="9" s="1"/>
  <c r="BP67" i="9"/>
  <c r="BP83" i="9"/>
  <c r="BP128" i="9"/>
  <c r="BP86" i="9"/>
  <c r="BP82" i="9"/>
  <c r="BP114" i="9"/>
  <c r="BP85" i="9"/>
  <c r="BP81" i="9"/>
  <c r="BP84" i="9"/>
  <c r="BP87" i="9"/>
  <c r="BP92" i="9"/>
  <c r="BP103" i="9"/>
  <c r="BP115" i="9"/>
  <c r="BP126" i="9"/>
  <c r="BP9" i="9"/>
  <c r="BP124" i="9"/>
  <c r="BP55" i="9"/>
  <c r="BP49" i="9"/>
  <c r="BP31" i="9"/>
  <c r="BP17" i="9"/>
  <c r="BP28" i="9"/>
  <c r="BP76" i="9"/>
  <c r="BP88" i="9"/>
  <c r="BP111" i="9"/>
  <c r="BP6" i="9"/>
  <c r="BP11" i="9"/>
  <c r="BP30" i="9"/>
  <c r="BP47" i="9"/>
  <c r="BP37" i="9"/>
  <c r="BP102" i="9"/>
  <c r="BP113" i="9"/>
  <c r="BP58" i="9"/>
  <c r="BP33" i="9"/>
  <c r="BP119" i="9"/>
  <c r="BP32" i="9"/>
  <c r="BP105" i="9"/>
  <c r="BP75" i="9"/>
  <c r="BP79" i="9"/>
  <c r="BP25" i="9"/>
  <c r="BP122" i="9"/>
  <c r="BP118" i="9"/>
  <c r="BP48" i="9"/>
  <c r="BP19" i="9"/>
  <c r="BP41" i="9"/>
  <c r="BP96" i="9"/>
  <c r="BP78" i="9"/>
  <c r="BP5" i="9"/>
  <c r="BP16" i="9"/>
  <c r="BP52" i="9"/>
  <c r="BP107" i="9"/>
  <c r="BP63" i="9"/>
  <c r="BP27" i="9"/>
  <c r="BP112" i="9"/>
  <c r="BP26" i="9"/>
  <c r="BP69" i="9"/>
  <c r="BP93" i="9"/>
  <c r="BP61" i="9"/>
  <c r="BP59" i="9"/>
  <c r="BP71" i="9"/>
  <c r="BP13" i="9"/>
  <c r="BP66" i="9"/>
  <c r="BP45" i="9"/>
  <c r="BP104" i="9"/>
  <c r="BP50" i="9"/>
  <c r="BP97" i="9"/>
  <c r="BP38" i="9"/>
  <c r="BP108" i="9"/>
  <c r="BP98" i="9"/>
  <c r="BP125" i="9"/>
  <c r="BP120" i="9"/>
  <c r="BP44" i="9"/>
  <c r="BP20" i="9"/>
  <c r="BP91" i="9"/>
  <c r="BP22" i="9"/>
  <c r="BP99" i="9"/>
  <c r="BP36" i="9"/>
  <c r="BP116" i="9"/>
  <c r="BP7" i="9"/>
  <c r="BP35" i="9"/>
  <c r="BP72" i="9"/>
  <c r="BP127" i="9"/>
  <c r="BP46" i="9"/>
  <c r="BP90" i="9"/>
  <c r="BP101" i="9"/>
  <c r="BP10" i="9"/>
  <c r="BP21" i="9"/>
  <c r="BP106" i="9"/>
  <c r="BP57" i="9"/>
  <c r="BP62" i="9"/>
  <c r="BP14" i="9"/>
  <c r="BP80" i="9"/>
  <c r="BP34" i="9"/>
  <c r="BP23" i="9"/>
  <c r="BP117" i="9"/>
  <c r="BP12" i="9"/>
  <c r="BP89" i="9"/>
  <c r="BP3" i="9"/>
  <c r="BP54" i="9"/>
  <c r="BP94" i="9"/>
  <c r="BP24" i="9"/>
  <c r="BP73" i="9"/>
  <c r="BP70" i="9"/>
  <c r="BP60" i="9"/>
  <c r="BP64" i="9"/>
  <c r="BP53" i="9"/>
  <c r="BP43" i="9"/>
  <c r="BP39" i="9"/>
  <c r="BP109" i="9"/>
  <c r="BP123" i="9"/>
  <c r="BP74" i="9"/>
  <c r="BP18" i="9"/>
  <c r="BP65" i="9"/>
  <c r="BP29" i="9"/>
  <c r="BP121" i="9"/>
  <c r="BP4" i="9"/>
  <c r="BP95" i="9"/>
  <c r="BP77" i="9"/>
  <c r="BP40" i="9"/>
  <c r="BP15" i="9"/>
  <c r="BP51" i="9"/>
  <c r="BP100" i="9"/>
  <c r="BP56" i="9"/>
  <c r="BP8" i="9"/>
  <c r="BP68" i="9"/>
  <c r="BO2" i="9"/>
  <c r="BR3" i="9" s="1"/>
  <c r="BO67" i="9"/>
  <c r="BO83" i="9"/>
  <c r="BO128" i="9"/>
  <c r="BO86" i="9"/>
  <c r="BO82" i="9"/>
  <c r="BO114" i="9"/>
  <c r="BO85" i="9"/>
  <c r="BO81" i="9"/>
  <c r="BO84" i="9"/>
  <c r="BO87" i="9"/>
  <c r="BO92" i="9"/>
  <c r="BO103" i="9"/>
  <c r="BO115" i="9"/>
  <c r="BO126" i="9"/>
  <c r="BO9" i="9"/>
  <c r="BO124" i="9"/>
  <c r="BO55" i="9"/>
  <c r="BO49" i="9"/>
  <c r="BO31" i="9"/>
  <c r="BO17" i="9"/>
  <c r="BO28" i="9"/>
  <c r="BO76" i="9"/>
  <c r="BO88" i="9"/>
  <c r="BO11" i="9"/>
  <c r="BO6" i="9"/>
  <c r="BO47" i="9"/>
  <c r="BO30" i="9"/>
  <c r="BO111" i="9"/>
  <c r="BO102" i="9"/>
  <c r="BO37" i="9"/>
  <c r="BO58" i="9"/>
  <c r="BO113" i="9"/>
  <c r="BO33" i="9"/>
  <c r="BO119" i="9"/>
  <c r="BO32" i="9"/>
  <c r="BO105" i="9"/>
  <c r="BO75" i="9"/>
  <c r="BO79" i="9"/>
  <c r="BO25" i="9"/>
  <c r="BO122" i="9"/>
  <c r="BO19" i="9"/>
  <c r="BO48" i="9"/>
  <c r="BO118" i="9"/>
  <c r="BO41" i="9"/>
  <c r="BO5" i="9"/>
  <c r="BO78" i="9"/>
  <c r="BO96" i="9"/>
  <c r="BO16" i="9"/>
  <c r="BO52" i="9"/>
  <c r="BO107" i="9"/>
  <c r="BO63" i="9"/>
  <c r="BO27" i="9"/>
  <c r="BO112" i="9"/>
  <c r="BO26" i="9"/>
  <c r="BO69" i="9"/>
  <c r="BO93" i="9"/>
  <c r="BO61" i="9"/>
  <c r="BO59" i="9"/>
  <c r="BO71" i="9"/>
  <c r="BO13" i="9"/>
  <c r="BO66" i="9"/>
  <c r="BO45" i="9"/>
  <c r="BO104" i="9"/>
  <c r="BO50" i="9"/>
  <c r="BO97" i="9"/>
  <c r="BO38" i="9"/>
  <c r="BO108" i="9"/>
  <c r="BO98" i="9"/>
  <c r="BO125" i="9"/>
  <c r="BO120" i="9"/>
  <c r="BO44" i="9"/>
  <c r="BO20" i="9"/>
  <c r="BO91" i="9"/>
  <c r="BO22" i="9"/>
  <c r="BO99" i="9"/>
  <c r="BO36" i="9"/>
  <c r="BO116" i="9"/>
  <c r="BO7" i="9"/>
  <c r="BO35" i="9"/>
  <c r="BO72" i="9"/>
  <c r="BO127" i="9"/>
  <c r="BO101" i="9"/>
  <c r="BO46" i="9"/>
  <c r="BO10" i="9"/>
  <c r="BO90" i="9"/>
  <c r="BO21" i="9"/>
  <c r="BO106" i="9"/>
  <c r="BO57" i="9"/>
  <c r="BO62" i="9"/>
  <c r="BO14" i="9"/>
  <c r="BO80" i="9"/>
  <c r="BO89" i="9"/>
  <c r="BO54" i="9"/>
  <c r="BO34" i="9"/>
  <c r="BO3" i="9"/>
  <c r="BO117" i="9"/>
  <c r="BO23" i="9"/>
  <c r="BO12" i="9"/>
  <c r="BO94" i="9"/>
  <c r="BO24" i="9"/>
  <c r="BO73" i="9"/>
  <c r="BO43" i="9"/>
  <c r="BO39" i="9"/>
  <c r="BO70" i="9"/>
  <c r="BO60" i="9"/>
  <c r="BO64" i="9"/>
  <c r="BO53" i="9"/>
  <c r="BO74" i="9"/>
  <c r="BO109" i="9"/>
  <c r="BO18" i="9"/>
  <c r="BO123" i="9"/>
  <c r="BO65" i="9"/>
  <c r="BO29" i="9"/>
  <c r="BO121" i="9"/>
  <c r="BO95" i="9"/>
  <c r="BO40" i="9"/>
  <c r="BO4" i="9"/>
  <c r="BO77" i="9"/>
  <c r="BO15" i="9"/>
  <c r="BO51" i="9"/>
  <c r="BO100" i="9"/>
  <c r="BO56" i="9"/>
  <c r="BO8" i="9"/>
  <c r="BO68" i="9"/>
  <c r="BO42" i="9"/>
  <c r="BP42" i="9"/>
  <c r="BO110" i="9"/>
  <c r="BP110" i="9"/>
  <c r="BN88" i="9"/>
  <c r="BN117" i="9"/>
  <c r="BN125" i="9"/>
  <c r="BN32" i="9"/>
  <c r="BN109" i="9"/>
  <c r="BN127" i="9"/>
  <c r="BN113" i="9"/>
  <c r="BN64" i="9"/>
  <c r="BN104" i="9"/>
  <c r="BN55" i="9"/>
  <c r="BN62" i="9"/>
  <c r="BN69" i="9"/>
  <c r="BN6" i="9"/>
  <c r="BN53" i="9"/>
  <c r="BN22" i="9"/>
  <c r="BN30" i="9"/>
  <c r="BN89" i="9"/>
  <c r="BN13" i="9"/>
  <c r="BN96" i="9"/>
  <c r="BN100" i="9"/>
  <c r="BN34" i="9"/>
  <c r="BN71" i="9"/>
  <c r="BN77" i="9"/>
  <c r="BN56" i="9"/>
  <c r="BN93" i="9"/>
  <c r="BN9" i="9"/>
  <c r="BN21" i="9"/>
  <c r="BN33" i="9"/>
  <c r="BN114" i="9"/>
  <c r="BN27" i="9"/>
  <c r="BN110" i="9"/>
  <c r="BN60" i="9"/>
  <c r="BN97" i="9"/>
  <c r="BN15" i="9"/>
  <c r="BN57" i="9"/>
  <c r="BN61" i="9"/>
  <c r="BN28" i="9"/>
  <c r="BN3" i="9"/>
  <c r="BQ4" i="9" s="1"/>
  <c r="BN19" i="9"/>
  <c r="BN66" i="9"/>
  <c r="BN83" i="9"/>
  <c r="BN4" i="9"/>
  <c r="BN91" i="9"/>
  <c r="BN86" i="9"/>
  <c r="BN65" i="9"/>
  <c r="BN120" i="9"/>
  <c r="BN37" i="9"/>
  <c r="BN73" i="9"/>
  <c r="BN108" i="9"/>
  <c r="BN92" i="9"/>
  <c r="BN101" i="9"/>
  <c r="BN41" i="9"/>
  <c r="BN47" i="9"/>
  <c r="BN54" i="9"/>
  <c r="BN50" i="9"/>
  <c r="BN31" i="9"/>
  <c r="BN14" i="9"/>
  <c r="BN63" i="9"/>
  <c r="BN8" i="9"/>
  <c r="BN7" i="9"/>
  <c r="BN84" i="9"/>
  <c r="BN48" i="9"/>
  <c r="BN116" i="9"/>
  <c r="BN121" i="9"/>
  <c r="BN58" i="9"/>
  <c r="BN95" i="9"/>
  <c r="BN49" i="9"/>
  <c r="BN26" i="9"/>
  <c r="BN80" i="9"/>
  <c r="BN42" i="9"/>
  <c r="BN52" i="9"/>
  <c r="BN18" i="9"/>
  <c r="BN115" i="9"/>
  <c r="BN107" i="9"/>
  <c r="BN10" i="9"/>
  <c r="BN81" i="9"/>
  <c r="BN5" i="9"/>
  <c r="BN72" i="9"/>
  <c r="BN40" i="9"/>
  <c r="BN102" i="9"/>
  <c r="BN45" i="9"/>
  <c r="BN78" i="9"/>
  <c r="BN90" i="9"/>
  <c r="BN111" i="9"/>
  <c r="BN38" i="9"/>
  <c r="BN24" i="9"/>
  <c r="BN17" i="9"/>
  <c r="BN106" i="9"/>
  <c r="BN85" i="9"/>
  <c r="BN118" i="9"/>
  <c r="BN36" i="9"/>
  <c r="BN29" i="9"/>
  <c r="BN126" i="9"/>
  <c r="BN12" i="9"/>
  <c r="BN128" i="9"/>
  <c r="BN75" i="9"/>
  <c r="BN20" i="9"/>
  <c r="BN123" i="9"/>
  <c r="BN119" i="9"/>
  <c r="BN98" i="9"/>
  <c r="BN43" i="9"/>
  <c r="BN124" i="9"/>
  <c r="BN112" i="9"/>
  <c r="BN94" i="9"/>
  <c r="BN87" i="9"/>
  <c r="BN105" i="9"/>
  <c r="BN44" i="9"/>
  <c r="BN70" i="9"/>
  <c r="BN11" i="9"/>
  <c r="BN39" i="9"/>
  <c r="BN103" i="9"/>
  <c r="BN16" i="9"/>
  <c r="BN46" i="9"/>
  <c r="BN51" i="9"/>
  <c r="BN25" i="9"/>
  <c r="BN23" i="9"/>
  <c r="BN82" i="9"/>
  <c r="BN122" i="9"/>
  <c r="BN35" i="9"/>
  <c r="BN67" i="9"/>
  <c r="BN79" i="9"/>
  <c r="BN99" i="9"/>
  <c r="BN74" i="9"/>
  <c r="BN76" i="9"/>
  <c r="BN59" i="9"/>
  <c r="BN68" i="9"/>
  <c r="BR4" i="9" l="1"/>
  <c r="BR5" i="9" s="1"/>
  <c r="BR6" i="9" s="1"/>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Q5" i="9"/>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N183" i="9" s="1"/>
  <c r="P183" i="9" s="1"/>
  <c r="R183" i="9" s="1"/>
  <c r="N163" i="9" l="1"/>
  <c r="P163" i="9" s="1"/>
  <c r="R163" i="9" s="1"/>
  <c r="N168" i="9"/>
  <c r="P168" i="9" s="1"/>
  <c r="R168" i="9" s="1"/>
  <c r="N185" i="9"/>
  <c r="P185" i="9" s="1"/>
  <c r="R185" i="9" s="1"/>
  <c r="N175" i="9"/>
  <c r="P175" i="9" s="1"/>
  <c r="R175" i="9" s="1"/>
  <c r="N176" i="9"/>
  <c r="P176" i="9" s="1"/>
  <c r="R176" i="9" s="1"/>
  <c r="N28" i="9"/>
  <c r="P28" i="9" s="1"/>
  <c r="R28" i="9" s="1"/>
  <c r="N164" i="9"/>
  <c r="P164" i="9" s="1"/>
  <c r="R164" i="9" s="1"/>
  <c r="N173" i="9"/>
  <c r="P173" i="9" s="1"/>
  <c r="R173" i="9" s="1"/>
  <c r="N165" i="9"/>
  <c r="P165" i="9" s="1"/>
  <c r="R165" i="9" s="1"/>
  <c r="N170" i="9"/>
  <c r="P170" i="9" s="1"/>
  <c r="R170" i="9" s="1"/>
  <c r="N160" i="9"/>
  <c r="P160" i="9" s="1"/>
  <c r="R160" i="9" s="1"/>
  <c r="N159" i="9"/>
  <c r="P159" i="9" s="1"/>
  <c r="R159" i="9" s="1"/>
  <c r="N16" i="9"/>
  <c r="P16" i="9" s="1"/>
  <c r="R16" i="9" s="1"/>
  <c r="N172" i="9"/>
  <c r="P172" i="9" s="1"/>
  <c r="R172" i="9" s="1"/>
  <c r="N187" i="9"/>
  <c r="P187" i="9" s="1"/>
  <c r="R187" i="9" s="1"/>
  <c r="N31" i="9"/>
  <c r="P31" i="9" s="1"/>
  <c r="R31" i="9" s="1"/>
  <c r="N180" i="9"/>
  <c r="P180" i="9" s="1"/>
  <c r="R180" i="9" s="1"/>
  <c r="N157" i="9"/>
  <c r="P157" i="9" s="1"/>
  <c r="R157" i="9" s="1"/>
  <c r="N3" i="9"/>
  <c r="P3" i="9" s="1"/>
  <c r="R3" i="9" s="1"/>
  <c r="N20" i="9"/>
  <c r="P20" i="9" s="1"/>
  <c r="R20" i="9" s="1"/>
  <c r="N184" i="9"/>
  <c r="P184" i="9" s="1"/>
  <c r="R184" i="9" s="1"/>
  <c r="N43" i="9"/>
  <c r="P43" i="9" s="1"/>
  <c r="R43" i="9" s="1"/>
  <c r="N161" i="9"/>
  <c r="P161" i="9" s="1"/>
  <c r="R161" i="9" s="1"/>
  <c r="N186" i="9"/>
  <c r="P186" i="9" s="1"/>
  <c r="R186" i="9" s="1"/>
  <c r="N56" i="9"/>
  <c r="P56" i="9" s="1"/>
  <c r="R56" i="9" s="1"/>
  <c r="N177" i="9"/>
  <c r="P177" i="9" s="1"/>
  <c r="R177" i="9" s="1"/>
  <c r="N47" i="9"/>
  <c r="P47" i="9" s="1"/>
  <c r="R47" i="9" s="1"/>
  <c r="N53" i="9"/>
  <c r="P53" i="9" s="1"/>
  <c r="R53" i="9" s="1"/>
  <c r="N34" i="9"/>
  <c r="P34" i="9" s="1"/>
  <c r="R34" i="9" s="1"/>
  <c r="N166" i="9"/>
  <c r="P166" i="9" s="1"/>
  <c r="R166" i="9" s="1"/>
  <c r="N14" i="9"/>
  <c r="P14" i="9" s="1"/>
  <c r="R14" i="9" s="1"/>
  <c r="N167" i="9"/>
  <c r="P167" i="9" s="1"/>
  <c r="R167" i="9" s="1"/>
  <c r="N60" i="9"/>
  <c r="P60" i="9" s="1"/>
  <c r="R60" i="9" s="1"/>
  <c r="N174" i="9"/>
  <c r="P174" i="9" s="1"/>
  <c r="R174" i="9" s="1"/>
  <c r="N39" i="9"/>
  <c r="P39" i="9" s="1"/>
  <c r="R39" i="9" s="1"/>
  <c r="N55" i="9"/>
  <c r="P55" i="9" s="1"/>
  <c r="R55" i="9" s="1"/>
  <c r="N54" i="9"/>
  <c r="P54" i="9" s="1"/>
  <c r="R54" i="9" s="1"/>
  <c r="N48" i="9"/>
  <c r="P48" i="9" s="1"/>
  <c r="R48" i="9" s="1"/>
  <c r="N23" i="9"/>
  <c r="P23" i="9" s="1"/>
  <c r="R23" i="9" s="1"/>
  <c r="N32" i="9"/>
  <c r="P32" i="9" s="1"/>
  <c r="R32" i="9" s="1"/>
  <c r="N61" i="9"/>
  <c r="P61" i="9" s="1"/>
  <c r="R61" i="9" s="1"/>
  <c r="N18" i="9"/>
  <c r="P18" i="9" s="1"/>
  <c r="R18" i="9" s="1"/>
  <c r="N182" i="9"/>
  <c r="P182" i="9" s="1"/>
  <c r="R182" i="9" s="1"/>
  <c r="N45" i="9"/>
  <c r="P45" i="9" s="1"/>
  <c r="R45" i="9" s="1"/>
  <c r="N52" i="9"/>
  <c r="P52" i="9" s="1"/>
  <c r="R52" i="9" s="1"/>
  <c r="N22" i="9"/>
  <c r="P22" i="9" s="1"/>
  <c r="R22" i="9" s="1"/>
  <c r="N51" i="9"/>
  <c r="P51" i="9" s="1"/>
  <c r="R51" i="9" s="1"/>
  <c r="N50" i="9"/>
  <c r="P50" i="9" s="1"/>
  <c r="R50" i="9" s="1"/>
  <c r="N12" i="9"/>
  <c r="P12" i="9" s="1"/>
  <c r="R12" i="9" s="1"/>
  <c r="N2" i="9"/>
  <c r="P2" i="9" s="1"/>
  <c r="R2" i="9" s="1"/>
  <c r="N40" i="9"/>
  <c r="P40" i="9" s="1"/>
  <c r="R40" i="9" s="1"/>
  <c r="N62" i="9"/>
  <c r="P62" i="9" s="1"/>
  <c r="R62" i="9" s="1"/>
  <c r="N4" i="9"/>
  <c r="P4" i="9" s="1"/>
  <c r="R4" i="9" s="1"/>
  <c r="N17" i="9"/>
  <c r="P17" i="9" s="1"/>
  <c r="R17" i="9" s="1"/>
  <c r="N63" i="9"/>
  <c r="P63" i="9" s="1"/>
  <c r="R63" i="9" s="1"/>
  <c r="N36" i="9"/>
  <c r="P36" i="9" s="1"/>
  <c r="R36" i="9" s="1"/>
  <c r="N38" i="9"/>
  <c r="P38" i="9" s="1"/>
  <c r="R38" i="9" s="1"/>
  <c r="N11" i="9"/>
  <c r="P11" i="9" s="1"/>
  <c r="R11" i="9" s="1"/>
  <c r="N25" i="9"/>
  <c r="P25" i="9" s="1"/>
  <c r="R25" i="9" s="1"/>
  <c r="N162" i="9"/>
  <c r="P162" i="9" s="1"/>
  <c r="R162" i="9" s="1"/>
  <c r="N37" i="9"/>
  <c r="P37" i="9" s="1"/>
  <c r="R37" i="9" s="1"/>
  <c r="N7" i="9"/>
  <c r="P7" i="9" s="1"/>
  <c r="R7" i="9" s="1"/>
  <c r="N181" i="9"/>
  <c r="P181" i="9" s="1"/>
  <c r="R181" i="9" s="1"/>
  <c r="N21" i="9"/>
  <c r="P21" i="9" s="1"/>
  <c r="R21" i="9" s="1"/>
  <c r="N30" i="9"/>
  <c r="P30" i="9" s="1"/>
  <c r="R30" i="9" s="1"/>
  <c r="N171" i="9"/>
  <c r="P171" i="9" s="1"/>
  <c r="R171" i="9" s="1"/>
  <c r="N41" i="9"/>
  <c r="P41" i="9" s="1"/>
  <c r="R41" i="9" s="1"/>
  <c r="N33" i="9"/>
  <c r="P33" i="9" s="1"/>
  <c r="R33" i="9" s="1"/>
  <c r="N44" i="9"/>
  <c r="P44" i="9" s="1"/>
  <c r="R44" i="9" s="1"/>
  <c r="N8" i="9"/>
  <c r="P8" i="9" s="1"/>
  <c r="R8" i="9" s="1"/>
  <c r="N13" i="9"/>
  <c r="P13" i="9" s="1"/>
  <c r="R13" i="9" s="1"/>
  <c r="N9" i="9"/>
  <c r="P9" i="9" s="1"/>
  <c r="R9" i="9" s="1"/>
  <c r="N6" i="9"/>
  <c r="P6" i="9" s="1"/>
  <c r="R6" i="9" s="1"/>
  <c r="N42" i="9"/>
  <c r="P42" i="9" s="1"/>
  <c r="R42" i="9" s="1"/>
  <c r="N178" i="9"/>
  <c r="P178" i="9" s="1"/>
  <c r="R178" i="9" s="1"/>
  <c r="N15" i="9"/>
  <c r="P15" i="9" s="1"/>
  <c r="R15" i="9" s="1"/>
  <c r="N19" i="9"/>
  <c r="P19" i="9" s="1"/>
  <c r="R19" i="9" s="1"/>
  <c r="N169" i="9"/>
  <c r="P169" i="9" s="1"/>
  <c r="R169" i="9" s="1"/>
  <c r="N24" i="9"/>
  <c r="P24" i="9" s="1"/>
  <c r="R24" i="9" s="1"/>
  <c r="N179" i="9"/>
  <c r="P179" i="9" s="1"/>
  <c r="R179" i="9" s="1"/>
  <c r="N49" i="9"/>
  <c r="P49" i="9" s="1"/>
  <c r="R49" i="9" s="1"/>
  <c r="N35" i="9"/>
  <c r="P35" i="9" s="1"/>
  <c r="R35" i="9" s="1"/>
  <c r="N29" i="9"/>
  <c r="P29" i="9" s="1"/>
  <c r="R29" i="9" s="1"/>
  <c r="N46" i="9"/>
  <c r="P46" i="9" s="1"/>
  <c r="R46" i="9" s="1"/>
  <c r="N10" i="9"/>
  <c r="P10" i="9" s="1"/>
  <c r="R10" i="9" s="1"/>
  <c r="N5" i="9"/>
  <c r="P5" i="9" s="1"/>
  <c r="R5" i="9" s="1"/>
  <c r="N158" i="9"/>
  <c r="P158" i="9" s="1"/>
  <c r="R158" i="9" s="1"/>
  <c r="N59" i="9"/>
  <c r="P59" i="9" s="1"/>
  <c r="R59" i="9" s="1"/>
  <c r="N58" i="9"/>
  <c r="P58" i="9" s="1"/>
  <c r="R58" i="9" s="1"/>
  <c r="N244" i="9"/>
  <c r="P244" i="9" s="1"/>
  <c r="R244" i="9" s="1"/>
  <c r="N230" i="9"/>
  <c r="P230" i="9" s="1"/>
  <c r="R230" i="9" s="1"/>
  <c r="N228" i="9"/>
  <c r="P228" i="9" s="1"/>
  <c r="R228" i="9" s="1"/>
  <c r="N236" i="9"/>
  <c r="P236" i="9" s="1"/>
  <c r="R236" i="9" s="1"/>
  <c r="N234" i="9"/>
  <c r="P234" i="9" s="1"/>
  <c r="R234" i="9" s="1"/>
  <c r="N232" i="9"/>
  <c r="P232" i="9" s="1"/>
  <c r="R232" i="9" s="1"/>
  <c r="N248" i="9"/>
  <c r="P248" i="9" s="1"/>
  <c r="R248" i="9" s="1"/>
  <c r="N247" i="9"/>
  <c r="P247" i="9" s="1"/>
  <c r="R247" i="9" s="1"/>
  <c r="N239" i="9"/>
  <c r="P239" i="9" s="1"/>
  <c r="R239" i="9" s="1"/>
  <c r="N238" i="9"/>
  <c r="P238" i="9" s="1"/>
  <c r="R238" i="9" s="1"/>
  <c r="N222" i="9"/>
  <c r="P222" i="9" s="1"/>
  <c r="R222" i="9" s="1"/>
  <c r="N241" i="9"/>
  <c r="P241" i="9" s="1"/>
  <c r="R241" i="9" s="1"/>
  <c r="N224" i="9"/>
  <c r="P224" i="9" s="1"/>
  <c r="R224" i="9" s="1"/>
  <c r="N240" i="9"/>
  <c r="P240" i="9" s="1"/>
  <c r="R240" i="9" s="1"/>
  <c r="N242" i="9"/>
  <c r="P242" i="9" s="1"/>
  <c r="R242" i="9" s="1"/>
  <c r="N231" i="9"/>
  <c r="P231" i="9" s="1"/>
  <c r="R231" i="9" s="1"/>
  <c r="N225" i="9"/>
  <c r="P225" i="9" s="1"/>
  <c r="R225" i="9" s="1"/>
  <c r="N220" i="9"/>
  <c r="P220" i="9" s="1"/>
  <c r="R220" i="9" s="1"/>
  <c r="N249" i="9"/>
  <c r="P249" i="9" s="1"/>
  <c r="R249" i="9" s="1"/>
  <c r="N221" i="9"/>
  <c r="P221" i="9" s="1"/>
  <c r="R221" i="9" s="1"/>
  <c r="N235" i="9"/>
  <c r="P235" i="9" s="1"/>
  <c r="R235" i="9" s="1"/>
  <c r="N229" i="9"/>
  <c r="P229" i="9" s="1"/>
  <c r="R229" i="9" s="1"/>
  <c r="N227" i="9"/>
  <c r="P227" i="9" s="1"/>
  <c r="R227" i="9" s="1"/>
  <c r="N246" i="9"/>
  <c r="P246" i="9" s="1"/>
  <c r="R246" i="9" s="1"/>
  <c r="N223" i="9"/>
  <c r="P223" i="9" s="1"/>
  <c r="R223" i="9" s="1"/>
  <c r="N219" i="9"/>
  <c r="P219" i="9" s="1"/>
  <c r="R219" i="9" s="1"/>
  <c r="N245" i="9"/>
  <c r="P245" i="9" s="1"/>
  <c r="R245" i="9" s="1"/>
  <c r="N233" i="9"/>
  <c r="P233" i="9" s="1"/>
  <c r="R233" i="9" s="1"/>
  <c r="N243" i="9"/>
  <c r="P243" i="9" s="1"/>
  <c r="R243" i="9" s="1"/>
  <c r="N237" i="9"/>
  <c r="P237" i="9" s="1"/>
  <c r="R237" i="9" s="1"/>
  <c r="N226" i="9"/>
  <c r="P226" i="9" s="1"/>
  <c r="R226" i="9" s="1"/>
  <c r="N218" i="9"/>
  <c r="P218" i="9" s="1"/>
  <c r="R218" i="9" s="1"/>
  <c r="N196" i="9"/>
  <c r="P196" i="9" s="1"/>
  <c r="R196" i="9" s="1"/>
  <c r="N207" i="9"/>
  <c r="P207" i="9" s="1"/>
  <c r="R207" i="9" s="1"/>
  <c r="N200" i="9"/>
  <c r="P200" i="9" s="1"/>
  <c r="R200" i="9" s="1"/>
  <c r="N188" i="9"/>
  <c r="P188" i="9" s="1"/>
  <c r="R188" i="9" s="1"/>
  <c r="N189" i="9"/>
  <c r="P189" i="9" s="1"/>
  <c r="R189" i="9" s="1"/>
  <c r="N195" i="9"/>
  <c r="P195" i="9" s="1"/>
  <c r="R195" i="9" s="1"/>
  <c r="N205" i="9"/>
  <c r="P205" i="9" s="1"/>
  <c r="R205" i="9" s="1"/>
  <c r="N217" i="9"/>
  <c r="P217" i="9" s="1"/>
  <c r="R217" i="9" s="1"/>
  <c r="N210" i="9"/>
  <c r="P210" i="9" s="1"/>
  <c r="R210" i="9" s="1"/>
  <c r="N209" i="9"/>
  <c r="P209" i="9" s="1"/>
  <c r="R209" i="9" s="1"/>
  <c r="N214" i="9"/>
  <c r="P214" i="9" s="1"/>
  <c r="R214" i="9" s="1"/>
  <c r="N192" i="9"/>
  <c r="P192" i="9" s="1"/>
  <c r="R192" i="9" s="1"/>
  <c r="N215" i="9"/>
  <c r="P215" i="9" s="1"/>
  <c r="R215" i="9" s="1"/>
  <c r="N199" i="9"/>
  <c r="P199" i="9" s="1"/>
  <c r="R199" i="9" s="1"/>
  <c r="N212" i="9"/>
  <c r="P212" i="9" s="1"/>
  <c r="R212" i="9" s="1"/>
  <c r="N213" i="9"/>
  <c r="P213" i="9" s="1"/>
  <c r="R213" i="9" s="1"/>
  <c r="N208" i="9"/>
  <c r="P208" i="9" s="1"/>
  <c r="R208" i="9" s="1"/>
  <c r="N201" i="9"/>
  <c r="P201" i="9" s="1"/>
  <c r="R201" i="9" s="1"/>
  <c r="N202" i="9"/>
  <c r="P202" i="9" s="1"/>
  <c r="R202" i="9" s="1"/>
  <c r="N216" i="9"/>
  <c r="P216" i="9" s="1"/>
  <c r="R216" i="9" s="1"/>
  <c r="N211" i="9"/>
  <c r="P211" i="9" s="1"/>
  <c r="R211" i="9" s="1"/>
  <c r="N191" i="9"/>
  <c r="P191" i="9" s="1"/>
  <c r="R191" i="9" s="1"/>
  <c r="N197" i="9"/>
  <c r="P197" i="9" s="1"/>
  <c r="R197" i="9" s="1"/>
  <c r="N194" i="9"/>
  <c r="P194" i="9" s="1"/>
  <c r="R194" i="9" s="1"/>
  <c r="N198" i="9"/>
  <c r="P198" i="9" s="1"/>
  <c r="R198" i="9" s="1"/>
  <c r="N190" i="9"/>
  <c r="P190" i="9" s="1"/>
  <c r="R190" i="9" s="1"/>
  <c r="N204" i="9"/>
  <c r="P204" i="9" s="1"/>
  <c r="R204" i="9" s="1"/>
  <c r="N206" i="9"/>
  <c r="P206" i="9" s="1"/>
  <c r="R206" i="9" s="1"/>
  <c r="N203" i="9"/>
  <c r="P203" i="9" s="1"/>
  <c r="R203" i="9" s="1"/>
  <c r="N193" i="9"/>
  <c r="P193" i="9" s="1"/>
  <c r="R193" i="9" s="1"/>
  <c r="S173" i="9"/>
  <c r="AR18" i="9" l="1"/>
  <c r="AR17" i="9"/>
  <c r="AR16" i="9"/>
  <c r="T173" i="9"/>
  <c r="T169" i="9"/>
  <c r="S169" i="9"/>
  <c r="T170" i="9"/>
  <c r="S170" i="9"/>
  <c r="S166" i="9"/>
  <c r="T166" i="9"/>
  <c r="S171" i="9"/>
  <c r="T171" i="9"/>
  <c r="T157" i="9"/>
  <c r="S157" i="9"/>
  <c r="S161" i="9"/>
  <c r="T161" i="9"/>
  <c r="S160" i="9"/>
  <c r="T160" i="9"/>
  <c r="S164" i="9"/>
  <c r="T164" i="9"/>
  <c r="T179" i="9"/>
  <c r="S179" i="9"/>
  <c r="T172" i="9"/>
  <c r="S172" i="9"/>
  <c r="T181" i="9"/>
  <c r="S181" i="9"/>
  <c r="T167" i="9"/>
  <c r="S167" i="9"/>
  <c r="S178" i="9"/>
  <c r="T178" i="9"/>
  <c r="T175" i="9"/>
  <c r="S175" i="9"/>
  <c r="T176" i="9"/>
  <c r="S176" i="9"/>
  <c r="T165" i="9"/>
  <c r="S165" i="9"/>
  <c r="S158" i="9"/>
  <c r="T158" i="9"/>
  <c r="T180" i="9"/>
  <c r="S180" i="9"/>
  <c r="S162" i="9"/>
  <c r="T162" i="9"/>
  <c r="T209" i="9"/>
  <c r="S209" i="9"/>
  <c r="T198" i="9"/>
  <c r="S198" i="9"/>
  <c r="T213" i="9"/>
  <c r="S213" i="9"/>
  <c r="S193" i="9"/>
  <c r="T193" i="9"/>
  <c r="T191" i="9"/>
  <c r="S191" i="9"/>
  <c r="T174" i="9"/>
  <c r="S174" i="9"/>
  <c r="S217" i="9"/>
  <c r="T217" i="9"/>
  <c r="T187" i="9"/>
  <c r="S187" i="9"/>
  <c r="S159" i="9"/>
  <c r="T159" i="9"/>
  <c r="T210" i="9"/>
  <c r="S210" i="9"/>
  <c r="S168" i="9"/>
  <c r="T168" i="9"/>
  <c r="S204" i="9"/>
  <c r="T204" i="9"/>
  <c r="S185" i="9"/>
  <c r="T185" i="9"/>
  <c r="T183" i="9"/>
  <c r="S183" i="9"/>
  <c r="T205" i="9"/>
  <c r="S205" i="9"/>
  <c r="T184" i="9"/>
  <c r="S184" i="9"/>
  <c r="T182" i="9"/>
  <c r="S182" i="9"/>
  <c r="S163" i="9"/>
  <c r="T163" i="9"/>
  <c r="T186" i="9"/>
  <c r="S186" i="9"/>
  <c r="S177" i="9"/>
  <c r="T177" i="9"/>
  <c r="S207" i="9"/>
  <c r="T207" i="9"/>
  <c r="S220" i="9"/>
  <c r="T220" i="9"/>
  <c r="S249" i="9"/>
  <c r="T249" i="9"/>
  <c r="S212" i="9"/>
  <c r="T212" i="9"/>
  <c r="S242" i="9"/>
  <c r="T242" i="9"/>
  <c r="S208" i="9"/>
  <c r="T208" i="9"/>
  <c r="T235" i="9"/>
  <c r="S235" i="9"/>
  <c r="T190" i="9"/>
  <c r="S190" i="9"/>
  <c r="S228" i="9"/>
  <c r="T228" i="9"/>
  <c r="T189" i="9"/>
  <c r="S189" i="9"/>
  <c r="T229" i="9"/>
  <c r="S229" i="9"/>
  <c r="S245" i="9"/>
  <c r="T245" i="9"/>
  <c r="S188" i="9"/>
  <c r="T188" i="9"/>
  <c r="S237" i="9"/>
  <c r="T237" i="9"/>
  <c r="S215" i="9"/>
  <c r="T215" i="9"/>
  <c r="S230" i="9"/>
  <c r="T230" i="9"/>
  <c r="S238" i="9"/>
  <c r="T238" i="9"/>
  <c r="S223" i="9"/>
  <c r="T223" i="9"/>
  <c r="T203" i="9"/>
  <c r="S203" i="9"/>
  <c r="T192" i="9"/>
  <c r="S192" i="9"/>
  <c r="S236" i="9"/>
  <c r="T236" i="9"/>
  <c r="T226" i="9"/>
  <c r="S226" i="9"/>
  <c r="S239" i="9"/>
  <c r="T239" i="9"/>
  <c r="S216" i="9"/>
  <c r="T216" i="9"/>
  <c r="S231" i="9"/>
  <c r="T231" i="9"/>
  <c r="T244" i="9"/>
  <c r="S244" i="9"/>
  <c r="T224" i="9"/>
  <c r="S224" i="9"/>
  <c r="S222" i="9"/>
  <c r="T222" i="9"/>
  <c r="T197" i="9"/>
  <c r="S197" i="9"/>
  <c r="T246" i="9"/>
  <c r="S246" i="9"/>
  <c r="T195" i="9"/>
  <c r="S195" i="9"/>
  <c r="T243" i="9"/>
  <c r="S243" i="9"/>
  <c r="T221" i="9"/>
  <c r="S221" i="9"/>
  <c r="S233" i="9"/>
  <c r="T233" i="9"/>
  <c r="T232" i="9"/>
  <c r="S232" i="9"/>
  <c r="S225" i="9"/>
  <c r="T225" i="9"/>
  <c r="S202" i="9"/>
  <c r="T202" i="9"/>
  <c r="T194" i="9"/>
  <c r="S194" i="9"/>
  <c r="S247" i="9"/>
  <c r="T247" i="9"/>
  <c r="T218" i="9"/>
  <c r="S218" i="9"/>
  <c r="T240" i="9"/>
  <c r="S240" i="9"/>
  <c r="T214" i="9"/>
  <c r="S214" i="9"/>
  <c r="T211" i="9"/>
  <c r="S211" i="9"/>
  <c r="S196" i="9"/>
  <c r="T196" i="9"/>
  <c r="S227" i="9"/>
  <c r="T227" i="9"/>
  <c r="S199" i="9"/>
  <c r="T199" i="9"/>
  <c r="S219" i="9"/>
  <c r="T219" i="9"/>
  <c r="S248" i="9"/>
  <c r="T248" i="9"/>
  <c r="T206" i="9"/>
  <c r="S206" i="9"/>
  <c r="T241" i="9"/>
  <c r="S241" i="9"/>
  <c r="T200" i="9"/>
  <c r="S200" i="9"/>
  <c r="T234" i="9"/>
  <c r="S234" i="9"/>
  <c r="S201" i="9"/>
  <c r="T201" i="9"/>
  <c r="Q153" i="9"/>
  <c r="T153" i="9"/>
  <c r="S153" i="9"/>
  <c r="Q131" i="9"/>
  <c r="S131" i="9"/>
  <c r="T131" i="9"/>
  <c r="Q130" i="9"/>
  <c r="T130" i="9"/>
  <c r="S130" i="9"/>
  <c r="Q147" i="9"/>
  <c r="S147" i="9"/>
  <c r="T147" i="9"/>
  <c r="Q138" i="9"/>
  <c r="S138" i="9"/>
  <c r="T138" i="9"/>
  <c r="Q156" i="9"/>
  <c r="S156" i="9"/>
  <c r="T156" i="9"/>
  <c r="Q155" i="9"/>
  <c r="T155" i="9"/>
  <c r="S155" i="9"/>
  <c r="T139" i="9"/>
  <c r="S139" i="9"/>
  <c r="Q139" i="9"/>
  <c r="S144" i="9"/>
  <c r="Q144" i="9"/>
  <c r="T144" i="9"/>
  <c r="Q142" i="9"/>
  <c r="S142" i="9"/>
  <c r="T142" i="9"/>
  <c r="Q141" i="9"/>
  <c r="T141" i="9"/>
  <c r="S141" i="9"/>
  <c r="T148" i="9"/>
  <c r="Q148" i="9"/>
  <c r="S148" i="9"/>
  <c r="Q137" i="9"/>
  <c r="T137" i="9"/>
  <c r="S137" i="9"/>
  <c r="Q126" i="9"/>
  <c r="S126" i="9"/>
  <c r="T126" i="9"/>
  <c r="Q127" i="9"/>
  <c r="T127" i="9"/>
  <c r="S127" i="9"/>
  <c r="S134" i="9"/>
  <c r="Q134" i="9"/>
  <c r="T134" i="9"/>
  <c r="Q132" i="9"/>
  <c r="S132" i="9"/>
  <c r="T132" i="9"/>
  <c r="Q136" i="9"/>
  <c r="T136" i="9"/>
  <c r="S136" i="9"/>
  <c r="Q146" i="9"/>
  <c r="T146" i="9"/>
  <c r="S146" i="9"/>
  <c r="Q152" i="9"/>
  <c r="T152" i="9"/>
  <c r="S152" i="9"/>
  <c r="Q128" i="9"/>
  <c r="S128" i="9"/>
  <c r="T128" i="9"/>
  <c r="Q133" i="9"/>
  <c r="T133" i="9"/>
  <c r="S133" i="9"/>
  <c r="Q151" i="9"/>
  <c r="T151" i="9"/>
  <c r="S151" i="9"/>
  <c r="Q149" i="9"/>
  <c r="T149" i="9"/>
  <c r="S149" i="9"/>
  <c r="Q129" i="9"/>
  <c r="S129" i="9"/>
  <c r="T129" i="9"/>
  <c r="S135" i="9"/>
  <c r="Q135" i="9"/>
  <c r="T135" i="9"/>
  <c r="Q150" i="9"/>
  <c r="S150" i="9"/>
  <c r="T150" i="9"/>
  <c r="S140" i="9"/>
  <c r="Q140" i="9"/>
  <c r="T140" i="9"/>
  <c r="Q145" i="9"/>
  <c r="T145" i="9"/>
  <c r="S145" i="9"/>
  <c r="Q154" i="9"/>
  <c r="T154" i="9"/>
  <c r="S154" i="9"/>
  <c r="Q143" i="9"/>
  <c r="T143" i="9"/>
  <c r="S143" i="9"/>
  <c r="Q94" i="9"/>
  <c r="T94" i="9"/>
  <c r="S94" i="9"/>
  <c r="Q113" i="9"/>
  <c r="S113" i="9"/>
  <c r="T113" i="9"/>
  <c r="Q91" i="9"/>
  <c r="S91" i="9"/>
  <c r="T91" i="9"/>
  <c r="Q77" i="9"/>
  <c r="T77" i="9"/>
  <c r="S77" i="9"/>
  <c r="Q86" i="9"/>
  <c r="T86" i="9"/>
  <c r="S86" i="9"/>
  <c r="Q71" i="9"/>
  <c r="S71" i="9"/>
  <c r="T71" i="9"/>
  <c r="Q114" i="9"/>
  <c r="T114" i="9"/>
  <c r="S114" i="9"/>
  <c r="Q65" i="9"/>
  <c r="S65" i="9"/>
  <c r="T65" i="9"/>
  <c r="Q125" i="9"/>
  <c r="S125" i="9"/>
  <c r="T125" i="9"/>
  <c r="Q68" i="9"/>
  <c r="T68" i="9"/>
  <c r="S68" i="9"/>
  <c r="S103" i="9"/>
  <c r="T103" i="9"/>
  <c r="Q103" i="9"/>
  <c r="Q110" i="9"/>
  <c r="T110" i="9"/>
  <c r="S110" i="9"/>
  <c r="S117" i="9"/>
  <c r="T117" i="9"/>
  <c r="Q117" i="9"/>
  <c r="Q74" i="9"/>
  <c r="S74" i="9"/>
  <c r="T74" i="9"/>
  <c r="S115" i="9"/>
  <c r="T115" i="9"/>
  <c r="Q115" i="9"/>
  <c r="Q88" i="9"/>
  <c r="T88" i="9"/>
  <c r="S88" i="9"/>
  <c r="Q107" i="9"/>
  <c r="T107" i="9"/>
  <c r="S107" i="9"/>
  <c r="Q75" i="9"/>
  <c r="S75" i="9"/>
  <c r="T75" i="9"/>
  <c r="Q72" i="9"/>
  <c r="T72" i="9"/>
  <c r="S72" i="9"/>
  <c r="Q108" i="9"/>
  <c r="T108" i="9"/>
  <c r="S108" i="9"/>
  <c r="Q101" i="9"/>
  <c r="T101" i="9"/>
  <c r="S101" i="9"/>
  <c r="Q64" i="9"/>
  <c r="T64" i="9"/>
  <c r="S64" i="9"/>
  <c r="Q78" i="9"/>
  <c r="T78" i="9"/>
  <c r="S78" i="9"/>
  <c r="Q79" i="9"/>
  <c r="T79" i="9"/>
  <c r="S79" i="9"/>
  <c r="Q98" i="9"/>
  <c r="T98" i="9"/>
  <c r="S98" i="9"/>
  <c r="Q70" i="9"/>
  <c r="T70" i="9"/>
  <c r="S70" i="9"/>
  <c r="Q76" i="9"/>
  <c r="S76" i="9"/>
  <c r="T76" i="9"/>
  <c r="Q67" i="9"/>
  <c r="S67" i="9"/>
  <c r="T67" i="9"/>
  <c r="Q83" i="9"/>
  <c r="T83" i="9"/>
  <c r="S83" i="9"/>
  <c r="S97" i="9"/>
  <c r="T97" i="9"/>
  <c r="Q97" i="9"/>
  <c r="Q66" i="9"/>
  <c r="T66" i="9"/>
  <c r="S66" i="9"/>
  <c r="Q87" i="9"/>
  <c r="T87" i="9"/>
  <c r="S87" i="9"/>
  <c r="Q124" i="9"/>
  <c r="T124" i="9"/>
  <c r="S124" i="9"/>
  <c r="Q89" i="9"/>
  <c r="T89" i="9"/>
  <c r="S89" i="9"/>
  <c r="Q119" i="9"/>
  <c r="S119" i="9"/>
  <c r="T119" i="9"/>
  <c r="Q85" i="9"/>
  <c r="T85" i="9"/>
  <c r="S85" i="9"/>
  <c r="T109" i="9"/>
  <c r="Q109" i="9"/>
  <c r="S109" i="9"/>
  <c r="Q92" i="9"/>
  <c r="S92" i="9"/>
  <c r="T92" i="9"/>
  <c r="Q106" i="9"/>
  <c r="S106" i="9"/>
  <c r="T106" i="9"/>
  <c r="S112" i="9"/>
  <c r="T112" i="9"/>
  <c r="Q112" i="9"/>
  <c r="Q81" i="9"/>
  <c r="T81" i="9"/>
  <c r="S81" i="9"/>
  <c r="Q123" i="9"/>
  <c r="S123" i="9"/>
  <c r="T123" i="9"/>
  <c r="Q93" i="9"/>
  <c r="S93" i="9"/>
  <c r="T93" i="9"/>
  <c r="Q95" i="9"/>
  <c r="S95" i="9"/>
  <c r="T95" i="9"/>
  <c r="Q84" i="9"/>
  <c r="S84" i="9"/>
  <c r="T84" i="9"/>
  <c r="Q105" i="9"/>
  <c r="S105" i="9"/>
  <c r="T105" i="9"/>
  <c r="Q90" i="9"/>
  <c r="S90" i="9"/>
  <c r="T90" i="9"/>
  <c r="Q80" i="9"/>
  <c r="T80" i="9"/>
  <c r="S80" i="9"/>
  <c r="Q121" i="9"/>
  <c r="S121" i="9"/>
  <c r="T121" i="9"/>
  <c r="Q104" i="9"/>
  <c r="S104" i="9"/>
  <c r="T104" i="9"/>
  <c r="Q111" i="9"/>
  <c r="S111" i="9"/>
  <c r="T111" i="9"/>
  <c r="Q69" i="9"/>
  <c r="T69" i="9"/>
  <c r="S69" i="9"/>
  <c r="S96" i="9"/>
  <c r="Q96" i="9"/>
  <c r="T96" i="9"/>
  <c r="Q82" i="9"/>
  <c r="S82" i="9"/>
  <c r="T82" i="9"/>
  <c r="Q120" i="9"/>
  <c r="S120" i="9"/>
  <c r="T120" i="9"/>
  <c r="Q118" i="9"/>
  <c r="T118" i="9"/>
  <c r="S118" i="9"/>
  <c r="Q116" i="9"/>
  <c r="S116" i="9"/>
  <c r="T116" i="9"/>
  <c r="Q100" i="9"/>
  <c r="S100" i="9"/>
  <c r="T100" i="9"/>
  <c r="Q73" i="9"/>
  <c r="S73" i="9"/>
  <c r="T73" i="9"/>
  <c r="Q122" i="9"/>
  <c r="S122" i="9"/>
  <c r="T122" i="9"/>
  <c r="Q102" i="9"/>
  <c r="S102" i="9"/>
  <c r="T102" i="9"/>
  <c r="Q99" i="9"/>
  <c r="S99" i="9"/>
  <c r="T99" i="9"/>
  <c r="S33" i="9"/>
  <c r="T33" i="9"/>
  <c r="S12" i="9"/>
  <c r="T12" i="9"/>
  <c r="S28" i="9"/>
  <c r="T28" i="9"/>
  <c r="T32" i="9"/>
  <c r="S32" i="9"/>
  <c r="S58" i="9"/>
  <c r="T58" i="9"/>
  <c r="S40" i="9"/>
  <c r="T40" i="9"/>
  <c r="T60" i="9"/>
  <c r="S60" i="9"/>
  <c r="T55" i="9"/>
  <c r="S55" i="9"/>
  <c r="S14" i="9"/>
  <c r="T14" i="9"/>
  <c r="T37" i="9"/>
  <c r="S37" i="9"/>
  <c r="T48" i="9"/>
  <c r="S48" i="9"/>
  <c r="S53" i="9"/>
  <c r="T53" i="9"/>
  <c r="T54" i="9"/>
  <c r="S54" i="9"/>
  <c r="T45" i="9"/>
  <c r="S45" i="9"/>
  <c r="S10" i="9"/>
  <c r="T10" i="9"/>
  <c r="S27" i="9"/>
  <c r="T27" i="9"/>
  <c r="S24" i="9"/>
  <c r="T24" i="9"/>
  <c r="T50" i="9"/>
  <c r="S50" i="9"/>
  <c r="S19" i="9"/>
  <c r="T19" i="9"/>
  <c r="S21" i="9"/>
  <c r="T21" i="9"/>
  <c r="S34" i="9"/>
  <c r="T34" i="9"/>
  <c r="S52" i="9"/>
  <c r="T52" i="9"/>
  <c r="S2" i="9"/>
  <c r="T2" i="9"/>
  <c r="S17" i="9"/>
  <c r="T17" i="9"/>
  <c r="S20" i="9"/>
  <c r="T20" i="9"/>
  <c r="S23" i="9"/>
  <c r="T23" i="9"/>
  <c r="T22" i="9"/>
  <c r="S22" i="9"/>
  <c r="S4" i="9"/>
  <c r="T4" i="9"/>
  <c r="S9" i="9"/>
  <c r="T9" i="9"/>
  <c r="T35" i="9"/>
  <c r="S35" i="9"/>
  <c r="S41" i="9"/>
  <c r="T41" i="9"/>
  <c r="S3" i="9"/>
  <c r="T3" i="9"/>
  <c r="AT5" i="9" s="1"/>
  <c r="S38" i="9"/>
  <c r="T38" i="9"/>
  <c r="S13" i="9"/>
  <c r="T13" i="9"/>
  <c r="S25" i="9"/>
  <c r="T25" i="9"/>
  <c r="T6" i="9"/>
  <c r="S6" i="9"/>
  <c r="S42" i="9"/>
  <c r="T42" i="9"/>
  <c r="T57" i="9"/>
  <c r="S57" i="9"/>
  <c r="S8" i="9"/>
  <c r="T8" i="9"/>
  <c r="S15" i="9"/>
  <c r="T15" i="9"/>
  <c r="T47" i="9"/>
  <c r="S47" i="9"/>
  <c r="S43" i="9"/>
  <c r="T43" i="9"/>
  <c r="T30" i="9"/>
  <c r="S30" i="9"/>
  <c r="T7" i="9"/>
  <c r="S7" i="9"/>
  <c r="T36" i="9"/>
  <c r="S36" i="9"/>
  <c r="S63" i="9"/>
  <c r="T63" i="9"/>
  <c r="T49" i="9"/>
  <c r="S49" i="9"/>
  <c r="S62" i="9"/>
  <c r="T62" i="9"/>
  <c r="S59" i="9"/>
  <c r="T59" i="9"/>
  <c r="S39" i="9"/>
  <c r="T39" i="9"/>
  <c r="S56" i="9"/>
  <c r="T56" i="9"/>
  <c r="T5" i="9"/>
  <c r="S5" i="9"/>
  <c r="T46" i="9"/>
  <c r="S46" i="9"/>
  <c r="S44" i="9"/>
  <c r="T44" i="9"/>
  <c r="S61" i="9"/>
  <c r="T61" i="9"/>
  <c r="S31" i="9"/>
  <c r="T31" i="9"/>
  <c r="S18" i="9"/>
  <c r="T18" i="9"/>
  <c r="S29" i="9"/>
  <c r="T29" i="9"/>
  <c r="T11" i="9"/>
  <c r="S11" i="9"/>
  <c r="S51" i="9"/>
  <c r="T51" i="9"/>
  <c r="T16" i="9"/>
  <c r="S16" i="9"/>
  <c r="AR14" i="9" l="1"/>
  <c r="AR15" i="9"/>
  <c r="Q159" i="9"/>
  <c r="Q163" i="9"/>
  <c r="Q177" i="9"/>
  <c r="Q176" i="9"/>
  <c r="Q172" i="9"/>
  <c r="Q181" i="9"/>
  <c r="Q186" i="9"/>
  <c r="Q168" i="9"/>
  <c r="Q164" i="9"/>
  <c r="Q157" i="9"/>
  <c r="Q182" i="9"/>
  <c r="Q167" i="9"/>
  <c r="Q170" i="9"/>
  <c r="Q12" i="9"/>
  <c r="Q184" i="9"/>
  <c r="Q187" i="9"/>
  <c r="Q162" i="9"/>
  <c r="Q158" i="9"/>
  <c r="Q161" i="9"/>
  <c r="Q16" i="9"/>
  <c r="Q30" i="9"/>
  <c r="Q42" i="9"/>
  <c r="Q22" i="9"/>
  <c r="Q20" i="9"/>
  <c r="Q34" i="9"/>
  <c r="Q54" i="9"/>
  <c r="Q60" i="9"/>
  <c r="Q28" i="9"/>
  <c r="Q201" i="9"/>
  <c r="Q227" i="9"/>
  <c r="Q240" i="9"/>
  <c r="Q247" i="9"/>
  <c r="Q202" i="9"/>
  <c r="Q232" i="9"/>
  <c r="Q221" i="9"/>
  <c r="Q224" i="9"/>
  <c r="Q231" i="9"/>
  <c r="Q239" i="9"/>
  <c r="Q236" i="9"/>
  <c r="Q238" i="9"/>
  <c r="Q215" i="9"/>
  <c r="Q188" i="9"/>
  <c r="Q229" i="9"/>
  <c r="Q228" i="9"/>
  <c r="Q235" i="9"/>
  <c r="Q242" i="9"/>
  <c r="Q249" i="9"/>
  <c r="Q207" i="9"/>
  <c r="Q185" i="9"/>
  <c r="Q171" i="9"/>
  <c r="Q51" i="9"/>
  <c r="Q4" i="9"/>
  <c r="Q50" i="9"/>
  <c r="Q37" i="9"/>
  <c r="Q43" i="9"/>
  <c r="Q13" i="9"/>
  <c r="Q3" i="9"/>
  <c r="Q35" i="9"/>
  <c r="Q21" i="9"/>
  <c r="Q27" i="9"/>
  <c r="Q32" i="9"/>
  <c r="Q218" i="9"/>
  <c r="Q194" i="9"/>
  <c r="Q216" i="9"/>
  <c r="Q192" i="9"/>
  <c r="Q189" i="9"/>
  <c r="Q190" i="9"/>
  <c r="Q208" i="9"/>
  <c r="Q212" i="9"/>
  <c r="Q220" i="9"/>
  <c r="Q210" i="9"/>
  <c r="Q174" i="9"/>
  <c r="Q193" i="9"/>
  <c r="Q198" i="9"/>
  <c r="Q160" i="9"/>
  <c r="Q166" i="9"/>
  <c r="Q169" i="9"/>
  <c r="Q5" i="9"/>
  <c r="Q23" i="9"/>
  <c r="Q53" i="9"/>
  <c r="Q29" i="9"/>
  <c r="Q7" i="9"/>
  <c r="Q31" i="9"/>
  <c r="Q39" i="9"/>
  <c r="Q63" i="9"/>
  <c r="Q17" i="9"/>
  <c r="Q45" i="9"/>
  <c r="Q40" i="9"/>
  <c r="Q241" i="9"/>
  <c r="Q248" i="9"/>
  <c r="Q199" i="9"/>
  <c r="Q196" i="9"/>
  <c r="Q214" i="9"/>
  <c r="Q225" i="9"/>
  <c r="Q233" i="9"/>
  <c r="Q243" i="9"/>
  <c r="Q246" i="9"/>
  <c r="Q222" i="9"/>
  <c r="Q244" i="9"/>
  <c r="Q226" i="9"/>
  <c r="Q223" i="9"/>
  <c r="Q230" i="9"/>
  <c r="Q237" i="9"/>
  <c r="Q245" i="9"/>
  <c r="Q183" i="9"/>
  <c r="Q204" i="9"/>
  <c r="Q178" i="9"/>
  <c r="Q179" i="9"/>
  <c r="Q36" i="9"/>
  <c r="Q57" i="9"/>
  <c r="Q52" i="9"/>
  <c r="Q44" i="9"/>
  <c r="Q15" i="9"/>
  <c r="Q55" i="9"/>
  <c r="Q234" i="9"/>
  <c r="Q19" i="9"/>
  <c r="Q24" i="9"/>
  <c r="Q48" i="9"/>
  <c r="Q33" i="9"/>
  <c r="Q205" i="9"/>
  <c r="Q180" i="9"/>
  <c r="Q61" i="9"/>
  <c r="Q62" i="9"/>
  <c r="Q6" i="9"/>
  <c r="Q11" i="9"/>
  <c r="Q18" i="9"/>
  <c r="Q46" i="9"/>
  <c r="Q56" i="9"/>
  <c r="Q59" i="9"/>
  <c r="Q49" i="9"/>
  <c r="Q47" i="9"/>
  <c r="Q8" i="9"/>
  <c r="Q25" i="9"/>
  <c r="Q38" i="9"/>
  <c r="Q41" i="9"/>
  <c r="Q9" i="9"/>
  <c r="Q10" i="9"/>
  <c r="Q14" i="9"/>
  <c r="Q58" i="9"/>
  <c r="Q200" i="9"/>
  <c r="Q206" i="9"/>
  <c r="Q219" i="9"/>
  <c r="Q211" i="9"/>
  <c r="Q195" i="9"/>
  <c r="Q197" i="9"/>
  <c r="Q203" i="9"/>
  <c r="Q217" i="9"/>
  <c r="Q191" i="9"/>
  <c r="Q213" i="9"/>
  <c r="Q209" i="9"/>
  <c r="Q165" i="9"/>
  <c r="Q175" i="9"/>
  <c r="Q173" i="9"/>
  <c r="Q2" i="9"/>
  <c r="S251" i="9"/>
  <c r="T251" i="9"/>
  <c r="T250" i="9"/>
  <c r="S250" i="9"/>
  <c r="AT11" i="9"/>
  <c r="AT3" i="9"/>
  <c r="AT4" i="9"/>
  <c r="AT2" i="9"/>
  <c r="T252" i="9" l="1"/>
  <c r="S252" i="9"/>
  <c r="AI8" i="9"/>
  <c r="AI47" i="9"/>
  <c r="AI39" i="9"/>
  <c r="AI9" i="9"/>
  <c r="AI61" i="9"/>
  <c r="AI42" i="9"/>
  <c r="AI56" i="9"/>
  <c r="AI48" i="9"/>
  <c r="AI34" i="9"/>
  <c r="AI18" i="9"/>
  <c r="AI51" i="9"/>
  <c r="AI38" i="9"/>
  <c r="AI63" i="9"/>
  <c r="AI4" i="9"/>
  <c r="AI36" i="9"/>
  <c r="AI54" i="9"/>
  <c r="AI20" i="9"/>
  <c r="AI43" i="9"/>
  <c r="AI58" i="9"/>
  <c r="AI26" i="9"/>
  <c r="AI31" i="9"/>
  <c r="AI21" i="9"/>
  <c r="AI28" i="9"/>
  <c r="AI3" i="9"/>
  <c r="AI52" i="9"/>
  <c r="AI60" i="9"/>
  <c r="AI46" i="9"/>
  <c r="AI19" i="9"/>
  <c r="AI25" i="9"/>
  <c r="AI16" i="9"/>
  <c r="AI17" i="9"/>
  <c r="T253" i="9" l="1"/>
  <c r="S253" i="9"/>
  <c r="AI7" i="9"/>
  <c r="AI10" i="9"/>
  <c r="AI12" i="9"/>
  <c r="AI53" i="9"/>
  <c r="AI23" i="9"/>
  <c r="AI30" i="9"/>
  <c r="AI59" i="9"/>
  <c r="AI11" i="9"/>
  <c r="AI5" i="9"/>
  <c r="AI44" i="9"/>
  <c r="AI24" i="9"/>
  <c r="AI6" i="9"/>
  <c r="AI33" i="9"/>
  <c r="AI2" i="9"/>
  <c r="AI13" i="9"/>
  <c r="AI37" i="9"/>
  <c r="AI62" i="9"/>
  <c r="AI35" i="9"/>
  <c r="AI45" i="9"/>
  <c r="AI22" i="9"/>
  <c r="AI49" i="9"/>
  <c r="AI55" i="9"/>
  <c r="AI50" i="9"/>
  <c r="AI29" i="9"/>
  <c r="AI32" i="9"/>
  <c r="AI41" i="9"/>
  <c r="AI57" i="9"/>
  <c r="AI15" i="9"/>
  <c r="AI40" i="9"/>
  <c r="T254" i="9" l="1"/>
  <c r="AT12" i="9" s="1"/>
  <c r="S254" i="9"/>
  <c r="T1" i="9" s="1" a="1"/>
  <c r="T1" i="9" s="1"/>
  <c r="AD1" i="9" a="1"/>
  <c r="AD1" i="9" s="1"/>
  <c r="AA361" i="9"/>
  <c r="AA355" i="9"/>
  <c r="AA344" i="9"/>
  <c r="AA338" i="9"/>
  <c r="AA331" i="9"/>
  <c r="AA325" i="9"/>
  <c r="AA317" i="9"/>
  <c r="AA279" i="9"/>
  <c r="AA276" i="9"/>
  <c r="AA273" i="9"/>
  <c r="AA270" i="9"/>
  <c r="AA360" i="9"/>
  <c r="AA354" i="9"/>
  <c r="AA343" i="9"/>
  <c r="AA337" i="9"/>
  <c r="AA330" i="9"/>
  <c r="AA324" i="9"/>
  <c r="AA313" i="9"/>
  <c r="AA309" i="9"/>
  <c r="AA306" i="9"/>
  <c r="AA303" i="9"/>
  <c r="AA300" i="9"/>
  <c r="AA359" i="9"/>
  <c r="AA353" i="9"/>
  <c r="AA342" i="9"/>
  <c r="AA335" i="9"/>
  <c r="AA329" i="9"/>
  <c r="AA323" i="9"/>
  <c r="AA312" i="9"/>
  <c r="AA278" i="9"/>
  <c r="AA275" i="9"/>
  <c r="AA272" i="9"/>
  <c r="AA269" i="9"/>
  <c r="AA358" i="9"/>
  <c r="AA352" i="9"/>
  <c r="AA341" i="9"/>
  <c r="AA334" i="9"/>
  <c r="AA328" i="9"/>
  <c r="AA322" i="9"/>
  <c r="AA311" i="9"/>
  <c r="AA308" i="9"/>
  <c r="AA305" i="9"/>
  <c r="AA302" i="9"/>
  <c r="AA357" i="9"/>
  <c r="AA351" i="9"/>
  <c r="AA340" i="9"/>
  <c r="AA333" i="9"/>
  <c r="AA327" i="9"/>
  <c r="AA321" i="9"/>
  <c r="AA280" i="9"/>
  <c r="AA277" i="9"/>
  <c r="AA274" i="9"/>
  <c r="AA271" i="9"/>
  <c r="AA356" i="9"/>
  <c r="AA348" i="9"/>
  <c r="AA339" i="9"/>
  <c r="AA332" i="9"/>
  <c r="AA326" i="9"/>
  <c r="AA320" i="9"/>
  <c r="AA310" i="9"/>
  <c r="AA307" i="9"/>
  <c r="AA304" i="9"/>
  <c r="AA301" i="9"/>
  <c r="AA285" i="9"/>
  <c r="AA284" i="9"/>
  <c r="AA253" i="9"/>
  <c r="AA298" i="9"/>
  <c r="AA267" i="9"/>
  <c r="AA371" i="9"/>
  <c r="AA264" i="9"/>
  <c r="AA365" i="9"/>
  <c r="AA294" i="9"/>
  <c r="AA363" i="9"/>
  <c r="AA263" i="9"/>
  <c r="AA373" i="9"/>
  <c r="AA265" i="9"/>
  <c r="AA296" i="9"/>
  <c r="AA295" i="9"/>
  <c r="AA283" i="9"/>
  <c r="AA282" i="9"/>
  <c r="AA252" i="9"/>
  <c r="AA257" i="9"/>
  <c r="AA281" i="9"/>
  <c r="AA251" i="9"/>
  <c r="AA256" i="9"/>
  <c r="AA250" i="9"/>
  <c r="AA287" i="9"/>
  <c r="AA288" i="9"/>
  <c r="AA254" i="9"/>
  <c r="AA289" i="9"/>
  <c r="AA368" i="9"/>
  <c r="AA268" i="9"/>
  <c r="AA258" i="9"/>
  <c r="AA292" i="9"/>
  <c r="AA290" i="9"/>
  <c r="AA260" i="9"/>
  <c r="AA370" i="9"/>
  <c r="AA362" i="9"/>
  <c r="AA291" i="9"/>
  <c r="AA364" i="9"/>
  <c r="AA293" i="9"/>
  <c r="AA372" i="9"/>
  <c r="AA369" i="9"/>
  <c r="AA297" i="9"/>
  <c r="AA266" i="9"/>
  <c r="AA299" i="9"/>
  <c r="AA366" i="9"/>
  <c r="AA262" i="9"/>
  <c r="AA261" i="9"/>
  <c r="AA259" i="9"/>
  <c r="AA347" i="9"/>
  <c r="AA314" i="9"/>
  <c r="AA345" i="9"/>
  <c r="AA316" i="9"/>
  <c r="AA346" i="9"/>
  <c r="AA315" i="9"/>
  <c r="AA123" i="9"/>
  <c r="AA98" i="9"/>
  <c r="AA229" i="9"/>
  <c r="AA4" i="9"/>
  <c r="AA41" i="9"/>
  <c r="AA219" i="9"/>
  <c r="AA168" i="9"/>
  <c r="AA249" i="9"/>
  <c r="AA35" i="9"/>
  <c r="AA86" i="9"/>
  <c r="AA222" i="9"/>
  <c r="AA128" i="9"/>
  <c r="AA246" i="9"/>
  <c r="AA202" i="9"/>
  <c r="AA130" i="9"/>
  <c r="AA135" i="9"/>
  <c r="AA169" i="9"/>
  <c r="AA198" i="9"/>
  <c r="AA350" i="9"/>
  <c r="AA319" i="9"/>
  <c r="AA182" i="9"/>
  <c r="AA108" i="9"/>
  <c r="AA188" i="9"/>
  <c r="AA173" i="9"/>
  <c r="AA67" i="9"/>
  <c r="AA25" i="9"/>
  <c r="AA156" i="9"/>
  <c r="AA187" i="9"/>
  <c r="AA194" i="9"/>
  <c r="AA117" i="9"/>
  <c r="AA92" i="9"/>
  <c r="AA238" i="9"/>
  <c r="AA185" i="9"/>
  <c r="AA186" i="9"/>
  <c r="AA24" i="9"/>
  <c r="AA248" i="9"/>
  <c r="AA68" i="9"/>
  <c r="AA170" i="9"/>
  <c r="AA118" i="9"/>
  <c r="AA43" i="9"/>
  <c r="AA103" i="9"/>
  <c r="AA245" i="9"/>
  <c r="AA17" i="9"/>
  <c r="AA179" i="9"/>
  <c r="AA58" i="9"/>
  <c r="AA236" i="9"/>
  <c r="AA85" i="9"/>
  <c r="AA201" i="9"/>
  <c r="AA73" i="9"/>
  <c r="AA163" i="9"/>
  <c r="AA203" i="9"/>
  <c r="AA71" i="9"/>
  <c r="AA21" i="9"/>
  <c r="AA12" i="9"/>
  <c r="AA3" i="9"/>
  <c r="AA76" i="9"/>
  <c r="AA23" i="9"/>
  <c r="AA165" i="9"/>
  <c r="AA210" i="9"/>
  <c r="AA122" i="9"/>
  <c r="AA228" i="9"/>
  <c r="AA142" i="9"/>
  <c r="AA42" i="9"/>
  <c r="AA189" i="9"/>
  <c r="AA64" i="9"/>
  <c r="AA22" i="9"/>
  <c r="AA20" i="9"/>
  <c r="AA227" i="9"/>
  <c r="AA141" i="9"/>
  <c r="AA192" i="9"/>
  <c r="AA36" i="9"/>
  <c r="AA205" i="9"/>
  <c r="AA148" i="9"/>
  <c r="AA70" i="9"/>
  <c r="AA54" i="9"/>
  <c r="AA14" i="9"/>
  <c r="AA66" i="9"/>
  <c r="AA234" i="9"/>
  <c r="AA243" i="9"/>
  <c r="AA45" i="9"/>
  <c r="AA121" i="9"/>
  <c r="AA19" i="9"/>
  <c r="AA100" i="9"/>
  <c r="AA78" i="9"/>
  <c r="AA223" i="9"/>
  <c r="AA171" i="9"/>
  <c r="AA61" i="9"/>
  <c r="AA212" i="9"/>
  <c r="AA164" i="9"/>
  <c r="AA242" i="9"/>
  <c r="AA184" i="9"/>
  <c r="AA81" i="9"/>
  <c r="AA181" i="9"/>
  <c r="AA132" i="9"/>
  <c r="AA215" i="9"/>
  <c r="AA193" i="9"/>
  <c r="AA120" i="9"/>
  <c r="AA95" i="9"/>
  <c r="AA255" i="9"/>
  <c r="AA30" i="9"/>
  <c r="AA224" i="9"/>
  <c r="AA5" i="9"/>
  <c r="AA237" i="9"/>
  <c r="AA107" i="9"/>
  <c r="AA177" i="9"/>
  <c r="AA149" i="9"/>
  <c r="AA52" i="9"/>
  <c r="AA51" i="9"/>
  <c r="AA147" i="9"/>
  <c r="AA38" i="9"/>
  <c r="AA155" i="9"/>
  <c r="AA94" i="9"/>
  <c r="AA72" i="9"/>
  <c r="AA225" i="9"/>
  <c r="AA40" i="9"/>
  <c r="AA56" i="9"/>
  <c r="AA174" i="9"/>
  <c r="AA57" i="9"/>
  <c r="AA221" i="9"/>
  <c r="AA239" i="9"/>
  <c r="AA104" i="9"/>
  <c r="AA204" i="9"/>
  <c r="AA102" i="9"/>
  <c r="AA208" i="9"/>
  <c r="AA112" i="9"/>
  <c r="AA233" i="9"/>
  <c r="AA91" i="9"/>
  <c r="AA113" i="9"/>
  <c r="AA101" i="9"/>
  <c r="AA140" i="9"/>
  <c r="AA200" i="9"/>
  <c r="AA214" i="9"/>
  <c r="AA88" i="9"/>
  <c r="AA26" i="9"/>
  <c r="AA111" i="9"/>
  <c r="AA318" i="9"/>
  <c r="AA124" i="9"/>
  <c r="AA220" i="9"/>
  <c r="AA190" i="9"/>
  <c r="AA99" i="9"/>
  <c r="AA59" i="9"/>
  <c r="AA216" i="9"/>
  <c r="AA106" i="9"/>
  <c r="AA80" i="9"/>
  <c r="AA115" i="9"/>
  <c r="AA206" i="9"/>
  <c r="AA37" i="9"/>
  <c r="AA8" i="9"/>
  <c r="AA146" i="9"/>
  <c r="AA145" i="9"/>
  <c r="AA172" i="9"/>
  <c r="AA167" i="9"/>
  <c r="AA131" i="9"/>
  <c r="AA211" i="9"/>
  <c r="AA133" i="9"/>
  <c r="AA60" i="9"/>
  <c r="AA217" i="9"/>
  <c r="AA105" i="9"/>
  <c r="AA79" i="9"/>
  <c r="AA96" i="9"/>
  <c r="AA28" i="9"/>
  <c r="AA109" i="9"/>
  <c r="AA63" i="9"/>
  <c r="AA197" i="9"/>
  <c r="AA110" i="9"/>
  <c r="AA15" i="9"/>
  <c r="AA55" i="9"/>
  <c r="AA154" i="9"/>
  <c r="AA143" i="9"/>
  <c r="AA150" i="9"/>
  <c r="AA87" i="9"/>
  <c r="AA183" i="9"/>
  <c r="AA32" i="9"/>
  <c r="AA191" i="9"/>
  <c r="AA286" i="9"/>
  <c r="AA116" i="9"/>
  <c r="AA13" i="9"/>
  <c r="AA166" i="9"/>
  <c r="AA160" i="9"/>
  <c r="AA34" i="9"/>
  <c r="AA114" i="9"/>
  <c r="AA159" i="9"/>
  <c r="AA10" i="9"/>
  <c r="AA97" i="9"/>
  <c r="AA75" i="9"/>
  <c r="AA157" i="9"/>
  <c r="AA27" i="9"/>
  <c r="AA7" i="9"/>
  <c r="AA176" i="9"/>
  <c r="AA209" i="9"/>
  <c r="AA82" i="9"/>
  <c r="AA336" i="9"/>
  <c r="AA139" i="9"/>
  <c r="AA218" i="9"/>
  <c r="AA226" i="9"/>
  <c r="AA126" i="9"/>
  <c r="AA180" i="9"/>
  <c r="AA137" i="9"/>
  <c r="AA138" i="9"/>
  <c r="AA84" i="9"/>
  <c r="AA50" i="9"/>
  <c r="AA175" i="9"/>
  <c r="AA31" i="9"/>
  <c r="AA231" i="9"/>
  <c r="AA134" i="9"/>
  <c r="AA44" i="9"/>
  <c r="AA6" i="9"/>
  <c r="AA65" i="9"/>
  <c r="AA33" i="9"/>
  <c r="AA83" i="9"/>
  <c r="AA48" i="9"/>
  <c r="AA125" i="9"/>
  <c r="AA77" i="9"/>
  <c r="AA247" i="9"/>
  <c r="AA241" i="9"/>
  <c r="AA158" i="9"/>
  <c r="AA144" i="9"/>
  <c r="AA18" i="9"/>
  <c r="AA152" i="9"/>
  <c r="AA2" i="9"/>
  <c r="AA16" i="9"/>
  <c r="AA119" i="9"/>
  <c r="AA199" i="9"/>
  <c r="AA47" i="9"/>
  <c r="AA161" i="9"/>
  <c r="AA367" i="9"/>
  <c r="AA151" i="9"/>
  <c r="AA240" i="9"/>
  <c r="AA90" i="9"/>
  <c r="AA11" i="9"/>
  <c r="AA46" i="9"/>
  <c r="AA74" i="9"/>
  <c r="AA162" i="9"/>
  <c r="AA62" i="9"/>
  <c r="AA153" i="9"/>
  <c r="AA207" i="9"/>
  <c r="AA93" i="9"/>
  <c r="AA230" i="9"/>
  <c r="AA129" i="9"/>
  <c r="AA49" i="9"/>
  <c r="AA9" i="9"/>
  <c r="AA196" i="9"/>
  <c r="AA213" i="9"/>
  <c r="AA69" i="9"/>
  <c r="AA232" i="9"/>
  <c r="AA235" i="9"/>
  <c r="AA39" i="9"/>
  <c r="AA53" i="9"/>
  <c r="AA178" i="9"/>
  <c r="AA136" i="9"/>
  <c r="AA127" i="9"/>
  <c r="AA244" i="9"/>
  <c r="AA195" i="9"/>
  <c r="AA89" i="9"/>
  <c r="AA29" i="9"/>
  <c r="AA349" i="9"/>
  <c r="AL315" i="9" l="1"/>
  <c r="AL346" i="9"/>
  <c r="AL316" i="9"/>
  <c r="AL345" i="9"/>
  <c r="AL314" i="9"/>
  <c r="AL347" i="9"/>
  <c r="AL259" i="9"/>
  <c r="AL261" i="9"/>
  <c r="AL262" i="9"/>
  <c r="AL366" i="9"/>
  <c r="AL299" i="9"/>
  <c r="AL266" i="9"/>
  <c r="AL297" i="9"/>
  <c r="AL369" i="9"/>
  <c r="AL372" i="9"/>
  <c r="AL293" i="9"/>
  <c r="AL364" i="9"/>
  <c r="AL291" i="9"/>
  <c r="AL362" i="9"/>
  <c r="AL370" i="9"/>
  <c r="AL260" i="9"/>
  <c r="AL290" i="9"/>
  <c r="AL292" i="9"/>
  <c r="AL258" i="9"/>
  <c r="AL268" i="9"/>
  <c r="AL368" i="9"/>
  <c r="AL289" i="9"/>
  <c r="AL254" i="9"/>
  <c r="AL288" i="9"/>
  <c r="AL287" i="9"/>
  <c r="AL250" i="9"/>
  <c r="AL256" i="9"/>
  <c r="AL251" i="9"/>
  <c r="AL281" i="9"/>
  <c r="AL257" i="9"/>
  <c r="AL252" i="9"/>
  <c r="AL282" i="9"/>
  <c r="AL283" i="9"/>
  <c r="AL295" i="9"/>
  <c r="AL296" i="9"/>
  <c r="AL265" i="9"/>
  <c r="AL373" i="9"/>
  <c r="AL263" i="9"/>
  <c r="AL363" i="9"/>
  <c r="AL294" i="9"/>
  <c r="AL365" i="9"/>
  <c r="AL264" i="9"/>
  <c r="AL371" i="9"/>
  <c r="AL267" i="9"/>
  <c r="AL298" i="9"/>
  <c r="AL253" i="9"/>
  <c r="AL284" i="9"/>
  <c r="AL285" i="9"/>
  <c r="AL301" i="9"/>
  <c r="AL304" i="9"/>
  <c r="AL307" i="9"/>
  <c r="AL310" i="9"/>
  <c r="AL320" i="9"/>
  <c r="AL326" i="9"/>
  <c r="AL332" i="9"/>
  <c r="AL339" i="9"/>
  <c r="AL348" i="9"/>
  <c r="AL356" i="9"/>
  <c r="AL271" i="9"/>
  <c r="AL274" i="9"/>
  <c r="AL277" i="9"/>
  <c r="AL280" i="9"/>
  <c r="AL321" i="9"/>
  <c r="AL327" i="9"/>
  <c r="AL333" i="9"/>
  <c r="AL340" i="9"/>
  <c r="AL351" i="9"/>
  <c r="AL357" i="9"/>
  <c r="AL302" i="9"/>
  <c r="AL305" i="9"/>
  <c r="AL308" i="9"/>
  <c r="AL311" i="9"/>
  <c r="AL322" i="9"/>
  <c r="AL328" i="9"/>
  <c r="AL334" i="9"/>
  <c r="AL341" i="9"/>
  <c r="AL352" i="9"/>
  <c r="AL358" i="9"/>
  <c r="AL269" i="9"/>
  <c r="AL272" i="9"/>
  <c r="AL275" i="9"/>
  <c r="AL278" i="9"/>
  <c r="AL312" i="9"/>
  <c r="AL323" i="9"/>
  <c r="AL329" i="9"/>
  <c r="AL335" i="9"/>
  <c r="AL342" i="9"/>
  <c r="AL353" i="9"/>
  <c r="AL359" i="9"/>
  <c r="AL300" i="9"/>
  <c r="AL303" i="9"/>
  <c r="AL306" i="9"/>
  <c r="AL309" i="9"/>
  <c r="AL313" i="9"/>
  <c r="AL324" i="9"/>
  <c r="AL330" i="9"/>
  <c r="AL337" i="9"/>
  <c r="AL343" i="9"/>
  <c r="AL354" i="9"/>
  <c r="AL360" i="9"/>
  <c r="AL270" i="9"/>
  <c r="AL273" i="9"/>
  <c r="AL276" i="9"/>
  <c r="AL279" i="9"/>
  <c r="AL317" i="9"/>
  <c r="AL325" i="9"/>
  <c r="AL331" i="9"/>
  <c r="AL338" i="9"/>
  <c r="AL344" i="9"/>
  <c r="AL355" i="9"/>
  <c r="AL361" i="9"/>
  <c r="AL67" i="9"/>
  <c r="AL73" i="9"/>
  <c r="AL64" i="9"/>
  <c r="AL70" i="9"/>
  <c r="AL76" i="9"/>
  <c r="AL79" i="9"/>
  <c r="AL65" i="9"/>
  <c r="AL68" i="9"/>
  <c r="AL71" i="9"/>
  <c r="AL74" i="9"/>
  <c r="AL77" i="9"/>
  <c r="AL80" i="9"/>
  <c r="AL81" i="9"/>
  <c r="AL82" i="9"/>
  <c r="AL84" i="9"/>
  <c r="AL85" i="9"/>
  <c r="AL87" i="9"/>
  <c r="AL126" i="9"/>
  <c r="AL66" i="9"/>
  <c r="AL69" i="9"/>
  <c r="AL72" i="9"/>
  <c r="AL75" i="9"/>
  <c r="AL78" i="9"/>
  <c r="AL83" i="9"/>
  <c r="AL86" i="9"/>
  <c r="AL89" i="9"/>
  <c r="AL92" i="9"/>
  <c r="AL95" i="9"/>
  <c r="AL98" i="9"/>
  <c r="AL101" i="9"/>
  <c r="AL104" i="9"/>
  <c r="AL107" i="9"/>
  <c r="AL110" i="9"/>
  <c r="AL135" i="9"/>
  <c r="AL141" i="9"/>
  <c r="AL147" i="9"/>
  <c r="AL153" i="9"/>
  <c r="AL90" i="9"/>
  <c r="AL93" i="9"/>
  <c r="AL96" i="9"/>
  <c r="AL99" i="9"/>
  <c r="AL102" i="9"/>
  <c r="AL105" i="9"/>
  <c r="AL108" i="9"/>
  <c r="AL111" i="9"/>
  <c r="AL115" i="9"/>
  <c r="AL112" i="9"/>
  <c r="AL114" i="9"/>
  <c r="AL118" i="9"/>
  <c r="AL129" i="9"/>
  <c r="AL138" i="9"/>
  <c r="AL144" i="9"/>
  <c r="AL150" i="9"/>
  <c r="AL156" i="9"/>
  <c r="AL88" i="9"/>
  <c r="AL91" i="9"/>
  <c r="AL94" i="9"/>
  <c r="AL97" i="9"/>
  <c r="AL100" i="9"/>
  <c r="AL103" i="9"/>
  <c r="AL106" i="9"/>
  <c r="AL109" i="9"/>
  <c r="AL117" i="9"/>
  <c r="AL120" i="9"/>
  <c r="AL123" i="9"/>
  <c r="AL132" i="9"/>
  <c r="AL121" i="9"/>
  <c r="AL124" i="9"/>
  <c r="AL127" i="9"/>
  <c r="AL130" i="9"/>
  <c r="AL133" i="9"/>
  <c r="AL136" i="9"/>
  <c r="AL139" i="9"/>
  <c r="AL142" i="9"/>
  <c r="AL145" i="9"/>
  <c r="AL148" i="9"/>
  <c r="AL151" i="9"/>
  <c r="AL154" i="9"/>
  <c r="AL113" i="9"/>
  <c r="AL116" i="9"/>
  <c r="AL119" i="9"/>
  <c r="AL122" i="9"/>
  <c r="AL125" i="9"/>
  <c r="AL128" i="9"/>
  <c r="AL131" i="9"/>
  <c r="AL134" i="9"/>
  <c r="AL137" i="9"/>
  <c r="AL140" i="9"/>
  <c r="AL143" i="9"/>
  <c r="AL146" i="9"/>
  <c r="AL149" i="9"/>
  <c r="AL152" i="9"/>
  <c r="AL155" i="9"/>
  <c r="AL367" i="9"/>
  <c r="AL336" i="9"/>
  <c r="AL219" i="9"/>
  <c r="AL17" i="9"/>
  <c r="AL31" i="9"/>
  <c r="AL163" i="9"/>
  <c r="AL350" i="9"/>
  <c r="AL245" i="9"/>
  <c r="AL20" i="9"/>
  <c r="AL319" i="9"/>
  <c r="AL179" i="9"/>
  <c r="AL60" i="9"/>
  <c r="AL50" i="9"/>
  <c r="AL227" i="9"/>
  <c r="AL220" i="9"/>
  <c r="AL16" i="9"/>
  <c r="AL55" i="9"/>
  <c r="AL175" i="9"/>
  <c r="AL160" i="9"/>
  <c r="AL181" i="9"/>
  <c r="AL54" i="9"/>
  <c r="AL4" i="9"/>
  <c r="AL218" i="9"/>
  <c r="AL189" i="9"/>
  <c r="AL21" i="9"/>
  <c r="AL51" i="9"/>
  <c r="AL161" i="9"/>
  <c r="AL226" i="9"/>
  <c r="AL241" i="9"/>
  <c r="AL237" i="9"/>
  <c r="AL198" i="9"/>
  <c r="AL28" i="9"/>
  <c r="AL11" i="9"/>
  <c r="AL7" i="9"/>
  <c r="AL203" i="9"/>
  <c r="AL230" i="9"/>
  <c r="AL8" i="9"/>
  <c r="AL225" i="9"/>
  <c r="AL235" i="9"/>
  <c r="AL172" i="9"/>
  <c r="AL217" i="9"/>
  <c r="AL349" i="9"/>
  <c r="AL192" i="9"/>
  <c r="AL164" i="9"/>
  <c r="AL318" i="9"/>
  <c r="AL29" i="9"/>
  <c r="AL202" i="9"/>
  <c r="AL62" i="9"/>
  <c r="AL200" i="9"/>
  <c r="AL247" i="9"/>
  <c r="AL221" i="9"/>
  <c r="AL188" i="9"/>
  <c r="AL186" i="9"/>
  <c r="AL214" i="9"/>
  <c r="AL2" i="9"/>
  <c r="AK2" i="9" s="1"/>
  <c r="AL53" i="9"/>
  <c r="AL243" i="9"/>
  <c r="AL170" i="9"/>
  <c r="AL44" i="9"/>
  <c r="AL43" i="9"/>
  <c r="AL159" i="9"/>
  <c r="AL35" i="9"/>
  <c r="AL30" i="9"/>
  <c r="AL184" i="9"/>
  <c r="AL205" i="9"/>
  <c r="AL207" i="9"/>
  <c r="AL48" i="9"/>
  <c r="AL240" i="9"/>
  <c r="AL14" i="9"/>
  <c r="AL61" i="9"/>
  <c r="AL248" i="9"/>
  <c r="AL34" i="9"/>
  <c r="AL174" i="9"/>
  <c r="AL157" i="9"/>
  <c r="AL33" i="9"/>
  <c r="AL39" i="9"/>
  <c r="AL49" i="9"/>
  <c r="AL36" i="9"/>
  <c r="AL208" i="9"/>
  <c r="AL249" i="9"/>
  <c r="AL206" i="9"/>
  <c r="AL10" i="9"/>
  <c r="AL3" i="9"/>
  <c r="AL244" i="9"/>
  <c r="AL183" i="9"/>
  <c r="AL12" i="9"/>
  <c r="AL238" i="9"/>
  <c r="AL23" i="9"/>
  <c r="AL224" i="9"/>
  <c r="AL286" i="9"/>
  <c r="AL32" i="9"/>
  <c r="AL19" i="9"/>
  <c r="AL169" i="9"/>
  <c r="AL182" i="9"/>
  <c r="AL199" i="9"/>
  <c r="AL165" i="9"/>
  <c r="AL193" i="9"/>
  <c r="AL24" i="9"/>
  <c r="AL204" i="9"/>
  <c r="AL47" i="9"/>
  <c r="AL190" i="9"/>
  <c r="AL58" i="9"/>
  <c r="AL178" i="9"/>
  <c r="AL236" i="9"/>
  <c r="AL197" i="9"/>
  <c r="AL180" i="9"/>
  <c r="AL25" i="9"/>
  <c r="AL57" i="9"/>
  <c r="AL176" i="9"/>
  <c r="AL223" i="9"/>
  <c r="AL239" i="9"/>
  <c r="AL59" i="9"/>
  <c r="AL13" i="9"/>
  <c r="AL171" i="9"/>
  <c r="AL222" i="9"/>
  <c r="AL194" i="9"/>
  <c r="AL233" i="9"/>
  <c r="AL26" i="9"/>
  <c r="AL6" i="9"/>
  <c r="AL191" i="9"/>
  <c r="AL211" i="9"/>
  <c r="AL46" i="9"/>
  <c r="AL255" i="9"/>
  <c r="AL166" i="9"/>
  <c r="AL41" i="9"/>
  <c r="AL9" i="9"/>
  <c r="AL209" i="9"/>
  <c r="AL216" i="9"/>
  <c r="AL196" i="9"/>
  <c r="AL234" i="9"/>
  <c r="AL228" i="9"/>
  <c r="AL15" i="9"/>
  <c r="AL162" i="9"/>
  <c r="AL5" i="9"/>
  <c r="AL45" i="9"/>
  <c r="AL37" i="9"/>
  <c r="AL173" i="9"/>
  <c r="AL242" i="9"/>
  <c r="AL167" i="9"/>
  <c r="AL42" i="9"/>
  <c r="AL56" i="9"/>
  <c r="AL63" i="9"/>
  <c r="AL27" i="9"/>
  <c r="AL18" i="9"/>
  <c r="AL212" i="9"/>
  <c r="AL246" i="9"/>
  <c r="AL195" i="9"/>
  <c r="AL215" i="9"/>
  <c r="AL201" i="9"/>
  <c r="AL168" i="9"/>
  <c r="AL177" i="9"/>
  <c r="AL232" i="9"/>
  <c r="AL187" i="9"/>
  <c r="AL213" i="9"/>
  <c r="AL231" i="9"/>
  <c r="AL210" i="9"/>
  <c r="AL52" i="9"/>
  <c r="AL185" i="9"/>
  <c r="AL229" i="9"/>
  <c r="AL40" i="9"/>
  <c r="AL38" i="9"/>
  <c r="AL158" i="9"/>
  <c r="AL22" i="9"/>
  <c r="AK3" i="9" l="1"/>
  <c r="AK4" i="9" s="1"/>
  <c r="AK5" i="9" s="1"/>
  <c r="AK6" i="9" s="1"/>
  <c r="AK7" i="9" s="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<sst xmlns="http://schemas.openxmlformats.org/spreadsheetml/2006/main" count="1677" uniqueCount="328">
  <si>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</si>
  <si>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</si>
  <si>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</si>
  <si>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</si>
  <si>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</si>
  <si>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</si>
  <si>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</si>
  <si>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</si>
  <si>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</si>
  <si>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</si>
  <si>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</si>
  <si>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</si>
  <si>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</si>
  <si>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</si>
  <si>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</si>
  <si>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</si>
  <si>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</si>
  <si>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</si>
  <si>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</si>
  <si>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</si>
  <si>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</si>
  <si>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</si>
  <si>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</si>
  <si>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</si>
  <si>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</si>
  <si>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</si>
  <si>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</si>
  <si>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</si>
  <si>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</si>
  <si>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</si>
  <si>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</si>
  <si>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</si>
  <si>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</si>
  <si>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</si>
  <si>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</si>
  <si>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</si>
  <si>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</si>
  <si>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</si>
  <si>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</si>
  <si>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</si>
  <si>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</si>
  <si>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</si>
  <si>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</si>
  <si>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</si>
  <si>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</si>
  <si>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</si>
  <si>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</si>
  <si>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</si>
  <si>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</si>
  <si>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</si>
  <si>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</si>
  <si>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</si>
  <si>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</si>
  <si>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</si>
  <si>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</si>
  <si>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</si>
  <si>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</si>
  <si>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</si>
  <si>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</si>
  <si>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</si>
  <si>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</si>
  <si>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</si>
  <si>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</si>
  <si>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</si>
  <si>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</si>
  <si>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</si>
  <si>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</si>
  <si>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</si>
  <si>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</si>
  <si>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</si>
  <si>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</si>
  <si>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</si>
  <si>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</si>
  <si>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</si>
  <si>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</si>
  <si>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</si>
  <si>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</si>
  <si>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</si>
  <si>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</si>
  <si>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</si>
  <si>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</si>
  <si>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</si>
  <si>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</si>
  <si>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</si>
  <si>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</si>
  <si>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</si>
  <si>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</si>
  <si>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</si>
  <si>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</si>
  <si>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</si>
  <si>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</si>
  <si>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</si>
  <si>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</si>
  <si>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</si>
  <si>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</si>
  <si>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</si>
  <si>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</si>
  <si>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</si>
  <si>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</si>
  <si>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</si>
  <si>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</si>
  <si>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</si>
  <si>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</si>
  <si>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</si>
  <si>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</si>
  <si>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</si>
  <si>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</si>
  <si>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</si>
  <si>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</si>
  <si>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</si>
  <si>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</si>
  <si>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</si>
  <si>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</si>
  <si>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</si>
  <si>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</si>
  <si>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</si>
  <si>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</si>
  <si>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</si>
  <si>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</si>
  <si>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</si>
  <si>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</si>
  <si>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</si>
  <si>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</si>
  <si>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</si>
  <si>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</si>
  <si>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</si>
  <si>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</si>
  <si>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</si>
  <si>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</si>
  <si>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</si>
  <si>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</si>
  <si>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</si>
  <si>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</si>
  <si>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</si>
  <si>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</si>
  <si>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</si>
  <si>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</si>
  <si>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</si>
  <si>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</si>
  <si>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</si>
  <si>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</si>
  <si>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</si>
  <si>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</si>
  <si>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</si>
  <si>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</si>
  <si>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</si>
  <si>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</si>
  <si>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</si>
  <si>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</si>
  <si>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</si>
  <si>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</si>
  <si>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</si>
  <si>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</si>
  <si>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</si>
  <si>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</si>
  <si>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</si>
  <si>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</si>
  <si>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</si>
  <si>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</si>
  <si>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</si>
  <si>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</si>
  <si>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</si>
  <si>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</si>
  <si>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</si>
  <si>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</si>
  <si>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</si>
  <si>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</si>
  <si>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</si>
  <si>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</si>
  <si>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</si>
  <si>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</si>
  <si>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</si>
  <si>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</si>
  <si>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</si>
  <si>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</si>
  <si>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</si>
  <si>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</si>
  <si>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</si>
  <si>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</si>
  <si>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</si>
  <si>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</si>
  <si>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</si>
  <si>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</si>
  <si>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</si>
  <si>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</si>
  <si>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</si>
  <si>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</si>
  <si>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</si>
  <si>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</si>
  <si>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</si>
  <si>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</si>
  <si>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</si>
  <si>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</si>
  <si>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</si>
  <si>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</si>
  <si>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</si>
  <si>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</si>
  <si>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</si>
  <si>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</si>
  <si>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</si>
  <si>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</si>
  <si>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</si>
  <si>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</si>
  <si>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</si>
  <si>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</si>
  <si>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</si>
  <si>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</si>
  <si>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</si>
  <si>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</si>
  <si>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</si>
  <si>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</si>
  <si>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</si>
  <si>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</si>
  <si>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</si>
  <si>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</si>
  <si>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</si>
  <si>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</si>
  <si>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</si>
  <si>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</si>
  <si>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</si>
  <si>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</si>
  <si>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</si>
  <si>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</si>
  <si>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</si>
  <si>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</si>
  <si>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</si>
  <si>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</si>
  <si>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</si>
  <si>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</si>
  <si>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</si>
  <si>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</si>
  <si>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</si>
  <si>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</si>
  <si>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</si>
  <si>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</si>
  <si>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</si>
  <si>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</si>
  <si>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</si>
  <si>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</si>
  <si>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</si>
  <si>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</si>
  <si>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</si>
  <si>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</si>
  <si>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</si>
  <si>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</si>
  <si>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</si>
  <si>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</si>
  <si>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</si>
  <si>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</si>
  <si>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</si>
  <si>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</si>
  <si>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</si>
  <si>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</si>
  <si>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</si>
  <si>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</si>
  <si>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</si>
  <si>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</si>
  <si>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</si>
  <si>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</si>
  <si>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</si>
  <si>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</si>
  <si>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</si>
  <si>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</si>
  <si>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</si>
  <si>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</si>
  <si>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</si>
  <si>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</si>
  <si>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</si>
  <si>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</si>
  <si>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</si>
  <si>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</si>
  <si>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</si>
  <si>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</si>
  <si>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</si>
  <si>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</si>
  <si>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</si>
  <si>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</si>
  <si>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</si>
  <si>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</si>
  <si>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</si>
  <si>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</si>
  <si>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</si>
  <si>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</si>
  <si>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</si>
  <si>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</si>
  <si>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</si>
  <si>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</si>
  <si>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</si>
  <si>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</si>
  <si>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</si>
  <si>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</si>
  <si>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</si>
  <si>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Equip6401</t>
  </si>
  <si>
    <t>Equip4101</t>
  </si>
  <si>
    <t>Equip5302</t>
  </si>
  <si>
    <t>Equip0401</t>
  </si>
  <si>
    <t>Equip3302</t>
  </si>
  <si>
    <t>Actor0125</t>
  </si>
  <si>
    <t>Actor2128</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</si>
  <si>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</si>
  <si>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</si>
  <si>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</si>
  <si>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</si>
  <si>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</si>
  <si>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</si>
  <si>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지정 장비</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</si>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</sst>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650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8.0390617329499356</v>
          </cell>
          <cell r="W2">
            <v>10.587013091835281</v>
          </cell>
          <cell r="X2">
            <v>12.06</v>
          </cell>
          <cell r="Y2">
            <v>15.88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4.4006705783738401E-2</v>
          </cell>
          <cell r="AN2">
            <v>240</v>
          </cell>
          <cell r="AO2">
            <v>240</v>
          </cell>
          <cell r="AP2">
            <v>0</v>
          </cell>
          <cell r="AQ2">
            <v>600</v>
          </cell>
          <cell r="AR2">
            <v>900</v>
          </cell>
          <cell r="AX2" t="str">
            <v>Axe</v>
          </cell>
          <cell r="AY2">
            <v>0</v>
          </cell>
          <cell r="BA2" t="str">
            <v>유니티 랜덤</v>
          </cell>
          <cell r="BB2">
            <v>0</v>
          </cell>
          <cell r="BF2">
            <v>0</v>
          </cell>
          <cell r="BG2">
            <v>0.47527242246437462</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0</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6.8271805006293382</v>
          </cell>
          <cell r="W3">
            <v>11.724785978087645</v>
          </cell>
          <cell r="X3">
            <v>10.24</v>
          </cell>
          <cell r="Y3">
            <v>17.59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3.5205364626990719E-2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0.328164291701592</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18</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7.7549012260385055</v>
          </cell>
          <cell r="W4">
            <v>10.86485089564022</v>
          </cell>
          <cell r="X4">
            <v>17.03</v>
          </cell>
          <cell r="Y4">
            <v>23.86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3.0385582564962224E-2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0.12259010896898555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16.200000000000003</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6.7659010691430215</v>
          </cell>
          <cell r="W5">
            <v>11.813757513695609</v>
          </cell>
          <cell r="X5">
            <v>14.86</v>
          </cell>
          <cell r="Y5">
            <v>25.94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2.430846605196978E-2</v>
          </cell>
          <cell r="AN5">
            <v>230.4</v>
          </cell>
          <cell r="AO5">
            <v>230.4</v>
          </cell>
          <cell r="AP5">
            <v>0</v>
          </cell>
          <cell r="AQ5">
            <v>1000</v>
          </cell>
          <cell r="AR5">
            <v>1500</v>
          </cell>
          <cell r="AX5" t="str">
            <v>Staff</v>
          </cell>
          <cell r="AY5">
            <v>3</v>
          </cell>
          <cell r="BA5" t="str">
            <v>리니어</v>
          </cell>
          <cell r="BB5">
            <v>3</v>
          </cell>
          <cell r="BC5" t="str">
            <v>slope</v>
          </cell>
          <cell r="BF5">
            <v>3</v>
          </cell>
          <cell r="BG5">
            <v>5.3017602682313411E-2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표준가챠전설장비가중치합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8.1929801196707235</v>
          </cell>
          <cell r="W6">
            <v>10.862727127793898</v>
          </cell>
          <cell r="X6">
            <v>28.98</v>
          </cell>
          <cell r="Y6">
            <v>38.42</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1.3621123218776171E-2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2.095557418273257E-2</v>
          </cell>
          <cell r="BH6">
            <v>2.2154755066874539E-3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6.8852879857934157</v>
          </cell>
          <cell r="W7">
            <v>11.346313325685012</v>
          </cell>
          <cell r="X7">
            <v>24.35</v>
          </cell>
          <cell r="Y7">
            <v>40.130000000000003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1.0896898575020937E-2</v>
          </cell>
          <cell r="AN7">
            <v>48</v>
          </cell>
          <cell r="AO7">
            <v>48</v>
          </cell>
          <cell r="AP7">
            <v>0</v>
          </cell>
          <cell r="AQ7">
            <v>2500</v>
          </cell>
          <cell r="AR7">
            <v>3500</v>
          </cell>
          <cell r="AS7">
            <v>4</v>
          </cell>
          <cell r="AT7">
            <v>5</v>
          </cell>
          <cell r="AX7" t="str">
            <v>Sword</v>
          </cell>
          <cell r="AY7">
            <v>5</v>
          </cell>
          <cell r="BF7">
            <v>5</v>
          </cell>
          <cell r="BG7">
            <v>0</v>
          </cell>
          <cell r="BH7">
            <v>0</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7.9527569274301539</v>
          </cell>
          <cell r="W8">
            <v>10.620515031401174</v>
          </cell>
          <cell r="X8">
            <v>54.81</v>
          </cell>
          <cell r="Y8">
            <v>73.2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1.1525565800502914E-2</v>
          </cell>
          <cell r="AN8">
            <v>20</v>
          </cell>
          <cell r="AO8">
            <v>20</v>
          </cell>
          <cell r="AP8">
            <v>0</v>
          </cell>
          <cell r="AQ8">
            <v>7000</v>
          </cell>
          <cell r="AR8">
            <v>8000</v>
          </cell>
          <cell r="AS8">
            <v>10</v>
          </cell>
          <cell r="AT8">
            <v>12</v>
          </cell>
          <cell r="AX8" t="str">
            <v>Gun</v>
          </cell>
          <cell r="AY8">
            <v>6</v>
          </cell>
          <cell r="BF8">
            <v>6</v>
          </cell>
          <cell r="BG8">
            <v>0</v>
          </cell>
          <cell r="BH8">
            <v>0</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6.6118171168533673</v>
          </cell>
          <cell r="W9">
            <v>11.447670502217573</v>
          </cell>
          <cell r="X9">
            <v>45.57</v>
          </cell>
          <cell r="Y9">
            <v>78.900000000000006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9.2204526404023324E-3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8.00559304601191</v>
          </cell>
          <cell r="W10">
            <v>10.544103568034034</v>
          </cell>
          <cell r="X10">
            <v>118.28</v>
          </cell>
          <cell r="Y10">
            <v>155.78</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1.0477787091366285E-2</v>
          </cell>
          <cell r="AN10">
            <v>1</v>
          </cell>
          <cell r="AO10">
            <v>1.3499999999999999</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6.7750918743738735</v>
          </cell>
          <cell r="W11">
            <v>11.872165144306896</v>
          </cell>
          <cell r="X11">
            <v>100.1</v>
          </cell>
          <cell r="Y11">
            <v>175.41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1.0799999999999998</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문양 도끼</v>
          </cell>
          <cell r="U12">
            <v>19.255376596543943</v>
          </cell>
          <cell r="V12">
            <v>8.0337048986272865</v>
          </cell>
          <cell r="W12">
            <v>11.075528500583316</v>
          </cell>
          <cell r="X12">
            <v>154.69</v>
          </cell>
          <cell r="Y12">
            <v>213.26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0.3</v>
          </cell>
          <cell r="AO12">
            <v>0</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휘어진 반달 도끼</v>
          </cell>
          <cell r="U13">
            <v>19.255376596543943</v>
          </cell>
          <cell r="V13">
            <v>6.9246896393096034</v>
          </cell>
          <cell r="W13">
            <v>11.200089817723471</v>
          </cell>
          <cell r="X13">
            <v>133.34</v>
          </cell>
          <cell r="Y13">
            <v>215.66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0.24</v>
          </cell>
          <cell r="AO13">
            <v>0</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7.480442930155295</v>
          </cell>
          <cell r="W14">
            <v>10.82839540727341</v>
          </cell>
          <cell r="X14">
            <v>187.72</v>
          </cell>
          <cell r="Y14">
            <v>271.74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0.09</v>
          </cell>
          <cell r="AO14">
            <v>0</v>
          </cell>
          <cell r="AP14">
            <v>6.5</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7.9512571189770389</v>
          </cell>
          <cell r="W15">
            <v>10.925562554599047</v>
          </cell>
          <cell r="X15">
            <v>11.93</v>
          </cell>
          <cell r="Y15">
            <v>16.39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4.4006705783738401E-2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6.8722216928725164</v>
          </cell>
          <cell r="W16">
            <v>11.376594019443244</v>
          </cell>
          <cell r="X16">
            <v>10.31</v>
          </cell>
          <cell r="Y16">
            <v>17.059999999999999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3.5205364626990719E-2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7.7377468137310661</v>
          </cell>
          <cell r="W17">
            <v>10.370436537623045</v>
          </cell>
          <cell r="X17">
            <v>16.989999999999998</v>
          </cell>
          <cell r="Y17">
            <v>22.78</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3.0385582564962224E-2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6.8664772610299201</v>
          </cell>
          <cell r="W18">
            <v>11.161558851613</v>
          </cell>
          <cell r="X18">
            <v>15.08</v>
          </cell>
          <cell r="Y18">
            <v>24.51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2.430846605196978E-2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7.5817757590430013</v>
          </cell>
          <cell r="W19">
            <v>10.559810691984891</v>
          </cell>
          <cell r="X19">
            <v>26.82</v>
          </cell>
          <cell r="Y19">
            <v>37.35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1.3621123218776171E-2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7.0822901864160084</v>
          </cell>
          <cell r="W20">
            <v>11.124584946207722</v>
          </cell>
          <cell r="X20">
            <v>25.05</v>
          </cell>
          <cell r="Y20">
            <v>39.35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1.0896898575020937E-2</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7.6681437471124818</v>
          </cell>
          <cell r="W21">
            <v>11.049360715841788</v>
          </cell>
          <cell r="X21">
            <v>52.85</v>
          </cell>
          <cell r="Y21">
            <v>76.16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1.1525565800502914E-2</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6.927660065823221</v>
          </cell>
          <cell r="W22">
            <v>11.597604139807812</v>
          </cell>
          <cell r="X22">
            <v>47.75</v>
          </cell>
          <cell r="Y22">
            <v>79.94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9.2204526404023324E-3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8.0845134506156136</v>
          </cell>
          <cell r="W23">
            <v>10.528405389850271</v>
          </cell>
          <cell r="X23">
            <v>119.45</v>
          </cell>
          <cell r="Y23">
            <v>155.55000000000001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1.0477787091366285E-2</v>
          </cell>
          <cell r="AN23">
            <v>1</v>
          </cell>
          <cell r="AO23">
            <v>1.3499999999999999</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6.7236638287816808</v>
          </cell>
          <cell r="W24">
            <v>11.758410975802239</v>
          </cell>
          <cell r="X24">
            <v>99.34</v>
          </cell>
          <cell r="Y24">
            <v>173.73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1.0799999999999998</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7.4718617973226884</v>
          </cell>
          <cell r="W25">
            <v>10.796699976750865</v>
          </cell>
          <cell r="X25">
            <v>143.87</v>
          </cell>
          <cell r="Y25">
            <v>207.89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0.3</v>
          </cell>
          <cell r="AO25">
            <v>0</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7.1414108435014976</v>
          </cell>
          <cell r="W26">
            <v>11.362955632260139</v>
          </cell>
          <cell r="X26">
            <v>137.51</v>
          </cell>
          <cell r="Y26">
            <v>218.8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0.24</v>
          </cell>
          <cell r="AO26">
            <v>0</v>
          </cell>
          <cell r="AP26">
            <v>1.5</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8.1655983403053334</v>
          </cell>
          <cell r="W27">
            <v>10.577610850995164</v>
          </cell>
          <cell r="X27">
            <v>204.92</v>
          </cell>
          <cell r="Y27">
            <v>265.45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0.09</v>
          </cell>
          <cell r="AO27">
            <v>0</v>
          </cell>
          <cell r="AP27">
            <v>7.5</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7.7367454519998748</v>
          </cell>
          <cell r="W28">
            <v>10.469780059234845</v>
          </cell>
          <cell r="X28">
            <v>11.61</v>
          </cell>
          <cell r="Y28">
            <v>15.7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4.4006705783738401E-2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6.8190973692155064</v>
          </cell>
          <cell r="W29">
            <v>11.271894649234373</v>
          </cell>
          <cell r="X29">
            <v>10.23</v>
          </cell>
          <cell r="Y29">
            <v>16.91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3.5205364626990719E-2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7.4241047401020337</v>
          </cell>
          <cell r="W30">
            <v>10.502383170488391</v>
          </cell>
          <cell r="X30">
            <v>16.3</v>
          </cell>
          <cell r="Y30">
            <v>23.06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3.0385582564962224E-2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6.9742470984871368</v>
          </cell>
          <cell r="W31">
            <v>11.799027016620162</v>
          </cell>
          <cell r="X31">
            <v>15.32</v>
          </cell>
          <cell r="Y31">
            <v>25.91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2.430846605196978E-2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7.7257241779074466</v>
          </cell>
          <cell r="W32">
            <v>10.887425446612024</v>
          </cell>
          <cell r="X32">
            <v>27.33</v>
          </cell>
          <cell r="Y32">
            <v>38.51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1.3621123218776171E-2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6.8781992751502958</v>
          </cell>
          <cell r="W33">
            <v>11.347676386670008</v>
          </cell>
          <cell r="X33">
            <v>24.33</v>
          </cell>
          <cell r="Y33">
            <v>40.14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1.0896898575020937E-2</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7.8652544297361384</v>
          </cell>
          <cell r="W34">
            <v>10.614810588247988</v>
          </cell>
          <cell r="X34">
            <v>54.21</v>
          </cell>
          <cell r="Y34">
            <v>73.16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1.1525565800502914E-2</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6.9469784485823336</v>
          </cell>
          <cell r="W35">
            <v>11.517190286870688</v>
          </cell>
          <cell r="X35">
            <v>47.88</v>
          </cell>
          <cell r="Y35">
            <v>79.38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v>
          </cell>
          <cell r="AM35">
            <v>0</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7.9583643447898735</v>
          </cell>
          <cell r="W36">
            <v>10.920791674621332</v>
          </cell>
          <cell r="X36">
            <v>117.58</v>
          </cell>
          <cell r="Y36">
            <v>161.35</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1.3499999999999999</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6.9987509937594998</v>
          </cell>
          <cell r="W37">
            <v>11.566003828673972</v>
          </cell>
          <cell r="X37">
            <v>103.4</v>
          </cell>
          <cell r="Y37">
            <v>170.88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1.0799999999999998</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7.4987090956544966</v>
          </cell>
          <cell r="W38">
            <v>10.802753268153834</v>
          </cell>
          <cell r="X38">
            <v>144.38999999999999</v>
          </cell>
          <cell r="Y38">
            <v>208.01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0.3</v>
          </cell>
          <cell r="AO38">
            <v>0</v>
          </cell>
          <cell r="AP38">
            <v>1</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7.0808720781409846</v>
          </cell>
          <cell r="W39">
            <v>11.215518271706427</v>
          </cell>
          <cell r="X39">
            <v>136.34</v>
          </cell>
          <cell r="Y39">
            <v>215.96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0.24</v>
          </cell>
          <cell r="AO39">
            <v>0</v>
          </cell>
          <cell r="AP39">
            <v>2</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7.4204168375828585</v>
          </cell>
          <cell r="W40">
            <v>11.002472917798912</v>
          </cell>
          <cell r="X40">
            <v>186.22</v>
          </cell>
          <cell r="Y40">
            <v>276.11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0.09</v>
          </cell>
          <cell r="AO40">
            <v>0</v>
          </cell>
          <cell r="AP40">
            <v>9</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7.4635114299329866</v>
          </cell>
          <cell r="W41">
            <v>10.787070211904906</v>
          </cell>
          <cell r="X41">
            <v>11.2</v>
          </cell>
          <cell r="Y41">
            <v>16.18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4.4006705783738401E-2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6.920288887279094</v>
          </cell>
          <cell r="W42">
            <v>11.794507464463546</v>
          </cell>
          <cell r="X42">
            <v>10.38</v>
          </cell>
          <cell r="Y42">
            <v>17.690000000000001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3.5205364626990719E-2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7.7154332094599907</v>
          </cell>
          <cell r="W43">
            <v>11.00208826636136</v>
          </cell>
          <cell r="X43">
            <v>16.940000000000001</v>
          </cell>
          <cell r="Y43">
            <v>24.16</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3.0385582564962224E-2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6.8010616086405644</v>
          </cell>
          <cell r="W44">
            <v>11.378194445190552</v>
          </cell>
          <cell r="X44">
            <v>14.94</v>
          </cell>
          <cell r="Y44">
            <v>24.99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2.430846605196978E-2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8.0983592645002354</v>
          </cell>
          <cell r="W45">
            <v>10.668470554623982</v>
          </cell>
          <cell r="X45">
            <v>28.64</v>
          </cell>
          <cell r="Y45">
            <v>37.729999999999997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1.3621123218776171E-2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7.0897051539913498</v>
          </cell>
          <cell r="W46">
            <v>11.182955826190812</v>
          </cell>
          <cell r="X46">
            <v>25.08</v>
          </cell>
          <cell r="Y46">
            <v>39.549999999999997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1.0896898575020937E-2</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7.8659331042321208</v>
          </cell>
          <cell r="W47">
            <v>11.057956874668351</v>
          </cell>
          <cell r="X47">
            <v>54.22</v>
          </cell>
          <cell r="Y47">
            <v>76.22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0</v>
          </cell>
          <cell r="AM47">
            <v>0</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7.2516619450453019</v>
          </cell>
          <cell r="W48">
            <v>11.439382417636711</v>
          </cell>
          <cell r="X48">
            <v>49.98</v>
          </cell>
          <cell r="Y48">
            <v>78.849999999999994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v>
          </cell>
          <cell r="AM48">
            <v>0</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8.1681516893679937</v>
          </cell>
          <cell r="W49">
            <v>10.481556556539793</v>
          </cell>
          <cell r="X49">
            <v>120.68</v>
          </cell>
          <cell r="Y49">
            <v>154.86000000000001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1.3499999999999999</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반중력 스태프</v>
          </cell>
          <cell r="U50">
            <v>14.774599013711439</v>
          </cell>
          <cell r="V50">
            <v>7.2348243759678796</v>
          </cell>
          <cell r="W50">
            <v>11.597220965565732</v>
          </cell>
          <cell r="X50">
            <v>106.89</v>
          </cell>
          <cell r="Y50">
            <v>171.34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1.0799999999999998</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8.0456148118662956</v>
          </cell>
          <cell r="W51">
            <v>10.361027291644172</v>
          </cell>
          <cell r="X51">
            <v>154.91999999999999</v>
          </cell>
          <cell r="Y51">
            <v>199.51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v>
          </cell>
          <cell r="AM51">
            <v>0</v>
          </cell>
          <cell r="AN51">
            <v>0.3</v>
          </cell>
          <cell r="AO51">
            <v>0</v>
          </cell>
          <cell r="AP51">
            <v>3</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6.9946697095090578</v>
          </cell>
          <cell r="W52">
            <v>11.203645265833009</v>
          </cell>
          <cell r="X52">
            <v>134.68</v>
          </cell>
          <cell r="Y52">
            <v>215.73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v>
          </cell>
          <cell r="AM52">
            <v>0</v>
          </cell>
          <cell r="AN52">
            <v>0.24</v>
          </cell>
          <cell r="AO52">
            <v>0</v>
          </cell>
          <cell r="AP52">
            <v>4</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7.559318490214971</v>
          </cell>
          <cell r="W53">
            <v>10.811568186253055</v>
          </cell>
          <cell r="X53">
            <v>189.7</v>
          </cell>
          <cell r="Y53">
            <v>271.32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0.09</v>
          </cell>
          <cell r="AO53">
            <v>0</v>
          </cell>
          <cell r="AP53">
            <v>10</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7.8331485889569255</v>
          </cell>
          <cell r="W54">
            <v>10.750611876142745</v>
          </cell>
          <cell r="X54">
            <v>11.75</v>
          </cell>
          <cell r="Y54">
            <v>16.13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4.4006705783738401E-2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7.2810179903962311</v>
          </cell>
          <cell r="W55">
            <v>11.79691025409098</v>
          </cell>
          <cell r="X55">
            <v>10.92</v>
          </cell>
          <cell r="Y55">
            <v>17.7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3.5205364626990719E-2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7.8480036367707058</v>
          </cell>
          <cell r="W56">
            <v>10.997150767783596</v>
          </cell>
          <cell r="X56">
            <v>17.239999999999998</v>
          </cell>
          <cell r="Y56">
            <v>24.15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3.0385582564962224E-2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6.7036267803610556</v>
          </cell>
          <cell r="W57">
            <v>11.519742929686039</v>
          </cell>
          <cell r="X57">
            <v>14.72</v>
          </cell>
          <cell r="Y57">
            <v>25.3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2.430846605196978E-2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7.6748746514388415</v>
          </cell>
          <cell r="W58">
            <v>10.82318656238575</v>
          </cell>
          <cell r="X58">
            <v>27.15</v>
          </cell>
          <cell r="Y58">
            <v>38.28</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1.3621123218776171E-2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7.1998131573908237</v>
          </cell>
          <cell r="W59">
            <v>11.352318114075446</v>
          </cell>
          <cell r="X59">
            <v>25.47</v>
          </cell>
          <cell r="Y59">
            <v>40.15</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1.0896898575020937E-2</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7.4238642815008289</v>
          </cell>
          <cell r="W60">
            <v>11.089352538090683</v>
          </cell>
          <cell r="X60">
            <v>51.17</v>
          </cell>
          <cell r="Y60">
            <v>76.430000000000007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0</v>
          </cell>
          <cell r="AM60">
            <v>0</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7.0042121398950412</v>
          </cell>
          <cell r="W61">
            <v>11.620240222522819</v>
          </cell>
          <cell r="X61">
            <v>48.28</v>
          </cell>
          <cell r="Y61">
            <v>80.09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v>
          </cell>
          <cell r="AM61">
            <v>0</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7.5011507388474792</v>
          </cell>
          <cell r="W62">
            <v>10.767996526033842</v>
          </cell>
          <cell r="X62">
            <v>110.83</v>
          </cell>
          <cell r="Y62">
            <v>159.09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1.3499999999999999</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7.1668816332953558</v>
          </cell>
          <cell r="W63">
            <v>11.878219813539985</v>
          </cell>
          <cell r="X63">
            <v>105.89</v>
          </cell>
          <cell r="Y63">
            <v>175.5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1.0799999999999998</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7.4197795540785156</v>
          </cell>
          <cell r="W64">
            <v>10.330919459649518</v>
          </cell>
          <cell r="X64">
            <v>142.87</v>
          </cell>
          <cell r="Y64">
            <v>198.93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v>
          </cell>
          <cell r="AM64">
            <v>0</v>
          </cell>
          <cell r="AN64">
            <v>0.3</v>
          </cell>
          <cell r="AO64">
            <v>0</v>
          </cell>
          <cell r="AP64">
            <v>5</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7.3781349947814343</v>
          </cell>
          <cell r="W65">
            <v>11.737367404656199</v>
          </cell>
          <cell r="X65">
            <v>142.07</v>
          </cell>
          <cell r="Y65">
            <v>226.01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v>
          </cell>
          <cell r="AM65">
            <v>0</v>
          </cell>
          <cell r="AN65">
            <v>0.24</v>
          </cell>
          <cell r="AO65">
            <v>0</v>
          </cell>
          <cell r="AP65">
            <v>6</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7.8090672612797425</v>
          </cell>
          <cell r="W66">
            <v>10.757908438296489</v>
          </cell>
          <cell r="X66">
            <v>195.97</v>
          </cell>
          <cell r="Y66">
            <v>269.97000000000003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0.09</v>
          </cell>
          <cell r="AO66">
            <v>0</v>
          </cell>
          <cell r="AP66">
            <v>12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7.6097581945224348</v>
          </cell>
          <cell r="W68">
            <v>10.717763802124656</v>
          </cell>
          <cell r="X68">
            <v>11.41</v>
          </cell>
          <cell r="Y68">
            <v>16.079999999999998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4.4006705783738401E-2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7.0334455810118559</v>
          </cell>
          <cell r="W69">
            <v>11.84297078289833</v>
          </cell>
          <cell r="X69">
            <v>10.55</v>
          </cell>
          <cell r="Y69">
            <v>17.760000000000002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3.5205364626990719E-2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8.0169927657435345</v>
          </cell>
          <cell r="W70">
            <v>10.546091203620305</v>
          </cell>
          <cell r="X70">
            <v>17.61</v>
          </cell>
          <cell r="Y70">
            <v>23.16</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3.0385582564962224E-2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7.2091778566623361</v>
          </cell>
          <cell r="W71">
            <v>11.462004049249666</v>
          </cell>
          <cell r="X71">
            <v>15.83</v>
          </cell>
          <cell r="Y71">
            <v>25.17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2.430846605196978E-2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7.5640412099978098</v>
          </cell>
          <cell r="W72">
            <v>10.84867338355461</v>
          </cell>
          <cell r="X72">
            <v>26.75</v>
          </cell>
          <cell r="Y72">
            <v>38.369999999999997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0</v>
          </cell>
          <cell r="AM72">
            <v>0</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7.0450519850951752</v>
          </cell>
          <cell r="W73">
            <v>11.613677444581771</v>
          </cell>
          <cell r="X73">
            <v>24.92</v>
          </cell>
          <cell r="Y73">
            <v>41.08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0</v>
          </cell>
          <cell r="AM73">
            <v>0</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7.8146176753244783</v>
          </cell>
          <cell r="W74">
            <v>10.34990839804693</v>
          </cell>
          <cell r="X74">
            <v>53.86</v>
          </cell>
          <cell r="Y74">
            <v>71.34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0</v>
          </cell>
          <cell r="AM74">
            <v>0</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6.8531733966485513</v>
          </cell>
          <cell r="W75">
            <v>11.407935981374775</v>
          </cell>
          <cell r="X75">
            <v>47.24</v>
          </cell>
          <cell r="Y75">
            <v>78.63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v>
          </cell>
          <cell r="AM75">
            <v>0</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7.8266926509642065</v>
          </cell>
          <cell r="W76">
            <v>10.436727751141683</v>
          </cell>
          <cell r="X76">
            <v>115.64</v>
          </cell>
          <cell r="Y76">
            <v>154.19999999999999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1.3499999999999999</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7.2041670816706516</v>
          </cell>
          <cell r="W77">
            <v>11.33341704789113</v>
          </cell>
          <cell r="X77">
            <v>106.44</v>
          </cell>
          <cell r="Y77">
            <v>167.45</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1.0799999999999998</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힘이 깃든 검</v>
          </cell>
          <cell r="U78">
            <v>19.255376596543943</v>
          </cell>
          <cell r="V78">
            <v>8.1291698469755556</v>
          </cell>
          <cell r="W78">
            <v>10.669827025372912</v>
          </cell>
          <cell r="X78">
            <v>156.53</v>
          </cell>
          <cell r="Y78">
            <v>205.45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v>
          </cell>
          <cell r="AM78">
            <v>0</v>
          </cell>
          <cell r="AN78">
            <v>0.3</v>
          </cell>
          <cell r="AO78">
            <v>0</v>
          </cell>
          <cell r="AP78">
            <v>7</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6.6505193143629766</v>
          </cell>
          <cell r="W79">
            <v>11.856914927795916</v>
          </cell>
          <cell r="X79">
            <v>128.06</v>
          </cell>
          <cell r="Y79">
            <v>228.31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v>
          </cell>
          <cell r="AM79">
            <v>0</v>
          </cell>
          <cell r="AN79">
            <v>0.24</v>
          </cell>
          <cell r="AO79">
            <v>0</v>
          </cell>
          <cell r="AP79">
            <v>8</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7.6139942094783395</v>
          </cell>
          <cell r="W80">
            <v>11.085005967590488</v>
          </cell>
          <cell r="X80">
            <v>191.07</v>
          </cell>
          <cell r="Y80">
            <v>278.18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0.09</v>
          </cell>
          <cell r="AO80">
            <v>0</v>
          </cell>
          <cell r="AP80">
            <v>14</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7.467333565578544</v>
          </cell>
          <cell r="W88">
            <v>10.993242391582488</v>
          </cell>
          <cell r="X88">
            <v>11.2</v>
          </cell>
          <cell r="Y88">
            <v>16.489999999999998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6.7731206174843503</v>
          </cell>
          <cell r="W89">
            <v>11.521681440851445</v>
          </cell>
          <cell r="X89">
            <v>10.16</v>
          </cell>
          <cell r="Y89">
            <v>17.28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7.5144341341021406</v>
          </cell>
          <cell r="W90">
            <v>10.996722248884867</v>
          </cell>
          <cell r="X90">
            <v>16.5</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6.9060167945950202</v>
          </cell>
          <cell r="W91">
            <v>11.753040928721431</v>
          </cell>
          <cell r="X91">
            <v>15.17</v>
          </cell>
          <cell r="Y91">
            <v>25.81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8.125845757903182</v>
          </cell>
          <cell r="W92">
            <v>10.721450984056919</v>
          </cell>
          <cell r="X92">
            <v>28.74</v>
          </cell>
          <cell r="Y92">
            <v>37.92</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6.6235157336302439</v>
          </cell>
          <cell r="W93">
            <v>11.322983906697328</v>
          </cell>
          <cell r="X93">
            <v>23.43</v>
          </cell>
          <cell r="Y93">
            <v>40.049999999999997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8.1051102957059715</v>
          </cell>
          <cell r="W94">
            <v>11.043161695664731</v>
          </cell>
          <cell r="X94">
            <v>55.86</v>
          </cell>
          <cell r="Y94">
            <v>76.11</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6.7180227891518109</v>
          </cell>
          <cell r="W95">
            <v>11.123701878706749</v>
          </cell>
          <cell r="X95">
            <v>46.3</v>
          </cell>
          <cell r="Y95">
            <v>76.67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8.097761074923767</v>
          </cell>
          <cell r="W96">
            <v>11.046730076207567</v>
          </cell>
          <cell r="X96">
            <v>119.64</v>
          </cell>
          <cell r="Y96">
            <v>163.21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1.3499999999999999</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6.6468536138292516</v>
          </cell>
          <cell r="W97">
            <v>11.185262060522195</v>
          </cell>
          <cell r="X97">
            <v>98.2</v>
          </cell>
          <cell r="Y97">
            <v>165.26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1.0799999999999998</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7.6109781739229856</v>
          </cell>
          <cell r="W98">
            <v>10.850527509974471</v>
          </cell>
          <cell r="X98">
            <v>146.55000000000001</v>
          </cell>
          <cell r="Y98">
            <v>208.93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0</v>
          </cell>
          <cell r="AP98">
            <v>2.5</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6.6475339677678216</v>
          </cell>
          <cell r="W99">
            <v>11.862716473939358</v>
          </cell>
          <cell r="X99">
            <v>128</v>
          </cell>
          <cell r="Y99">
            <v>228.42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0</v>
          </cell>
          <cell r="AP99">
            <v>7.1</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8.0616793532450544</v>
          </cell>
          <cell r="W100">
            <v>10.779217916066118</v>
          </cell>
          <cell r="X100">
            <v>202.31</v>
          </cell>
          <cell r="Y100">
            <v>270.51</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0</v>
          </cell>
          <cell r="AP100">
            <v>14.5</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7.8885320166901325</v>
          </cell>
          <cell r="W101">
            <v>10.984829105667938</v>
          </cell>
          <cell r="X101">
            <v>11.83</v>
          </cell>
          <cell r="Y101">
            <v>16.48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6.6260447819355397</v>
          </cell>
          <cell r="W102">
            <v>11.874678232903522</v>
          </cell>
          <cell r="X102">
            <v>9.94</v>
          </cell>
          <cell r="Y102">
            <v>17.809999999999999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7.9461786184626213</v>
          </cell>
          <cell r="W103">
            <v>10.972734769249572</v>
          </cell>
          <cell r="X103">
            <v>17.45</v>
          </cell>
          <cell r="Y103">
            <v>24.1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6.8707084490514871</v>
          </cell>
          <cell r="W104">
            <v>11.798671032011869</v>
          </cell>
          <cell r="X104">
            <v>15.09</v>
          </cell>
          <cell r="Y104">
            <v>25.91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7.9101871667559998</v>
          </cell>
          <cell r="W105">
            <v>10.664960328425163</v>
          </cell>
          <cell r="X105">
            <v>27.98</v>
          </cell>
          <cell r="Y105">
            <v>37.72</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7.2570882464133009</v>
          </cell>
          <cell r="W106">
            <v>11.794941446181104</v>
          </cell>
          <cell r="X106">
            <v>25.67</v>
          </cell>
          <cell r="Y106">
            <v>41.72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7.5458312041673059</v>
          </cell>
          <cell r="W107">
            <v>10.855051600517799</v>
          </cell>
          <cell r="X107">
            <v>52.01</v>
          </cell>
          <cell r="Y107">
            <v>74.819999999999993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7.3801687020046796</v>
          </cell>
          <cell r="W108">
            <v>11.534653521432723</v>
          </cell>
          <cell r="X108">
            <v>50.87</v>
          </cell>
          <cell r="Y108">
            <v>79.5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7.9131285623653236</v>
          </cell>
          <cell r="W109">
            <v>10.634836457978908</v>
          </cell>
          <cell r="X109">
            <v>116.91</v>
          </cell>
          <cell r="Y109">
            <v>157.13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1.3499999999999999</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6.6271658297691811</v>
          </cell>
          <cell r="W110">
            <v>11.90191548861114</v>
          </cell>
          <cell r="X110">
            <v>97.91</v>
          </cell>
          <cell r="Y110">
            <v>175.85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1.0799999999999998</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7.9025471640783032</v>
          </cell>
          <cell r="W111">
            <v>10.747011250598037</v>
          </cell>
          <cell r="X111">
            <v>152.16999999999999</v>
          </cell>
          <cell r="Y111">
            <v>206.94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0</v>
          </cell>
          <cell r="AP111">
            <v>2.6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7.0354703559348977</v>
          </cell>
          <cell r="W112">
            <v>11.738493640521053</v>
          </cell>
          <cell r="X112">
            <v>135.47</v>
          </cell>
          <cell r="Y112">
            <v>226.03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0</v>
          </cell>
          <cell r="AP112">
            <v>7.2</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8.0402343123287796</v>
          </cell>
          <cell r="W113">
            <v>10.56844289585336</v>
          </cell>
          <cell r="X113">
            <v>201.77</v>
          </cell>
          <cell r="Y113">
            <v>265.22000000000003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0</v>
          </cell>
          <cell r="AP113">
            <v>14.6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7.7142871539198161</v>
          </cell>
          <cell r="W115">
            <v>10.480257842305129</v>
          </cell>
          <cell r="X115">
            <v>11.57</v>
          </cell>
          <cell r="Y115">
            <v>15.72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7.1530123799938821</v>
          </cell>
          <cell r="W116">
            <v>11.382871813930802</v>
          </cell>
          <cell r="X116">
            <v>10.73</v>
          </cell>
          <cell r="Y116">
            <v>17.07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7.4529051669199848</v>
          </cell>
          <cell r="W117">
            <v>10.849454880100566</v>
          </cell>
          <cell r="X117">
            <v>16.37</v>
          </cell>
          <cell r="Y117">
            <v>23.83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7.2698027131767624</v>
          </cell>
          <cell r="W118">
            <v>11.522735825447183</v>
          </cell>
          <cell r="X118">
            <v>15.97</v>
          </cell>
          <cell r="Y118">
            <v>25.31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8.0660905814582442</v>
          </cell>
          <cell r="W119">
            <v>10.671370027485638</v>
          </cell>
          <cell r="X119">
            <v>28.53</v>
          </cell>
          <cell r="Y119">
            <v>37.74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6.6481098986741145</v>
          </cell>
          <cell r="W120">
            <v>11.270325397968502</v>
          </cell>
          <cell r="X120">
            <v>23.51</v>
          </cell>
          <cell r="Y120">
            <v>39.86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7.4597634496261982</v>
          </cell>
          <cell r="W121">
            <v>10.330464579624707</v>
          </cell>
          <cell r="X121">
            <v>51.42</v>
          </cell>
          <cell r="Y121">
            <v>71.2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7.1520963241705315</v>
          </cell>
          <cell r="W122">
            <v>11.290513568280861</v>
          </cell>
          <cell r="X122">
            <v>49.3</v>
          </cell>
          <cell r="Y122">
            <v>77.819999999999993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8.1239673694112131</v>
          </cell>
          <cell r="W123">
            <v>10.633165320050811</v>
          </cell>
          <cell r="X123">
            <v>120.03</v>
          </cell>
          <cell r="Y123">
            <v>157.1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1.3499999999999999</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7.3318220756574091</v>
          </cell>
          <cell r="W124">
            <v>11.259900234364311</v>
          </cell>
          <cell r="X124">
            <v>108.32</v>
          </cell>
          <cell r="Y124">
            <v>166.36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1.0799999999999998</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7.6250531058038655</v>
          </cell>
          <cell r="W125">
            <v>10.386292594739448</v>
          </cell>
          <cell r="X125">
            <v>146.82</v>
          </cell>
          <cell r="Y125">
            <v>199.99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0</v>
          </cell>
          <cell r="AP125">
            <v>2.7</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7.3914359269986774</v>
          </cell>
          <cell r="W126">
            <v>11.630233940788264</v>
          </cell>
          <cell r="X126">
            <v>142.32</v>
          </cell>
          <cell r="Y126">
            <v>223.94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0</v>
          </cell>
          <cell r="AP126">
            <v>7.3</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7.7400573154148722</v>
          </cell>
          <cell r="W127">
            <v>10.761040437380291</v>
          </cell>
          <cell r="X127">
            <v>194.24</v>
          </cell>
          <cell r="Y127">
            <v>270.05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0</v>
          </cell>
          <cell r="AP127">
            <v>14.7</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checkGhost|Bool</v>
          </cell>
          <cell r="AG1" t="str">
            <v>flying|Bool</v>
          </cell>
          <cell r="AH1" t="str">
            <v>orderIndex|Int</v>
          </cell>
          <cell r="AI1" t="str">
            <v>제외사유</v>
          </cell>
          <cell r="AJ1" t="str">
            <v>업데이트순번</v>
          </cell>
          <cell r="AK1" t="str">
            <v>charGachaWeight|Float</v>
          </cell>
          <cell r="AL1" t="str">
            <v>noHaveTimes|Float</v>
          </cell>
          <cell r="AM1" t="str">
            <v>baseStr|Int</v>
          </cell>
          <cell r="AN1" t="str">
            <v>baseDex|Int</v>
          </cell>
          <cell r="AO1" t="str">
            <v>baseInt|Int</v>
          </cell>
          <cell r="AP1" t="str">
            <v>baseVit|Int</v>
          </cell>
          <cell r="AQ1" t="str">
            <v>trainingHp|Float</v>
          </cell>
          <cell r="AR1" t="str">
            <v>trainingAtk|Float</v>
          </cell>
          <cell r="AS1" t="str">
            <v>trainingMin|Int</v>
          </cell>
          <cell r="AT1" t="str">
            <v>trainingMax|Int</v>
          </cell>
          <cell r="AU1">
            <v>685</v>
          </cell>
          <cell r="AV1" t="str">
            <v>현질시평균일수</v>
          </cell>
          <cell r="AW1" t="str">
            <v>표준 DI pr Min</v>
          </cell>
          <cell r="AX1" t="str">
            <v>표준 DI pr Max</v>
          </cell>
          <cell r="AY1" t="str">
            <v>표준 DI pp Min</v>
          </cell>
          <cell r="AZ1" t="str">
            <v>표준 DI pp Max</v>
          </cell>
          <cell r="BA1" t="str">
            <v>battltMusicOverriding|String</v>
          </cell>
          <cell r="BB1" t="str">
            <v>nodeWarLastCount|Int</v>
          </cell>
          <cell r="BC1" t="str">
            <v>actorId값연결</v>
          </cell>
          <cell r="BD1" t="str">
            <v>Jason화</v>
          </cell>
          <cell r="BF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1</v>
          </cell>
          <cell r="AG2" t="b">
            <v>0</v>
          </cell>
          <cell r="AH2">
            <v>1</v>
          </cell>
          <cell r="AJ2">
            <v>0</v>
          </cell>
          <cell r="AK2">
            <v>1</v>
          </cell>
          <cell r="AL2">
            <v>1</v>
          </cell>
          <cell r="AM2">
            <v>0</v>
          </cell>
          <cell r="AN2">
            <v>0</v>
          </cell>
          <cell r="AO2">
            <v>0</v>
          </cell>
          <cell r="AP2">
            <v>0</v>
          </cell>
          <cell r="AQ2">
            <v>0.31359999999999999</v>
          </cell>
          <cell r="AR2">
            <v>0.18379999999999999</v>
          </cell>
          <cell r="AS2">
            <v>289</v>
          </cell>
          <cell r="AT2">
            <v>521</v>
          </cell>
          <cell r="AU2">
            <v>24.691358024691358</v>
          </cell>
          <cell r="AV2">
            <v>8.2304526748971192</v>
          </cell>
          <cell r="AW2">
            <v>299</v>
          </cell>
          <cell r="AX2">
            <v>399</v>
          </cell>
          <cell r="AY2">
            <v>500</v>
          </cell>
          <cell r="AZ2">
            <v>520</v>
          </cell>
          <cell r="BB2">
            <v>75</v>
          </cell>
          <cell r="BC2" t="str">
            <v>"Actor0201"</v>
          </cell>
          <cell r="BD2" t="str">
            <v>"Actor0201"</v>
          </cell>
          <cell r="BF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1</v>
          </cell>
          <cell r="AG3" t="b">
            <v>0</v>
          </cell>
          <cell r="AH3">
            <v>45</v>
          </cell>
          <cell r="AJ3">
            <v>0</v>
          </cell>
          <cell r="AK3">
            <v>30</v>
          </cell>
          <cell r="AL3">
            <v>7.2</v>
          </cell>
          <cell r="AM3">
            <v>0</v>
          </cell>
          <cell r="AN3">
            <v>0</v>
          </cell>
          <cell r="AO3">
            <v>0</v>
          </cell>
          <cell r="AP3">
            <v>0</v>
          </cell>
          <cell r="AQ3">
            <v>0.23669999999999999</v>
          </cell>
          <cell r="AR3">
            <v>0.13120000000000001</v>
          </cell>
          <cell r="AS3">
            <v>411</v>
          </cell>
          <cell r="AT3">
            <v>685</v>
          </cell>
          <cell r="AU3">
            <v>18.248175182481752</v>
          </cell>
          <cell r="AV3">
            <v>6.0827250608272507</v>
          </cell>
          <cell r="AW3">
            <v>29</v>
          </cell>
          <cell r="AX3">
            <v>39</v>
          </cell>
          <cell r="AY3">
            <v>50</v>
          </cell>
          <cell r="AZ3">
            <v>55</v>
          </cell>
          <cell r="BB3">
            <v>85</v>
          </cell>
          <cell r="BC3" t="str">
            <v>"Actor0201","Actor1002"</v>
          </cell>
          <cell r="BD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1</v>
          </cell>
          <cell r="AG4" t="b">
            <v>0</v>
          </cell>
          <cell r="AH4">
            <v>27</v>
          </cell>
          <cell r="AJ4">
            <v>0</v>
          </cell>
          <cell r="AK4">
            <v>14</v>
          </cell>
          <cell r="AL4">
            <v>4.5999999999999996</v>
          </cell>
          <cell r="AM4">
            <v>0</v>
          </cell>
          <cell r="AN4">
            <v>0</v>
          </cell>
          <cell r="AO4">
            <v>0</v>
          </cell>
          <cell r="AP4">
            <v>0</v>
          </cell>
          <cell r="AQ4">
            <v>0.28689999999999999</v>
          </cell>
          <cell r="AR4">
            <v>0.17280000000000001</v>
          </cell>
          <cell r="AS4">
            <v>325</v>
          </cell>
          <cell r="AT4">
            <v>604</v>
          </cell>
          <cell r="AU4">
            <v>21.528525296017222</v>
          </cell>
          <cell r="AV4">
            <v>7.1761750986724078</v>
          </cell>
          <cell r="AW4">
            <v>119</v>
          </cell>
          <cell r="AX4">
            <v>179</v>
          </cell>
          <cell r="AY4">
            <v>200</v>
          </cell>
          <cell r="AZ4">
            <v>210</v>
          </cell>
          <cell r="BB4">
            <v>93</v>
          </cell>
          <cell r="BC4" t="str">
            <v>"Actor0201","Actor1002","Actor2103"</v>
          </cell>
          <cell r="BD4" t="str">
            <v>"Actor2103"</v>
          </cell>
          <cell r="BF4" t="str">
            <v>표준가챠전설캐릭가중치합</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불꽃을 더 많이 겹치게 할수록 더 많은 데미지를 입힌다.</v>
          </cell>
          <cell r="J5" t="str">
            <v>&lt;size=16&gt;&lt;color=#DE7100&gt;궁극기 이름&lt;/color&gt;&lt;/size&gt;
궁극기 설명</v>
          </cell>
          <cell r="K5">
            <v>1</v>
          </cell>
          <cell r="L5">
            <v>0.92200000000000004</v>
          </cell>
          <cell r="M5">
            <v>0.93799999999999994</v>
          </cell>
          <cell r="N5">
            <v>0.35499999999999998</v>
          </cell>
          <cell r="O5">
            <v>0.27749166666666664</v>
          </cell>
          <cell r="P5">
            <v>0.88200000000000001</v>
          </cell>
          <cell r="Q5">
            <v>1</v>
          </cell>
          <cell r="R5">
            <v>0.27749166666666664</v>
          </cell>
          <cell r="S5">
            <v>0.31461640211640207</v>
          </cell>
          <cell r="T5">
            <v>3.5</v>
          </cell>
          <cell r="U5">
            <v>0</v>
          </cell>
          <cell r="V5">
            <v>125</v>
          </cell>
          <cell r="W5">
            <v>6.7</v>
          </cell>
          <cell r="X5">
            <v>0</v>
          </cell>
          <cell r="Y5">
            <v>0</v>
          </cell>
          <cell r="Z5" t="str">
            <v>Bei</v>
          </cell>
          <cell r="AA5">
            <v>1</v>
          </cell>
          <cell r="AB5" t="str">
            <v>Portrait_Bei</v>
          </cell>
          <cell r="AC5">
            <v>0.2</v>
          </cell>
          <cell r="AD5" t="b">
            <v>1</v>
          </cell>
          <cell r="AE5" t="b">
            <v>1</v>
          </cell>
          <cell r="AF5" t="b">
            <v>1</v>
          </cell>
          <cell r="AG5" t="b">
            <v>0</v>
          </cell>
          <cell r="AH5">
            <v>22</v>
          </cell>
          <cell r="AJ5">
            <v>0</v>
          </cell>
          <cell r="AK5">
            <v>14</v>
          </cell>
          <cell r="AL5">
            <v>4.5999999999999996</v>
          </cell>
          <cell r="AM5">
            <v>0</v>
          </cell>
          <cell r="AN5">
            <v>0</v>
          </cell>
          <cell r="AO5">
            <v>0</v>
          </cell>
          <cell r="AP5">
            <v>0</v>
          </cell>
          <cell r="AQ5">
            <v>0.25459999999999999</v>
          </cell>
          <cell r="AR5">
            <v>0.1605</v>
          </cell>
          <cell r="AS5">
            <v>325</v>
          </cell>
          <cell r="AT5">
            <v>604</v>
          </cell>
          <cell r="AU5">
            <v>21.528525296017222</v>
          </cell>
          <cell r="AV5">
            <v>7.1761750986724078</v>
          </cell>
          <cell r="AW5">
            <v>119</v>
          </cell>
          <cell r="AX5">
            <v>179</v>
          </cell>
          <cell r="AY5">
            <v>200</v>
          </cell>
          <cell r="AZ5">
            <v>210</v>
          </cell>
          <cell r="BB5">
            <v>85</v>
          </cell>
          <cell r="BC5" t="str">
            <v>"Actor0201","Actor1002","Actor2103","Actor0104"</v>
          </cell>
          <cell r="BD5" t="str">
            <v>"Actor0104"</v>
          </cell>
          <cell r="BF5">
            <v>12</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1</v>
          </cell>
          <cell r="AG6" t="b">
            <v>0</v>
          </cell>
          <cell r="AH6">
            <v>47</v>
          </cell>
          <cell r="AJ6">
            <v>0</v>
          </cell>
          <cell r="AK6">
            <v>30</v>
          </cell>
          <cell r="AL6">
            <v>7.2</v>
          </cell>
          <cell r="AM6">
            <v>0</v>
          </cell>
          <cell r="AN6">
            <v>0</v>
          </cell>
          <cell r="AO6">
            <v>0</v>
          </cell>
          <cell r="AP6">
            <v>0</v>
          </cell>
          <cell r="AQ6">
            <v>0.22120000000000001</v>
          </cell>
          <cell r="AR6">
            <v>0.13819999999999999</v>
          </cell>
          <cell r="AS6">
            <v>411</v>
          </cell>
          <cell r="AT6">
            <v>685</v>
          </cell>
          <cell r="AU6">
            <v>18.248175182481752</v>
          </cell>
          <cell r="AV6">
            <v>6.0827250608272507</v>
          </cell>
          <cell r="AW6">
            <v>29</v>
          </cell>
          <cell r="AX6">
            <v>39</v>
          </cell>
          <cell r="AY6">
            <v>50</v>
          </cell>
          <cell r="AZ6">
            <v>55</v>
          </cell>
          <cell r="BB6">
            <v>95</v>
          </cell>
          <cell r="BC6" t="str">
            <v>"Actor0201","Actor1002","Actor2103","Actor0104","Actor1005"</v>
          </cell>
          <cell r="BD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1</v>
          </cell>
          <cell r="AG7" t="b">
            <v>0</v>
          </cell>
          <cell r="AI7" t="str">
            <v>저작권이슈</v>
          </cell>
          <cell r="AJ7">
            <v>99999</v>
          </cell>
          <cell r="AM7">
            <v>0</v>
          </cell>
          <cell r="AN7">
            <v>0</v>
          </cell>
          <cell r="AO7">
            <v>0</v>
          </cell>
          <cell r="AP7">
            <v>0</v>
          </cell>
          <cell r="AQ7">
            <v>0.2</v>
          </cell>
          <cell r="AR7">
            <v>0.125</v>
          </cell>
          <cell r="AS7">
            <v>100</v>
          </cell>
          <cell r="AT7">
            <v>200</v>
          </cell>
          <cell r="AU7">
            <v>66.666666666666671</v>
          </cell>
          <cell r="AV7">
            <v>22.222222222222221</v>
          </cell>
          <cell r="AW7">
            <v>999</v>
          </cell>
          <cell r="AX7">
            <v>999</v>
          </cell>
          <cell r="AY7">
            <v>9999</v>
          </cell>
          <cell r="AZ7">
            <v>9999</v>
          </cell>
          <cell r="BB7">
            <v>85</v>
          </cell>
          <cell r="BC7" t="str">
            <v>"Actor0201","Actor1002","Actor2103","Actor0104","Actor1005"</v>
          </cell>
          <cell r="BD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1</v>
          </cell>
          <cell r="AG8" t="b">
            <v>0</v>
          </cell>
          <cell r="AH8">
            <v>43</v>
          </cell>
          <cell r="AJ8">
            <v>0</v>
          </cell>
          <cell r="AK8">
            <v>30</v>
          </cell>
          <cell r="AL8">
            <v>7.2</v>
          </cell>
          <cell r="AM8">
            <v>0</v>
          </cell>
          <cell r="AN8">
            <v>0</v>
          </cell>
          <cell r="AO8">
            <v>0</v>
          </cell>
          <cell r="AP8">
            <v>0</v>
          </cell>
          <cell r="AQ8">
            <v>0.24229999999999999</v>
          </cell>
          <cell r="AR8">
            <v>0.1386</v>
          </cell>
          <cell r="AS8">
            <v>411</v>
          </cell>
          <cell r="AT8">
            <v>685</v>
          </cell>
          <cell r="AU8">
            <v>18.248175182481752</v>
          </cell>
          <cell r="AV8">
            <v>6.0827250608272507</v>
          </cell>
          <cell r="AW8">
            <v>29</v>
          </cell>
          <cell r="AX8">
            <v>39</v>
          </cell>
          <cell r="AY8">
            <v>50</v>
          </cell>
          <cell r="AZ8">
            <v>55</v>
          </cell>
          <cell r="BB8">
            <v>85</v>
          </cell>
          <cell r="BC8" t="str">
            <v>"Actor0201","Actor1002","Actor2103","Actor0104","Actor1005","Actor0007"</v>
          </cell>
          <cell r="BD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0.60299999999999998</v>
          </cell>
          <cell r="O9">
            <v>0.49043999999999999</v>
          </cell>
          <cell r="P9">
            <v>0.71199999999999997</v>
          </cell>
          <cell r="Q9">
            <v>2.4</v>
          </cell>
          <cell r="R9">
            <v>1.1770559999999999</v>
          </cell>
          <cell r="S9">
            <v>1.6531685393258426</v>
          </cell>
          <cell r="T9">
            <v>2.5</v>
          </cell>
          <cell r="U9">
            <v>1</v>
          </cell>
          <cell r="V9">
            <v>125</v>
          </cell>
          <cell r="W9">
            <v>4.5</v>
          </cell>
          <cell r="X9">
            <v>180</v>
          </cell>
          <cell r="Y9">
            <v>0</v>
          </cell>
          <cell r="Z9" t="str">
            <v>DynaMob</v>
          </cell>
          <cell r="AA9">
            <v>1</v>
          </cell>
          <cell r="AB9" t="str">
            <v>Portrait_DynaMob</v>
          </cell>
          <cell r="AC9">
            <v>0</v>
          </cell>
          <cell r="AD9" t="b">
            <v>0</v>
          </cell>
          <cell r="AE9" t="b">
            <v>1</v>
          </cell>
          <cell r="AF9" t="b">
            <v>0</v>
          </cell>
          <cell r="AG9" t="b">
            <v>0</v>
          </cell>
          <cell r="AH9">
            <v>24</v>
          </cell>
          <cell r="AJ9">
            <v>0</v>
          </cell>
          <cell r="AK9">
            <v>14</v>
          </cell>
          <cell r="AL9">
            <v>4.5999999999999996</v>
          </cell>
          <cell r="AM9">
            <v>0</v>
          </cell>
          <cell r="AN9">
            <v>0</v>
          </cell>
          <cell r="AO9">
            <v>0</v>
          </cell>
          <cell r="AP9">
            <v>0</v>
          </cell>
          <cell r="AQ9">
            <v>0.29570000000000002</v>
          </cell>
          <cell r="AR9">
            <v>0.15359999999999999</v>
          </cell>
          <cell r="AS9">
            <v>325</v>
          </cell>
          <cell r="AT9">
            <v>604</v>
          </cell>
          <cell r="AU9">
            <v>21.528525296017222</v>
          </cell>
          <cell r="AV9">
            <v>7.1761750986724078</v>
          </cell>
          <cell r="AW9">
            <v>119</v>
          </cell>
          <cell r="AX9">
            <v>179</v>
          </cell>
          <cell r="AY9">
            <v>200</v>
          </cell>
          <cell r="AZ9">
            <v>210</v>
          </cell>
          <cell r="BB9">
            <v>85</v>
          </cell>
          <cell r="BC9" t="str">
            <v>"Actor0201","Actor1002","Actor2103","Actor0104","Actor1005","Actor0007","Actor1108"</v>
          </cell>
          <cell r="BD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1</v>
          </cell>
          <cell r="AG10" t="b">
            <v>0</v>
          </cell>
          <cell r="AH10">
            <v>26</v>
          </cell>
          <cell r="AJ10">
            <v>0</v>
          </cell>
          <cell r="AK10">
            <v>14</v>
          </cell>
          <cell r="AL10">
            <v>4.5999999999999996</v>
          </cell>
          <cell r="AM10">
            <v>0</v>
          </cell>
          <cell r="AN10">
            <v>0</v>
          </cell>
          <cell r="AO10">
            <v>0</v>
          </cell>
          <cell r="AP10">
            <v>0</v>
          </cell>
          <cell r="AQ10">
            <v>0.29749999999999999</v>
          </cell>
          <cell r="AR10">
            <v>0.1691</v>
          </cell>
          <cell r="AS10">
            <v>325</v>
          </cell>
          <cell r="AT10">
            <v>604</v>
          </cell>
          <cell r="AU10">
            <v>21.528525296017222</v>
          </cell>
          <cell r="AV10">
            <v>7.1761750986724078</v>
          </cell>
          <cell r="AW10">
            <v>119</v>
          </cell>
          <cell r="AX10">
            <v>179</v>
          </cell>
          <cell r="AY10">
            <v>200</v>
          </cell>
          <cell r="AZ10">
            <v>210</v>
          </cell>
          <cell r="BB10">
            <v>85</v>
          </cell>
          <cell r="BC10" t="str">
            <v>"Actor0201","Actor1002","Actor2103","Actor0104","Actor1005","Actor0007","Actor1108","Actor1109"</v>
          </cell>
          <cell r="BD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t="b">
            <v>1</v>
          </cell>
          <cell r="AH11">
            <v>49</v>
          </cell>
          <cell r="AJ11">
            <v>0</v>
          </cell>
          <cell r="AK11">
            <v>30</v>
          </cell>
          <cell r="AL11">
            <v>7.2</v>
          </cell>
          <cell r="AM11">
            <v>0</v>
          </cell>
          <cell r="AN11">
            <v>0</v>
          </cell>
          <cell r="AO11">
            <v>0</v>
          </cell>
          <cell r="AP11">
            <v>0</v>
          </cell>
          <cell r="AQ11">
            <v>0.23350000000000001</v>
          </cell>
          <cell r="AR11">
            <v>0.13869999999999999</v>
          </cell>
          <cell r="AS11">
            <v>411</v>
          </cell>
          <cell r="AT11">
            <v>685</v>
          </cell>
          <cell r="AU11">
            <v>18.248175182481752</v>
          </cell>
          <cell r="AV11">
            <v>6.0827250608272507</v>
          </cell>
          <cell r="AW11">
            <v>29</v>
          </cell>
          <cell r="AX11">
            <v>39</v>
          </cell>
          <cell r="AY11">
            <v>50</v>
          </cell>
          <cell r="AZ11">
            <v>55</v>
          </cell>
          <cell r="BB11">
            <v>85</v>
          </cell>
          <cell r="BC11" t="str">
            <v>"Actor0201","Actor1002","Actor2103","Actor0104","Actor1005","Actor0007","Actor1108","Actor1109","Actor2010"</v>
          </cell>
          <cell r="BD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1</v>
          </cell>
          <cell r="AG12" t="b">
            <v>0</v>
          </cell>
          <cell r="AH12">
            <v>51</v>
          </cell>
          <cell r="AJ12">
            <v>0</v>
          </cell>
          <cell r="AK12">
            <v>30</v>
          </cell>
          <cell r="AL12">
            <v>7.2</v>
          </cell>
          <cell r="AM12">
            <v>0</v>
          </cell>
          <cell r="AN12">
            <v>0</v>
          </cell>
          <cell r="AO12">
            <v>0</v>
          </cell>
          <cell r="AP12">
            <v>0</v>
          </cell>
          <cell r="AQ12">
            <v>0.2235</v>
          </cell>
          <cell r="AR12">
            <v>0.14829999999999999</v>
          </cell>
          <cell r="AS12">
            <v>411</v>
          </cell>
          <cell r="AT12">
            <v>685</v>
          </cell>
          <cell r="AU12">
            <v>18.248175182481752</v>
          </cell>
          <cell r="AV12">
            <v>6.0827250608272507</v>
          </cell>
          <cell r="AW12">
            <v>29</v>
          </cell>
          <cell r="AX12">
            <v>39</v>
          </cell>
          <cell r="AY12">
            <v>50</v>
          </cell>
          <cell r="AZ12">
            <v>55</v>
          </cell>
          <cell r="BB12">
            <v>85</v>
          </cell>
          <cell r="BC12" t="str">
            <v>"Actor0201","Actor1002","Actor2103","Actor0104","Actor1005","Actor0007","Actor1108","Actor1109","Actor2010","Actor2011"</v>
          </cell>
          <cell r="BD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1</v>
          </cell>
          <cell r="AG13" t="b">
            <v>0</v>
          </cell>
          <cell r="AH13">
            <v>10</v>
          </cell>
          <cell r="AJ13">
            <v>3</v>
          </cell>
          <cell r="AK13">
            <v>1</v>
          </cell>
          <cell r="AL13">
            <v>1</v>
          </cell>
          <cell r="AM13">
            <v>0</v>
          </cell>
          <cell r="AN13">
            <v>0</v>
          </cell>
          <cell r="AO13">
            <v>0</v>
          </cell>
          <cell r="AP13">
            <v>0</v>
          </cell>
          <cell r="AQ13">
            <v>0.31530000000000002</v>
          </cell>
          <cell r="AR13">
            <v>0.17630000000000001</v>
          </cell>
          <cell r="AS13">
            <v>289</v>
          </cell>
          <cell r="AT13">
            <v>521</v>
          </cell>
          <cell r="AU13">
            <v>24.691358024691358</v>
          </cell>
          <cell r="AV13">
            <v>8.2304526748971192</v>
          </cell>
          <cell r="AW13">
            <v>299</v>
          </cell>
          <cell r="AX13">
            <v>399</v>
          </cell>
          <cell r="AY13">
            <v>500</v>
          </cell>
          <cell r="AZ13">
            <v>520</v>
          </cell>
          <cell r="BB13">
            <v>85</v>
          </cell>
          <cell r="BC13" t="str">
            <v>"Actor0201","Actor1002","Actor2103","Actor0104","Actor1005","Actor0007","Actor1108","Actor1109","Actor2010","Actor2011","Actor3212"</v>
          </cell>
          <cell r="BD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1</v>
          </cell>
          <cell r="AG14" t="b">
            <v>0</v>
          </cell>
          <cell r="AH14">
            <v>21</v>
          </cell>
          <cell r="AJ14">
            <v>0</v>
          </cell>
          <cell r="AK14">
            <v>14</v>
          </cell>
          <cell r="AL14">
            <v>4.5999999999999996</v>
          </cell>
          <cell r="AM14">
            <v>0</v>
          </cell>
          <cell r="AN14">
            <v>0</v>
          </cell>
          <cell r="AO14">
            <v>0</v>
          </cell>
          <cell r="AP14">
            <v>0</v>
          </cell>
          <cell r="AQ14">
            <v>0.2853</v>
          </cell>
          <cell r="AR14">
            <v>0.16370000000000001</v>
          </cell>
          <cell r="AS14">
            <v>325</v>
          </cell>
          <cell r="AT14">
            <v>604</v>
          </cell>
          <cell r="AU14">
            <v>21.528525296017222</v>
          </cell>
          <cell r="AV14">
            <v>7.1761750986724078</v>
          </cell>
          <cell r="AW14">
            <v>119</v>
          </cell>
          <cell r="AX14">
            <v>179</v>
          </cell>
          <cell r="AY14">
            <v>200</v>
          </cell>
          <cell r="AZ14">
            <v>210</v>
          </cell>
          <cell r="BB14">
            <v>85</v>
          </cell>
          <cell r="BC14" t="str">
            <v>"Actor0201","Actor1002","Actor2103","Actor0104","Actor1005","Actor0007","Actor1108","Actor1109","Actor2010","Actor2011","Actor3212","Actor0113"</v>
          </cell>
          <cell r="BD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1</v>
          </cell>
          <cell r="AG15" t="b">
            <v>0</v>
          </cell>
          <cell r="AH15">
            <v>30</v>
          </cell>
          <cell r="AJ15">
            <v>0</v>
          </cell>
          <cell r="AK15">
            <v>14</v>
          </cell>
          <cell r="AL15">
            <v>4.5999999999999996</v>
          </cell>
          <cell r="AM15">
            <v>0</v>
          </cell>
          <cell r="AN15">
            <v>0</v>
          </cell>
          <cell r="AO15">
            <v>0</v>
          </cell>
          <cell r="AP15">
            <v>0</v>
          </cell>
          <cell r="AQ15">
            <v>0.29580000000000001</v>
          </cell>
          <cell r="AR15">
            <v>0.1714</v>
          </cell>
          <cell r="AS15">
            <v>325</v>
          </cell>
          <cell r="AT15">
            <v>604</v>
          </cell>
          <cell r="AU15">
            <v>21.528525296017222</v>
          </cell>
          <cell r="AV15">
            <v>7.1761750986724078</v>
          </cell>
          <cell r="AW15">
            <v>119</v>
          </cell>
          <cell r="AX15">
            <v>179</v>
          </cell>
          <cell r="AY15">
            <v>200</v>
          </cell>
          <cell r="AZ15">
            <v>210</v>
          </cell>
          <cell r="BB15">
            <v>85</v>
          </cell>
          <cell r="BC15" t="str">
            <v>"Actor0201","Actor1002","Actor2103","Actor0104","Actor1005","Actor0007","Actor1108","Actor1109","Actor2010","Actor2011","Actor3212","Actor0113","Actor3114"</v>
          </cell>
          <cell r="BD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여러 덩굴이 겹치더라도 일정 주기에 따라 한 번의 데미지만 입힐 수 있지만 매우 오래 지속된다.</v>
          </cell>
          <cell r="J16" t="str">
            <v>&lt;size=16&gt;&lt;color=#DE7100&gt;궁극기 이름&lt;/color&gt;&lt;/size&gt;
궁극기 설명</v>
          </cell>
          <cell r="K16">
            <v>0</v>
          </cell>
          <cell r="L16">
            <v>0.83199999999999996</v>
          </cell>
          <cell r="M16">
            <v>0.83899999999999997</v>
          </cell>
          <cell r="N16">
            <v>0.57999999999999996</v>
          </cell>
          <cell r="O16">
            <v>0.40551666666666664</v>
          </cell>
          <cell r="P16">
            <v>0.95299999999999996</v>
          </cell>
          <cell r="Q16">
            <v>1.9</v>
          </cell>
          <cell r="R16">
            <v>0.77048166666666662</v>
          </cell>
          <cell r="S16">
            <v>0.80848023784540046</v>
          </cell>
          <cell r="T16">
            <v>3.1</v>
          </cell>
          <cell r="U16">
            <v>2</v>
          </cell>
          <cell r="V16">
            <v>125</v>
          </cell>
          <cell r="W16">
            <v>4.8</v>
          </cell>
          <cell r="X16">
            <v>0</v>
          </cell>
          <cell r="Y16">
            <v>0</v>
          </cell>
          <cell r="Z16" t="str">
            <v>Yuka</v>
          </cell>
          <cell r="AA16">
            <v>1</v>
          </cell>
          <cell r="AB16" t="str">
            <v>Portrait_Yuka</v>
          </cell>
          <cell r="AC16">
            <v>0.15</v>
          </cell>
          <cell r="AD16" t="b">
            <v>1</v>
          </cell>
          <cell r="AE16" t="b">
            <v>1</v>
          </cell>
          <cell r="AF16" t="b">
            <v>1</v>
          </cell>
          <cell r="AG16" t="b">
            <v>0</v>
          </cell>
          <cell r="AH16">
            <v>50</v>
          </cell>
          <cell r="AJ16">
            <v>0</v>
          </cell>
          <cell r="AK16">
            <v>30</v>
          </cell>
          <cell r="AL16">
            <v>7.2</v>
          </cell>
          <cell r="AM16">
            <v>0</v>
          </cell>
          <cell r="AN16">
            <v>0</v>
          </cell>
          <cell r="AO16">
            <v>0</v>
          </cell>
          <cell r="AP16">
            <v>0</v>
          </cell>
          <cell r="AQ16">
            <v>0.23419999999999999</v>
          </cell>
          <cell r="AR16">
            <v>0.12859999999999999</v>
          </cell>
          <cell r="AS16">
            <v>411</v>
          </cell>
          <cell r="AT16">
            <v>685</v>
          </cell>
          <cell r="AU16">
            <v>18.248175182481752</v>
          </cell>
          <cell r="AV16">
            <v>6.0827250608272507</v>
          </cell>
          <cell r="AW16">
            <v>29</v>
          </cell>
          <cell r="AX16">
            <v>39</v>
          </cell>
          <cell r="AY16">
            <v>50</v>
          </cell>
          <cell r="AZ16">
            <v>55</v>
          </cell>
          <cell r="BB16">
            <v>85</v>
          </cell>
          <cell r="BC16" t="str">
            <v>"Actor0201","Actor1002","Actor2103","Actor0104","Actor1005","Actor0007","Actor1108","Actor1109","Actor2010","Actor2011","Actor3212","Actor0113","Actor3114","Actor2015"</v>
          </cell>
          <cell r="BD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1</v>
          </cell>
          <cell r="AG17" t="b">
            <v>0</v>
          </cell>
          <cell r="AH17">
            <v>5</v>
          </cell>
          <cell r="AJ17">
            <v>0</v>
          </cell>
          <cell r="AK17">
            <v>1</v>
          </cell>
          <cell r="AL17">
            <v>1</v>
          </cell>
          <cell r="AM17">
            <v>0</v>
          </cell>
          <cell r="AN17">
            <v>0</v>
          </cell>
          <cell r="AO17">
            <v>0</v>
          </cell>
          <cell r="AP17">
            <v>0</v>
          </cell>
          <cell r="AQ17">
            <v>0.33579999999999999</v>
          </cell>
          <cell r="AR17">
            <v>0.1915</v>
          </cell>
          <cell r="AS17">
            <v>289</v>
          </cell>
          <cell r="AT17">
            <v>521</v>
          </cell>
          <cell r="AU17">
            <v>24.691358024691358</v>
          </cell>
          <cell r="AV17">
            <v>8.2304526748971192</v>
          </cell>
          <cell r="AW17">
            <v>299</v>
          </cell>
          <cell r="AX17">
            <v>399</v>
          </cell>
          <cell r="AY17">
            <v>500</v>
          </cell>
          <cell r="AZ17">
            <v>520</v>
          </cell>
          <cell r="BB17">
            <v>85</v>
          </cell>
          <cell r="BC17" t="str">
            <v>"Actor0201","Actor1002","Actor2103","Actor0104","Actor1005","Actor0007","Actor1108","Actor1109","Actor2010","Actor2011","Actor3212","Actor0113","Actor3114","Actor2015","Actor1216"</v>
          </cell>
          <cell r="BD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1</v>
          </cell>
          <cell r="AG18" t="b">
            <v>0</v>
          </cell>
          <cell r="AH18">
            <v>31</v>
          </cell>
          <cell r="AJ18">
            <v>0</v>
          </cell>
          <cell r="AK18">
            <v>14</v>
          </cell>
          <cell r="AL18">
            <v>4.5999999999999996</v>
          </cell>
          <cell r="AM18">
            <v>0</v>
          </cell>
          <cell r="AN18">
            <v>0</v>
          </cell>
          <cell r="AO18">
            <v>0</v>
          </cell>
          <cell r="AP18">
            <v>0</v>
          </cell>
          <cell r="AQ18">
            <v>0.25480000000000003</v>
          </cell>
          <cell r="AR18">
            <v>0.15820000000000001</v>
          </cell>
          <cell r="AS18">
            <v>325</v>
          </cell>
          <cell r="AT18">
            <v>604</v>
          </cell>
          <cell r="AU18">
            <v>21.528525296017222</v>
          </cell>
          <cell r="AV18">
            <v>7.1761750986724078</v>
          </cell>
          <cell r="AW18">
            <v>119</v>
          </cell>
          <cell r="AX18">
            <v>179</v>
          </cell>
          <cell r="AY18">
            <v>200</v>
          </cell>
          <cell r="AZ18">
            <v>210</v>
          </cell>
          <cell r="BB18">
            <v>85</v>
          </cell>
          <cell r="BC18" t="str">
            <v>"Actor0201","Actor1002","Actor2103","Actor0104","Actor1005","Actor0007","Actor1108","Actor1109","Actor2010","Actor2011","Actor3212","Actor0113","Actor3114","Actor2015","Actor1216","Actor3117"</v>
          </cell>
          <cell r="BD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1</v>
          </cell>
          <cell r="AG19" t="b">
            <v>0</v>
          </cell>
          <cell r="AH19">
            <v>6</v>
          </cell>
          <cell r="AJ19">
            <v>2</v>
          </cell>
          <cell r="AK19">
            <v>1</v>
          </cell>
          <cell r="AL19">
            <v>1</v>
          </cell>
          <cell r="AM19">
            <v>0</v>
          </cell>
          <cell r="AN19">
            <v>0</v>
          </cell>
          <cell r="AO19">
            <v>0</v>
          </cell>
          <cell r="AP19">
            <v>0</v>
          </cell>
          <cell r="AQ19">
            <v>0.3145</v>
          </cell>
          <cell r="AR19">
            <v>0.19259999999999999</v>
          </cell>
          <cell r="AS19">
            <v>289</v>
          </cell>
          <cell r="AT19">
            <v>521</v>
          </cell>
          <cell r="AU19">
            <v>24.691358024691358</v>
          </cell>
          <cell r="AV19">
            <v>8.2304526748971192</v>
          </cell>
          <cell r="AW19">
            <v>299</v>
          </cell>
          <cell r="AX19">
            <v>399</v>
          </cell>
          <cell r="AY19">
            <v>500</v>
          </cell>
          <cell r="AZ19">
            <v>520</v>
          </cell>
          <cell r="BB19">
            <v>85</v>
          </cell>
          <cell r="BC19" t="str">
            <v>"Actor0201","Actor1002","Actor2103","Actor0104","Actor1005","Actor0007","Actor1108","Actor1109","Actor2010","Actor2011","Actor3212","Actor0113","Actor3114","Actor2015","Actor1216","Actor3117","Actor1218"</v>
          </cell>
          <cell r="BD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1</v>
          </cell>
          <cell r="AG20" t="b">
            <v>0</v>
          </cell>
          <cell r="AH20">
            <v>53</v>
          </cell>
          <cell r="AJ20">
            <v>0</v>
          </cell>
          <cell r="AK20">
            <v>30</v>
          </cell>
          <cell r="AL20">
            <v>7.2</v>
          </cell>
          <cell r="AM20">
            <v>0</v>
          </cell>
          <cell r="AN20">
            <v>0</v>
          </cell>
          <cell r="AO20">
            <v>0</v>
          </cell>
          <cell r="AP20">
            <v>0</v>
          </cell>
          <cell r="AQ20">
            <v>0.2041</v>
          </cell>
          <cell r="AR20">
            <v>0.12939999999999999</v>
          </cell>
          <cell r="AS20">
            <v>411</v>
          </cell>
          <cell r="AT20">
            <v>685</v>
          </cell>
          <cell r="AU20">
            <v>18.248175182481752</v>
          </cell>
          <cell r="AV20">
            <v>6.0827250608272507</v>
          </cell>
          <cell r="AW20">
            <v>29</v>
          </cell>
          <cell r="AX20">
            <v>39</v>
          </cell>
          <cell r="AY20">
            <v>50</v>
          </cell>
          <cell r="AZ20">
            <v>55</v>
          </cell>
          <cell r="BB20">
            <v>85</v>
          </cell>
          <cell r="BC20" t="str">
            <v>"Actor0201","Actor1002","Actor2103","Actor0104","Actor1005","Actor0007","Actor1108","Actor1109","Actor2010","Actor2011","Actor3212","Actor0113","Actor3114","Actor2015","Actor1216","Actor3117","Actor1218","Actor3019"</v>
          </cell>
          <cell r="BD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1</v>
          </cell>
          <cell r="AG21" t="b">
            <v>0</v>
          </cell>
          <cell r="AH21">
            <v>28</v>
          </cell>
          <cell r="AJ21">
            <v>0</v>
          </cell>
          <cell r="AK21">
            <v>14</v>
          </cell>
          <cell r="AL21">
            <v>4.5999999999999996</v>
          </cell>
          <cell r="AM21">
            <v>0</v>
          </cell>
          <cell r="AN21">
            <v>0</v>
          </cell>
          <cell r="AO21">
            <v>0</v>
          </cell>
          <cell r="AP21">
            <v>0</v>
          </cell>
          <cell r="AQ21">
            <v>0.28289999999999998</v>
          </cell>
          <cell r="AR21">
            <v>0.15670000000000001</v>
          </cell>
          <cell r="AS21">
            <v>325</v>
          </cell>
          <cell r="AT21">
            <v>604</v>
          </cell>
          <cell r="AU21">
            <v>21.528525296017222</v>
          </cell>
          <cell r="AV21">
            <v>7.1761750986724078</v>
          </cell>
          <cell r="AW21">
            <v>119</v>
          </cell>
          <cell r="AX21">
            <v>179</v>
          </cell>
          <cell r="AY21">
            <v>200</v>
          </cell>
          <cell r="AZ21">
            <v>210</v>
          </cell>
          <cell r="BB21">
            <v>85</v>
          </cell>
          <cell r="BC21" t="str">
            <v>"Actor0201","Actor1002","Actor2103","Actor0104","Actor1005","Actor0007","Actor1108","Actor1109","Actor2010","Actor2011","Actor3212","Actor0113","Actor3114","Actor2015","Actor1216","Actor3117","Actor1218","Actor3019","Actor2120"</v>
          </cell>
          <cell r="BD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1</v>
          </cell>
          <cell r="AG22" t="b">
            <v>0</v>
          </cell>
          <cell r="AH22">
            <v>52</v>
          </cell>
          <cell r="AJ22">
            <v>0</v>
          </cell>
          <cell r="AK22">
            <v>30</v>
          </cell>
          <cell r="AL22">
            <v>7.2</v>
          </cell>
          <cell r="AM22">
            <v>0</v>
          </cell>
          <cell r="AN22">
            <v>0</v>
          </cell>
          <cell r="AO22">
            <v>0</v>
          </cell>
          <cell r="AP22">
            <v>0</v>
          </cell>
          <cell r="AQ22">
            <v>0.22420000000000001</v>
          </cell>
          <cell r="AR22">
            <v>0.1492</v>
          </cell>
          <cell r="AS22">
            <v>411</v>
          </cell>
          <cell r="AT22">
            <v>685</v>
          </cell>
          <cell r="AU22">
            <v>18.248175182481752</v>
          </cell>
          <cell r="AV22">
            <v>6.0827250608272507</v>
          </cell>
          <cell r="AW22">
            <v>29</v>
          </cell>
          <cell r="AX22">
            <v>39</v>
          </cell>
          <cell r="AY22">
            <v>50</v>
          </cell>
          <cell r="AZ22">
            <v>55</v>
          </cell>
          <cell r="BB22">
            <v>85</v>
          </cell>
          <cell r="BC22" t="str">
            <v>"Actor0201","Actor1002","Actor2103","Actor0104","Actor1005","Actor0007","Actor1108","Actor1109","Actor2010","Actor2011","Actor3212","Actor0113","Actor3114","Actor2015","Actor1216","Actor3117","Actor1218","Actor3019","Actor2120","Actor3021"</v>
          </cell>
          <cell r="BD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1</v>
          </cell>
          <cell r="AG23" t="b">
            <v>0</v>
          </cell>
          <cell r="AH23">
            <v>54</v>
          </cell>
          <cell r="AJ23">
            <v>0</v>
          </cell>
          <cell r="AK23">
            <v>30</v>
          </cell>
          <cell r="AL23">
            <v>7.2</v>
          </cell>
          <cell r="AM23">
            <v>0</v>
          </cell>
          <cell r="AN23">
            <v>0</v>
          </cell>
          <cell r="AO23">
            <v>0</v>
          </cell>
          <cell r="AP23">
            <v>0</v>
          </cell>
          <cell r="AQ23">
            <v>0.23250000000000001</v>
          </cell>
          <cell r="AR23">
            <v>0.14149999999999999</v>
          </cell>
          <cell r="AS23">
            <v>411</v>
          </cell>
          <cell r="AT23">
            <v>685</v>
          </cell>
          <cell r="AU23">
            <v>18.248175182481752</v>
          </cell>
          <cell r="AV23">
            <v>6.0827250608272507</v>
          </cell>
          <cell r="AW23">
            <v>29</v>
          </cell>
          <cell r="AX23">
            <v>39</v>
          </cell>
          <cell r="AY23">
            <v>50</v>
          </cell>
          <cell r="AZ23">
            <v>55</v>
          </cell>
          <cell r="BB23">
            <v>85</v>
          </cell>
          <cell r="BC23" t="str">
            <v>"Actor0201","Actor1002","Actor2103","Actor0104","Actor1005","Actor0007","Actor1108","Actor1109","Actor2010","Actor2011","Actor3212","Actor0113","Actor3114","Actor2015","Actor1216","Actor3117","Actor1218","Actor3019","Actor2120","Actor3021","Actor3022"</v>
          </cell>
          <cell r="BD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1</v>
          </cell>
          <cell r="AG24" t="b">
            <v>0</v>
          </cell>
          <cell r="AI24" t="str">
            <v>애니이상</v>
          </cell>
          <cell r="AJ24">
            <v>99999</v>
          </cell>
          <cell r="AM24">
            <v>0</v>
          </cell>
          <cell r="AN24">
            <v>0</v>
          </cell>
          <cell r="AO24">
            <v>0</v>
          </cell>
          <cell r="AP24">
            <v>0</v>
          </cell>
          <cell r="AQ24">
            <v>0.2</v>
          </cell>
          <cell r="AR24">
            <v>0.125</v>
          </cell>
          <cell r="AS24">
            <v>100</v>
          </cell>
          <cell r="AT24">
            <v>200</v>
          </cell>
          <cell r="AU24">
            <v>66.666666666666671</v>
          </cell>
          <cell r="AV24">
            <v>22.222222222222221</v>
          </cell>
          <cell r="AW24">
            <v>999</v>
          </cell>
          <cell r="AX24">
            <v>999</v>
          </cell>
          <cell r="AY24">
            <v>9999</v>
          </cell>
          <cell r="AZ24">
            <v>9999</v>
          </cell>
          <cell r="BB24">
            <v>85</v>
          </cell>
          <cell r="BC24" t="str">
            <v>"Actor0201","Actor1002","Actor2103","Actor0104","Actor1005","Actor0007","Actor1108","Actor1109","Actor2010","Actor2011","Actor3212","Actor0113","Actor3114","Actor2015","Actor1216","Actor3117","Actor1218","Actor3019","Actor2120","Actor3021","Actor3022"</v>
          </cell>
          <cell r="BD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1</v>
          </cell>
          <cell r="AG25" t="b">
            <v>0</v>
          </cell>
          <cell r="AH25">
            <v>44</v>
          </cell>
          <cell r="AJ25">
            <v>0</v>
          </cell>
          <cell r="AK25">
            <v>30</v>
          </cell>
          <cell r="AL25">
            <v>7.2</v>
          </cell>
          <cell r="AM25">
            <v>0</v>
          </cell>
          <cell r="AN25">
            <v>0</v>
          </cell>
          <cell r="AO25">
            <v>0</v>
          </cell>
          <cell r="AP25">
            <v>0</v>
          </cell>
          <cell r="AQ25">
            <v>0.23449999999999999</v>
          </cell>
          <cell r="AR25">
            <v>0.13450000000000001</v>
          </cell>
          <cell r="AS25">
            <v>411</v>
          </cell>
          <cell r="AT25">
            <v>685</v>
          </cell>
          <cell r="AU25">
            <v>18.248175182481752</v>
          </cell>
          <cell r="AV25">
            <v>6.0827250608272507</v>
          </cell>
          <cell r="AW25">
            <v>29</v>
          </cell>
          <cell r="AX25">
            <v>39</v>
          </cell>
          <cell r="AY25">
            <v>50</v>
          </cell>
          <cell r="AZ25">
            <v>55</v>
          </cell>
          <cell r="BB25">
            <v>85</v>
          </cell>
          <cell r="BC25" t="str">
            <v>"Actor0201","Actor1002","Actor2103","Actor0104","Actor1005","Actor0007","Actor1108","Actor1109","Actor2010","Actor2011","Actor3212","Actor0113","Actor3114","Actor2015","Actor1216","Actor3117","Actor1218","Actor3019","Actor2120","Actor3021","Actor3022","Actor0024"</v>
          </cell>
          <cell r="BD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t="b">
            <v>0</v>
          </cell>
          <cell r="AH26">
            <v>23</v>
          </cell>
          <cell r="AJ26">
            <v>0</v>
          </cell>
          <cell r="AK26">
            <v>14</v>
          </cell>
          <cell r="AL26">
            <v>4.5999999999999996</v>
          </cell>
          <cell r="AM26">
            <v>0</v>
          </cell>
          <cell r="AN26">
            <v>0</v>
          </cell>
          <cell r="AO26">
            <v>0</v>
          </cell>
          <cell r="AP26">
            <v>0</v>
          </cell>
          <cell r="AQ26">
            <v>0.27010000000000001</v>
          </cell>
          <cell r="AR26">
            <v>0.15110000000000001</v>
          </cell>
          <cell r="AS26">
            <v>325</v>
          </cell>
          <cell r="AT26">
            <v>604</v>
          </cell>
          <cell r="AU26">
            <v>21.528525296017222</v>
          </cell>
          <cell r="AV26">
            <v>7.1761750986724078</v>
          </cell>
          <cell r="AW26">
            <v>119</v>
          </cell>
          <cell r="AX26">
            <v>179</v>
          </cell>
          <cell r="AY26">
            <v>200</v>
          </cell>
          <cell r="AZ26">
            <v>210</v>
          </cell>
          <cell r="BB26">
            <v>85</v>
          </cell>
          <cell r="BC26" t="str">
            <v>"Actor0201","Actor1002","Actor2103","Actor0104","Actor1005","Actor0007","Actor1108","Actor1109","Actor2010","Actor2011","Actor3212","Actor0113","Actor3114","Actor2015","Actor1216","Actor3117","Actor1218","Actor3019","Actor2120","Actor3021","Actor3022","Actor0024","Actor0125"</v>
          </cell>
          <cell r="BD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1</v>
          </cell>
          <cell r="AG27" t="b">
            <v>0</v>
          </cell>
          <cell r="AH27">
            <v>7</v>
          </cell>
          <cell r="AJ27">
            <v>5</v>
          </cell>
          <cell r="AK27">
            <v>1</v>
          </cell>
          <cell r="AL27">
            <v>1</v>
          </cell>
          <cell r="AM27">
            <v>0</v>
          </cell>
          <cell r="AN27">
            <v>0</v>
          </cell>
          <cell r="AO27">
            <v>0</v>
          </cell>
          <cell r="AP27">
            <v>0</v>
          </cell>
          <cell r="AQ27">
            <v>0.33050000000000002</v>
          </cell>
          <cell r="AR27">
            <v>0.1978</v>
          </cell>
          <cell r="AS27">
            <v>289</v>
          </cell>
          <cell r="AT27">
            <v>521</v>
          </cell>
          <cell r="AU27">
            <v>24.691358024691358</v>
          </cell>
          <cell r="AV27">
            <v>8.2304526748971192</v>
          </cell>
          <cell r="AW27">
            <v>299</v>
          </cell>
          <cell r="AX27">
            <v>399</v>
          </cell>
          <cell r="AY27">
            <v>500</v>
          </cell>
          <cell r="AZ27">
            <v>520</v>
          </cell>
          <cell r="BB27">
            <v>85</v>
          </cell>
          <cell r="BC27" t="str">
            <v>"Actor0201","Actor1002","Actor2103","Actor0104","Actor1005","Actor0007","Actor1108","Actor1109","Actor2010","Actor2011","Actor3212","Actor0113","Actor3114","Actor2015","Actor1216","Actor3117","Actor1218","Actor3019","Actor2120","Actor3021","Actor3022","Actor0024","Actor0125","Actor1226"</v>
          </cell>
          <cell r="BD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1</v>
          </cell>
          <cell r="AG28" t="b">
            <v>0</v>
          </cell>
          <cell r="AI28" t="str">
            <v>몬스터로 사용</v>
          </cell>
          <cell r="AJ28">
            <v>99999</v>
          </cell>
          <cell r="AM28">
            <v>0</v>
          </cell>
          <cell r="AN28">
            <v>0</v>
          </cell>
          <cell r="AO28">
            <v>0</v>
          </cell>
          <cell r="AP28">
            <v>0</v>
          </cell>
          <cell r="AQ28">
            <v>0.2</v>
          </cell>
          <cell r="AR28">
            <v>0.125</v>
          </cell>
          <cell r="AS28">
            <v>100</v>
          </cell>
          <cell r="AT28">
            <v>200</v>
          </cell>
          <cell r="AU28">
            <v>66.666666666666671</v>
          </cell>
          <cell r="AV28">
            <v>22.222222222222221</v>
          </cell>
          <cell r="AW28">
            <v>999</v>
          </cell>
          <cell r="AX28">
            <v>999</v>
          </cell>
          <cell r="AY28">
            <v>9999</v>
          </cell>
          <cell r="AZ28">
            <v>9999</v>
          </cell>
          <cell r="BB28">
            <v>85</v>
          </cell>
          <cell r="BC28" t="str">
            <v>"Actor0201","Actor1002","Actor2103","Actor0104","Actor1005","Actor0007","Actor1108","Actor1109","Actor2010","Actor2011","Actor3212","Actor0113","Actor3114","Actor2015","Actor1216","Actor3117","Actor1218","Actor3019","Actor2120","Actor3021","Actor3022","Actor0024","Actor0125","Actor1226"</v>
          </cell>
          <cell r="BD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1</v>
          </cell>
          <cell r="AG29" t="b">
            <v>0</v>
          </cell>
          <cell r="AH29">
            <v>29</v>
          </cell>
          <cell r="AJ29">
            <v>0</v>
          </cell>
          <cell r="AK29">
            <v>14</v>
          </cell>
          <cell r="AL29">
            <v>4.5999999999999996</v>
          </cell>
          <cell r="AM29">
            <v>0</v>
          </cell>
          <cell r="AN29">
            <v>0</v>
          </cell>
          <cell r="AO29">
            <v>0</v>
          </cell>
          <cell r="AP29">
            <v>0</v>
          </cell>
          <cell r="AQ29">
            <v>0.28160000000000002</v>
          </cell>
          <cell r="AR29">
            <v>0.16539999999999999</v>
          </cell>
          <cell r="AS29">
            <v>325</v>
          </cell>
          <cell r="AT29">
            <v>604</v>
          </cell>
          <cell r="AU29">
            <v>21.528525296017222</v>
          </cell>
          <cell r="AV29">
            <v>7.1761750986724078</v>
          </cell>
          <cell r="AW29">
            <v>119</v>
          </cell>
          <cell r="AX29">
            <v>179</v>
          </cell>
          <cell r="AY29">
            <v>200</v>
          </cell>
          <cell r="AZ29">
            <v>210</v>
          </cell>
          <cell r="BB29">
            <v>85</v>
          </cell>
          <cell r="BC29" t="str">
            <v>"Actor0201","Actor1002","Actor2103","Actor0104","Actor1005","Actor0007","Actor1108","Actor1109","Actor2010","Actor2011","Actor3212","Actor0113","Actor3114","Actor2015","Actor1216","Actor3117","Actor1218","Actor3019","Actor2120","Actor3021","Actor3022","Actor0024","Actor0125","Actor1226","Actor2128"</v>
          </cell>
          <cell r="BD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1</v>
          </cell>
          <cell r="AG30" t="b">
            <v>0</v>
          </cell>
          <cell r="AH30">
            <v>46</v>
          </cell>
          <cell r="AJ30">
            <v>0</v>
          </cell>
          <cell r="AK30">
            <v>30</v>
          </cell>
          <cell r="AL30">
            <v>7.2</v>
          </cell>
          <cell r="AM30">
            <v>0</v>
          </cell>
          <cell r="AN30">
            <v>0</v>
          </cell>
          <cell r="AO30">
            <v>0</v>
          </cell>
          <cell r="AP30">
            <v>0</v>
          </cell>
          <cell r="AQ30">
            <v>0.2049</v>
          </cell>
          <cell r="AR30">
            <v>0.1424</v>
          </cell>
          <cell r="AS30">
            <v>411</v>
          </cell>
          <cell r="AT30">
            <v>685</v>
          </cell>
          <cell r="AU30">
            <v>18.248175182481752</v>
          </cell>
          <cell r="AV30">
            <v>6.0827250608272507</v>
          </cell>
          <cell r="AW30">
            <v>29</v>
          </cell>
          <cell r="AX30">
            <v>39</v>
          </cell>
          <cell r="AY30">
            <v>50</v>
          </cell>
          <cell r="AZ30">
            <v>55</v>
          </cell>
          <cell r="BB30">
            <v>85</v>
          </cell>
          <cell r="BC30" t="str">
            <v>"Actor0201","Actor1002","Actor2103","Actor0104","Actor1005","Actor0007","Actor1108","Actor1109","Actor2010","Actor2011","Actor3212","Actor0113","Actor3114","Actor2015","Actor1216","Actor3117","Actor1218","Actor3019","Actor2120","Actor3021","Actor3022","Actor0024","Actor0125","Actor1226","Actor2128","Actor1029"</v>
          </cell>
          <cell r="BD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1</v>
          </cell>
          <cell r="AG31" t="b">
            <v>0</v>
          </cell>
          <cell r="AH31">
            <v>42</v>
          </cell>
          <cell r="AJ31">
            <v>0</v>
          </cell>
          <cell r="AK31">
            <v>30</v>
          </cell>
          <cell r="AL31">
            <v>7.2</v>
          </cell>
          <cell r="AM31">
            <v>0</v>
          </cell>
          <cell r="AN31">
            <v>0</v>
          </cell>
          <cell r="AO31">
            <v>0</v>
          </cell>
          <cell r="AP31">
            <v>0</v>
          </cell>
          <cell r="AQ31">
            <v>0.2331</v>
          </cell>
          <cell r="AR31">
            <v>0.12820000000000001</v>
          </cell>
          <cell r="AS31">
            <v>411</v>
          </cell>
          <cell r="AT31">
            <v>685</v>
          </cell>
          <cell r="AU31">
            <v>18.248175182481752</v>
          </cell>
          <cell r="AV31">
            <v>6.0827250608272507</v>
          </cell>
          <cell r="AW31">
            <v>29</v>
          </cell>
          <cell r="AX31">
            <v>39</v>
          </cell>
          <cell r="AY31">
            <v>50</v>
          </cell>
          <cell r="AZ31">
            <v>55</v>
          </cell>
          <cell r="BB31">
            <v>85</v>
          </cell>
          <cell r="BC31" t="str">
            <v>"Actor0201","Actor1002","Actor2103","Actor0104","Actor1005","Actor0007","Actor1108","Actor1109","Actor2010","Actor2011","Actor3212","Actor0113","Actor3114","Actor2015","Actor1216","Actor3117","Actor1218","Actor3019","Actor2120","Actor3021","Actor3022","Actor0024","Actor0125","Actor1226","Actor2128","Actor1029","Actor0030"</v>
          </cell>
          <cell r="BD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1</v>
          </cell>
          <cell r="AG32" t="b">
            <v>0</v>
          </cell>
          <cell r="AH32">
            <v>11</v>
          </cell>
          <cell r="AJ32">
            <v>0</v>
          </cell>
          <cell r="AK32">
            <v>1</v>
          </cell>
          <cell r="AL32">
            <v>1</v>
          </cell>
          <cell r="AM32">
            <v>0</v>
          </cell>
          <cell r="AN32">
            <v>0</v>
          </cell>
          <cell r="AO32">
            <v>0</v>
          </cell>
          <cell r="AP32">
            <v>0</v>
          </cell>
          <cell r="AQ32">
            <v>0.34989999999999999</v>
          </cell>
          <cell r="AR32">
            <v>0.17780000000000001</v>
          </cell>
          <cell r="AS32">
            <v>289</v>
          </cell>
          <cell r="AT32">
            <v>521</v>
          </cell>
          <cell r="AU32">
            <v>24.691358024691358</v>
          </cell>
          <cell r="AV32">
            <v>8.2304526748971192</v>
          </cell>
          <cell r="AW32">
            <v>299</v>
          </cell>
          <cell r="AX32">
            <v>399</v>
          </cell>
          <cell r="AY32">
            <v>500</v>
          </cell>
          <cell r="AZ32">
            <v>520</v>
          </cell>
          <cell r="BB32">
            <v>85</v>
          </cell>
          <cell r="BC32" t="str">
            <v>"Actor0201","Actor1002","Actor2103","Actor0104","Actor1005","Actor0007","Actor1108","Actor1109","Actor2010","Actor2011","Actor3212","Actor0113","Actor3114","Actor2015","Actor1216","Actor3117","Actor1218","Actor3019","Actor2120","Actor3021","Actor3022","Actor0024","Actor0125","Actor1226","Actor2128","Actor1029","Actor0030","Actor3231"</v>
          </cell>
          <cell r="BD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1</v>
          </cell>
          <cell r="AG33" t="b">
            <v>0</v>
          </cell>
          <cell r="AI33" t="str">
            <v>몬스터로 사용</v>
          </cell>
          <cell r="AJ33">
            <v>99999</v>
          </cell>
          <cell r="AM33">
            <v>0</v>
          </cell>
          <cell r="AN33">
            <v>0</v>
          </cell>
          <cell r="AO33">
            <v>0</v>
          </cell>
          <cell r="AP33">
            <v>0</v>
          </cell>
          <cell r="AQ33">
            <v>0.2</v>
          </cell>
          <cell r="AR33">
            <v>0.125</v>
          </cell>
          <cell r="AS33">
            <v>100</v>
          </cell>
          <cell r="AT33">
            <v>200</v>
          </cell>
          <cell r="AU33">
            <v>66.666666666666671</v>
          </cell>
          <cell r="AV33">
            <v>22.222222222222221</v>
          </cell>
          <cell r="AW33">
            <v>999</v>
          </cell>
          <cell r="AX33">
            <v>999</v>
          </cell>
          <cell r="AY33">
            <v>9999</v>
          </cell>
          <cell r="AZ33">
            <v>9999</v>
          </cell>
          <cell r="BB33">
            <v>85</v>
          </cell>
          <cell r="BC33" t="str">
            <v>"Actor0201","Actor1002","Actor2103","Actor0104","Actor1005","Actor0007","Actor1108","Actor1109","Actor2010","Actor2011","Actor3212","Actor0113","Actor3114","Actor2015","Actor1216","Actor3117","Actor1218","Actor3019","Actor2120","Actor3021","Actor3022","Actor0024","Actor0125","Actor1226","Actor2128","Actor1029","Actor0030","Actor3231"</v>
          </cell>
          <cell r="BD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1</v>
          </cell>
          <cell r="AG34" t="b">
            <v>0</v>
          </cell>
          <cell r="AH34">
            <v>4</v>
          </cell>
          <cell r="AJ34">
            <v>1</v>
          </cell>
          <cell r="AK34">
            <v>1</v>
          </cell>
          <cell r="AL34">
            <v>1</v>
          </cell>
          <cell r="AM34">
            <v>0</v>
          </cell>
          <cell r="AN34">
            <v>0</v>
          </cell>
          <cell r="AO34">
            <v>0</v>
          </cell>
          <cell r="AP34">
            <v>0</v>
          </cell>
          <cell r="AQ34">
            <v>0.3049</v>
          </cell>
          <cell r="AR34">
            <v>0.1883</v>
          </cell>
          <cell r="AS34">
            <v>289</v>
          </cell>
          <cell r="AT34">
            <v>521</v>
          </cell>
          <cell r="AU34">
            <v>24.691358024691358</v>
          </cell>
          <cell r="AV34">
            <v>8.2304526748971192</v>
          </cell>
          <cell r="AW34">
            <v>299</v>
          </cell>
          <cell r="AX34">
            <v>399</v>
          </cell>
          <cell r="AY34">
            <v>500</v>
          </cell>
          <cell r="AZ34">
            <v>520</v>
          </cell>
          <cell r="BB34">
            <v>85</v>
          </cell>
          <cell r="BC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1</v>
          </cell>
          <cell r="AG35" t="b">
            <v>0</v>
          </cell>
          <cell r="AI35" t="str">
            <v>몬스터로 사용</v>
          </cell>
          <cell r="AJ35">
            <v>99999</v>
          </cell>
          <cell r="AM35">
            <v>0</v>
          </cell>
          <cell r="AN35">
            <v>0</v>
          </cell>
          <cell r="AO35">
            <v>0</v>
          </cell>
          <cell r="AP35">
            <v>0</v>
          </cell>
          <cell r="AQ35">
            <v>0.2</v>
          </cell>
          <cell r="AR35">
            <v>0.125</v>
          </cell>
          <cell r="AS35">
            <v>100</v>
          </cell>
          <cell r="AT35">
            <v>200</v>
          </cell>
          <cell r="AU35">
            <v>66.666666666666671</v>
          </cell>
          <cell r="AV35">
            <v>22.222222222222221</v>
          </cell>
          <cell r="AW35">
            <v>999</v>
          </cell>
          <cell r="AX35">
            <v>999</v>
          </cell>
          <cell r="AY35">
            <v>9999</v>
          </cell>
          <cell r="AZ35">
            <v>9999</v>
          </cell>
          <cell r="BB35">
            <v>85</v>
          </cell>
          <cell r="BC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1</v>
          </cell>
          <cell r="AG36" t="b">
            <v>0</v>
          </cell>
          <cell r="AH36">
            <v>9</v>
          </cell>
          <cell r="AJ36">
            <v>6</v>
          </cell>
          <cell r="AK36">
            <v>1</v>
          </cell>
          <cell r="AL36">
            <v>1</v>
          </cell>
          <cell r="AM36">
            <v>0</v>
          </cell>
          <cell r="AN36">
            <v>0</v>
          </cell>
          <cell r="AO36">
            <v>0</v>
          </cell>
          <cell r="AP36">
            <v>0</v>
          </cell>
          <cell r="AQ36">
            <v>0.34939999999999999</v>
          </cell>
          <cell r="AR36">
            <v>0.1822</v>
          </cell>
          <cell r="AS36">
            <v>289</v>
          </cell>
          <cell r="AT36">
            <v>521</v>
          </cell>
          <cell r="AU36">
            <v>24.691358024691358</v>
          </cell>
          <cell r="AV36">
            <v>8.2304526748971192</v>
          </cell>
          <cell r="AW36">
            <v>299</v>
          </cell>
          <cell r="AX36">
            <v>399</v>
          </cell>
          <cell r="AY36">
            <v>500</v>
          </cell>
          <cell r="AZ36">
            <v>520</v>
          </cell>
          <cell r="BB36">
            <v>85</v>
          </cell>
          <cell r="BC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D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1</v>
          </cell>
          <cell r="AG37" t="b">
            <v>0</v>
          </cell>
          <cell r="AH37">
            <v>3</v>
          </cell>
          <cell r="AJ37">
            <v>4</v>
          </cell>
          <cell r="AK37">
            <v>1</v>
          </cell>
          <cell r="AL37">
            <v>1</v>
          </cell>
          <cell r="AM37">
            <v>0</v>
          </cell>
          <cell r="AN37">
            <v>0</v>
          </cell>
          <cell r="AO37">
            <v>0</v>
          </cell>
          <cell r="AP37">
            <v>0</v>
          </cell>
          <cell r="AQ37">
            <v>0.32329999999999998</v>
          </cell>
          <cell r="AR37">
            <v>0.18609999999999999</v>
          </cell>
          <cell r="AS37">
            <v>289</v>
          </cell>
          <cell r="AT37">
            <v>521</v>
          </cell>
          <cell r="AU37">
            <v>24.691358024691358</v>
          </cell>
          <cell r="AV37">
            <v>8.2304526748971192</v>
          </cell>
          <cell r="AW37">
            <v>299</v>
          </cell>
          <cell r="AX37">
            <v>399</v>
          </cell>
          <cell r="AY37">
            <v>500</v>
          </cell>
          <cell r="AZ37">
            <v>520</v>
          </cell>
          <cell r="BB37">
            <v>85</v>
          </cell>
          <cell r="BC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D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1</v>
          </cell>
          <cell r="AG38" t="b">
            <v>0</v>
          </cell>
          <cell r="AH38">
            <v>41</v>
          </cell>
          <cell r="AJ38">
            <v>0</v>
          </cell>
          <cell r="AK38">
            <v>30</v>
          </cell>
          <cell r="AL38">
            <v>7.2</v>
          </cell>
          <cell r="AM38">
            <v>0</v>
          </cell>
          <cell r="AN38">
            <v>0</v>
          </cell>
          <cell r="AO38">
            <v>0</v>
          </cell>
          <cell r="AP38">
            <v>0</v>
          </cell>
          <cell r="AQ38">
            <v>0.23949999999999999</v>
          </cell>
          <cell r="AR38">
            <v>0.14680000000000001</v>
          </cell>
          <cell r="AS38">
            <v>411</v>
          </cell>
          <cell r="AT38">
            <v>685</v>
          </cell>
          <cell r="AU38">
            <v>18.248175182481752</v>
          </cell>
          <cell r="AV38">
            <v>6.0827250608272507</v>
          </cell>
          <cell r="AW38">
            <v>29</v>
          </cell>
          <cell r="AX38">
            <v>39</v>
          </cell>
          <cell r="AY38">
            <v>50</v>
          </cell>
          <cell r="AZ38">
            <v>55</v>
          </cell>
          <cell r="BB38">
            <v>85</v>
          </cell>
          <cell r="BC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D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1</v>
          </cell>
          <cell r="AG39" t="b">
            <v>0</v>
          </cell>
          <cell r="AH39">
            <v>8</v>
          </cell>
          <cell r="AJ39">
            <v>0</v>
          </cell>
          <cell r="AK39">
            <v>1</v>
          </cell>
          <cell r="AL39">
            <v>1</v>
          </cell>
          <cell r="AM39">
            <v>0</v>
          </cell>
          <cell r="AN39">
            <v>0</v>
          </cell>
          <cell r="AO39">
            <v>0</v>
          </cell>
          <cell r="AP39">
            <v>0</v>
          </cell>
          <cell r="AQ39">
            <v>0.32550000000000001</v>
          </cell>
          <cell r="AR39">
            <v>0.18709999999999999</v>
          </cell>
          <cell r="AS39">
            <v>289</v>
          </cell>
          <cell r="AT39">
            <v>521</v>
          </cell>
          <cell r="AU39">
            <v>24.691358024691358</v>
          </cell>
          <cell r="AV39">
            <v>8.2304526748971192</v>
          </cell>
          <cell r="AW39">
            <v>299</v>
          </cell>
          <cell r="AX39">
            <v>399</v>
          </cell>
          <cell r="AY39">
            <v>500</v>
          </cell>
          <cell r="AZ39">
            <v>520</v>
          </cell>
          <cell r="BB39">
            <v>85</v>
          </cell>
          <cell r="BC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D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v>
          </cell>
          <cell r="X40">
            <v>0</v>
          </cell>
          <cell r="Y40">
            <v>0</v>
          </cell>
          <cell r="Z40" t="str">
            <v>EnergyShieldRobot</v>
          </cell>
          <cell r="AA40">
            <v>1</v>
          </cell>
          <cell r="AB40" t="str">
            <v>Portrait_EnergyShieldRobot</v>
          </cell>
          <cell r="AC40">
            <v>0.08</v>
          </cell>
          <cell r="AD40" t="b">
            <v>0</v>
          </cell>
          <cell r="AE40" t="b">
            <v>1</v>
          </cell>
          <cell r="AF40" t="b">
            <v>1</v>
          </cell>
          <cell r="AG40" t="b">
            <v>0</v>
          </cell>
          <cell r="AH40">
            <v>48</v>
          </cell>
          <cell r="AJ40">
            <v>0</v>
          </cell>
          <cell r="AK40">
            <v>30</v>
          </cell>
          <cell r="AL40">
            <v>7.2</v>
          </cell>
          <cell r="AM40">
            <v>0</v>
          </cell>
          <cell r="AN40">
            <v>0</v>
          </cell>
          <cell r="AO40">
            <v>0</v>
          </cell>
          <cell r="AP40">
            <v>0</v>
          </cell>
          <cell r="AQ40">
            <v>0.21820000000000001</v>
          </cell>
          <cell r="AR40">
            <v>0.1401</v>
          </cell>
          <cell r="AS40">
            <v>411</v>
          </cell>
          <cell r="AT40">
            <v>685</v>
          </cell>
          <cell r="AU40">
            <v>18.248175182481752</v>
          </cell>
          <cell r="AV40">
            <v>6.0827250608272507</v>
          </cell>
          <cell r="AW40">
            <v>29</v>
          </cell>
          <cell r="AX40">
            <v>39</v>
          </cell>
          <cell r="AY40">
            <v>50</v>
          </cell>
          <cell r="AZ40">
            <v>55</v>
          </cell>
          <cell r="BB40">
            <v>85</v>
          </cell>
          <cell r="BC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D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t="b">
            <v>1</v>
          </cell>
          <cell r="AH41">
            <v>2</v>
          </cell>
          <cell r="AJ41">
            <v>0</v>
          </cell>
          <cell r="AK41">
            <v>1</v>
          </cell>
          <cell r="AL41">
            <v>1</v>
          </cell>
          <cell r="AM41">
            <v>0</v>
          </cell>
          <cell r="AN41">
            <v>0</v>
          </cell>
          <cell r="AO41">
            <v>0</v>
          </cell>
          <cell r="AP41">
            <v>0</v>
          </cell>
          <cell r="AQ41">
            <v>0.3402</v>
          </cell>
          <cell r="AR41">
            <v>0.1817</v>
          </cell>
          <cell r="AS41">
            <v>289</v>
          </cell>
          <cell r="AT41">
            <v>521</v>
          </cell>
          <cell r="AU41">
            <v>24.691358024691358</v>
          </cell>
          <cell r="AV41">
            <v>8.2304526748971192</v>
          </cell>
          <cell r="AW41">
            <v>299</v>
          </cell>
          <cell r="AX41">
            <v>399</v>
          </cell>
          <cell r="AY41">
            <v>500</v>
          </cell>
          <cell r="AZ41">
            <v>520</v>
          </cell>
          <cell r="BB41">
            <v>85</v>
          </cell>
          <cell r="BC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D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t="b">
            <v>1</v>
          </cell>
          <cell r="AH42">
            <v>25</v>
          </cell>
          <cell r="AJ42">
            <v>0</v>
          </cell>
          <cell r="AK42">
            <v>14</v>
          </cell>
          <cell r="AL42">
            <v>4.5999999999999996</v>
          </cell>
          <cell r="AM42">
            <v>0</v>
          </cell>
          <cell r="AN42">
            <v>0</v>
          </cell>
          <cell r="AO42">
            <v>0</v>
          </cell>
          <cell r="AP42">
            <v>0</v>
          </cell>
          <cell r="AQ42">
            <v>0.25940000000000002</v>
          </cell>
          <cell r="AR42">
            <v>0.1517</v>
          </cell>
          <cell r="AS42">
            <v>325</v>
          </cell>
          <cell r="AT42">
            <v>604</v>
          </cell>
          <cell r="AU42">
            <v>21.528525296017222</v>
          </cell>
          <cell r="AV42">
            <v>7.1761750986724078</v>
          </cell>
          <cell r="AW42">
            <v>119</v>
          </cell>
          <cell r="AX42">
            <v>179</v>
          </cell>
          <cell r="AY42">
            <v>200</v>
          </cell>
          <cell r="AZ42">
            <v>210</v>
          </cell>
          <cell r="BB42">
            <v>85</v>
          </cell>
          <cell r="BC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D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t="b">
            <v>0</v>
          </cell>
          <cell r="AH43">
            <v>12</v>
          </cell>
          <cell r="AJ43">
            <v>7</v>
          </cell>
          <cell r="AK43">
            <v>1</v>
          </cell>
          <cell r="AL43">
            <v>1</v>
          </cell>
          <cell r="AM43">
            <v>0</v>
          </cell>
          <cell r="AN43">
            <v>0</v>
          </cell>
          <cell r="AO43">
            <v>0</v>
          </cell>
          <cell r="AP43">
            <v>0</v>
          </cell>
          <cell r="AQ43">
            <v>0.30930000000000002</v>
          </cell>
          <cell r="AR43">
            <v>0.18720000000000001</v>
          </cell>
          <cell r="AS43">
            <v>289</v>
          </cell>
          <cell r="AT43">
            <v>521</v>
          </cell>
          <cell r="AU43">
            <v>24.691358024691358</v>
          </cell>
          <cell r="AV43">
            <v>8.2304526748971192</v>
          </cell>
          <cell r="AW43">
            <v>299</v>
          </cell>
          <cell r="AX43">
            <v>399</v>
          </cell>
          <cell r="AY43">
            <v>500</v>
          </cell>
          <cell r="AZ43">
            <v>520</v>
          </cell>
          <cell r="BB43">
            <v>85</v>
          </cell>
          <cell r="BC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1</v>
          </cell>
          <cell r="AG44" t="b">
            <v>0</v>
          </cell>
          <cell r="AH44">
            <v>55</v>
          </cell>
          <cell r="AJ44">
            <v>99999</v>
          </cell>
          <cell r="AM44">
            <v>0</v>
          </cell>
          <cell r="AN44">
            <v>0</v>
          </cell>
          <cell r="AO44">
            <v>0</v>
          </cell>
          <cell r="AP44">
            <v>0</v>
          </cell>
          <cell r="AQ44">
            <v>0.2</v>
          </cell>
          <cell r="AR44">
            <v>0.125</v>
          </cell>
          <cell r="AS44">
            <v>100</v>
          </cell>
          <cell r="AT44">
            <v>200</v>
          </cell>
          <cell r="AU44">
            <v>66.666666666666671</v>
          </cell>
          <cell r="AV44">
            <v>22.222222222222221</v>
          </cell>
          <cell r="AW44">
            <v>999</v>
          </cell>
          <cell r="AX44">
            <v>999</v>
          </cell>
          <cell r="AY44">
            <v>9999</v>
          </cell>
          <cell r="AZ44">
            <v>9999</v>
          </cell>
          <cell r="BB44">
            <v>85</v>
          </cell>
          <cell r="BC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1</v>
          </cell>
          <cell r="AG45" t="b">
            <v>0</v>
          </cell>
          <cell r="AH45">
            <v>56</v>
          </cell>
          <cell r="AJ45">
            <v>99999</v>
          </cell>
          <cell r="AM45">
            <v>0</v>
          </cell>
          <cell r="AN45">
            <v>0</v>
          </cell>
          <cell r="AO45">
            <v>0</v>
          </cell>
          <cell r="AP45">
            <v>0</v>
          </cell>
          <cell r="AQ45">
            <v>0.2</v>
          </cell>
          <cell r="AR45">
            <v>0.125</v>
          </cell>
          <cell r="AS45">
            <v>100</v>
          </cell>
          <cell r="AT45">
            <v>200</v>
          </cell>
          <cell r="AU45">
            <v>66.666666666666671</v>
          </cell>
          <cell r="AV45">
            <v>22.222222222222221</v>
          </cell>
          <cell r="AW45">
            <v>999</v>
          </cell>
          <cell r="AX45">
            <v>999</v>
          </cell>
          <cell r="AY45">
            <v>9999</v>
          </cell>
          <cell r="AZ45">
            <v>9999</v>
          </cell>
          <cell r="BB45">
            <v>85</v>
          </cell>
          <cell r="BC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237</v>
      </c>
      <c r="H2">
        <v>35</v>
      </c>
      <c r="I2">
        <v>15000</v>
      </c>
      <c r="M2">
        <v>4</v>
      </c>
      <c r="N2" t="s">
        <v>54</v>
      </c>
      <c r="O2" t="s">
        <v>50</v>
      </c>
    </row>
    <row r="3" spans="1:16">
      <c r="A3">
        <v>5</v>
      </c>
      <c r="D3" s="1">
        <v>1.99</v>
      </c>
      <c r="E3" s="1">
        <v>2500</v>
      </c>
      <c r="F3" t="s">
        <v>35</v>
      </c>
      <c r="G3" t="s">
        <v>238</v>
      </c>
      <c r="H3">
        <v>50</v>
      </c>
      <c r="I3">
        <v>25000</v>
      </c>
      <c r="K3">
        <v>1</v>
      </c>
      <c r="M3">
        <v>4</v>
      </c>
      <c r="N3" t="s">
        <v>55</v>
      </c>
      <c r="O3" t="s">
        <v>50</v>
      </c>
      <c r="P3" t="s">
        <v>45</v>
      </c>
    </row>
    <row r="4" spans="1:16">
      <c r="A4">
        <v>15</v>
      </c>
      <c r="D4" s="1">
        <v>2.99</v>
      </c>
      <c r="E4" s="1">
        <v>3900</v>
      </c>
      <c r="F4" t="s">
        <v>36</v>
      </c>
      <c r="G4" t="s">
        <v>239</v>
      </c>
      <c r="H4">
        <v>65</v>
      </c>
      <c r="I4">
        <v>30000</v>
      </c>
      <c r="L4">
        <v>2</v>
      </c>
      <c r="M4">
        <v>4</v>
      </c>
      <c r="N4" t="s">
        <v>56</v>
      </c>
      <c r="O4" t="s">
        <v>50</v>
      </c>
      <c r="P4" t="s">
        <v>47</v>
      </c>
    </row>
    <row r="5" spans="1:16">
      <c r="A5">
        <v>25</v>
      </c>
      <c r="D5" s="1">
        <v>3.99</v>
      </c>
      <c r="E5" s="1">
        <v>4900</v>
      </c>
      <c r="F5" t="s">
        <v>37</v>
      </c>
      <c r="G5" t="s">
        <v>240</v>
      </c>
      <c r="H5">
        <v>80</v>
      </c>
      <c r="I5">
        <v>30000</v>
      </c>
      <c r="L5">
        <v>3</v>
      </c>
      <c r="M5">
        <v>4</v>
      </c>
      <c r="N5" t="s">
        <v>57</v>
      </c>
      <c r="O5" t="s">
        <v>50</v>
      </c>
      <c r="P5" t="s">
        <v>48</v>
      </c>
    </row>
    <row r="6" spans="1:16">
      <c r="A6">
        <v>35</v>
      </c>
      <c r="D6" s="1">
        <v>4.99</v>
      </c>
      <c r="E6" s="1">
        <v>5900</v>
      </c>
      <c r="F6" t="s">
        <v>38</v>
      </c>
      <c r="G6" t="s">
        <v>241</v>
      </c>
      <c r="H6">
        <v>100</v>
      </c>
      <c r="I6">
        <v>30000</v>
      </c>
      <c r="L6">
        <v>4</v>
      </c>
      <c r="M6">
        <v>4</v>
      </c>
      <c r="N6" t="s">
        <v>58</v>
      </c>
      <c r="O6" t="s">
        <v>50</v>
      </c>
      <c r="P6" t="s">
        <v>230</v>
      </c>
    </row>
    <row r="7" spans="1:16">
      <c r="A7">
        <v>45</v>
      </c>
      <c r="D7" s="1">
        <v>5.99</v>
      </c>
      <c r="E7" s="1">
        <v>7500</v>
      </c>
      <c r="F7" t="s">
        <v>226</v>
      </c>
      <c r="G7" t="s">
        <v>242</v>
      </c>
      <c r="H7">
        <v>100</v>
      </c>
      <c r="I7">
        <v>35000</v>
      </c>
      <c r="L7">
        <v>5</v>
      </c>
      <c r="M7">
        <v>4</v>
      </c>
      <c r="N7" t="s">
        <v>233</v>
      </c>
      <c r="O7" t="s">
        <v>50</v>
      </c>
      <c r="P7" t="s">
        <v>231</v>
      </c>
    </row>
    <row r="8" spans="1:16">
      <c r="A8">
        <v>55</v>
      </c>
      <c r="D8" s="1">
        <v>7.99</v>
      </c>
      <c r="E8" s="1">
        <v>9900</v>
      </c>
      <c r="F8" t="s">
        <v>227</v>
      </c>
      <c r="G8" t="s">
        <v>243</v>
      </c>
      <c r="H8">
        <v>120</v>
      </c>
      <c r="I8">
        <v>35000</v>
      </c>
      <c r="L8">
        <v>6</v>
      </c>
      <c r="M8">
        <v>4</v>
      </c>
      <c r="N8" t="s">
        <v>234</v>
      </c>
      <c r="O8" t="s">
        <v>50</v>
      </c>
      <c r="P8" t="s">
        <v>232</v>
      </c>
    </row>
    <row r="9" spans="1:16">
      <c r="A9">
        <v>65</v>
      </c>
      <c r="D9" s="1">
        <v>8.99</v>
      </c>
      <c r="E9" s="1">
        <v>11000</v>
      </c>
      <c r="F9" t="s">
        <v>228</v>
      </c>
      <c r="G9" t="s">
        <v>244</v>
      </c>
      <c r="H9">
        <v>120</v>
      </c>
      <c r="I9">
        <v>40000</v>
      </c>
      <c r="L9">
        <v>7</v>
      </c>
      <c r="M9">
        <v>4</v>
      </c>
      <c r="N9" t="s">
        <v>235</v>
      </c>
      <c r="O9" t="s">
        <v>50</v>
      </c>
      <c r="P9" t="s">
        <v>49</v>
      </c>
    </row>
    <row r="10" spans="1:16">
      <c r="A10">
        <v>75</v>
      </c>
      <c r="D10" s="1">
        <v>9.99</v>
      </c>
      <c r="E10" s="1">
        <v>12000</v>
      </c>
      <c r="F10" t="s">
        <v>229</v>
      </c>
      <c r="G10" t="s">
        <v>245</v>
      </c>
      <c r="H10">
        <v>135</v>
      </c>
      <c r="I10">
        <v>45000</v>
      </c>
      <c r="L10">
        <v>7</v>
      </c>
      <c r="M10">
        <v>4</v>
      </c>
      <c r="N10" t="s">
        <v>236</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246</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118</v>
      </c>
      <c r="C1" s="6" t="s">
        <v>119</v>
      </c>
      <c r="D1" s="6" t="s">
        <v>120</v>
      </c>
      <c r="E1" s="6" t="s">
        <v>121</v>
      </c>
      <c r="F1" s="6" t="s">
        <v>149</v>
      </c>
      <c r="G1" s="6" t="s">
        <v>150</v>
      </c>
      <c r="H1" s="3" t="s">
        <v>65</v>
      </c>
      <c r="I1" s="3" t="s">
        <v>66</v>
      </c>
      <c r="J1" s="8" t="s">
        <v>107</v>
      </c>
      <c r="K1" s="8" t="s">
        <v>106</v>
      </c>
      <c r="M1" t="s">
        <v>139</v>
      </c>
      <c r="O1" t="s">
        <v>100</v>
      </c>
      <c r="P1" t="s">
        <v>135</v>
      </c>
      <c r="Q1" t="s">
        <v>101</v>
      </c>
      <c r="R1" t="s">
        <v>102</v>
      </c>
      <c r="S1" t="s">
        <v>122</v>
      </c>
      <c r="T1" t="s">
        <v>136</v>
      </c>
      <c r="U1" t="s">
        <v>137</v>
      </c>
      <c r="V1" t="s">
        <v>138</v>
      </c>
      <c r="X1" t="s">
        <v>123</v>
      </c>
      <c r="Y1" t="s">
        <v>128</v>
      </c>
      <c r="Z1" t="s">
        <v>124</v>
      </c>
      <c r="AA1" t="s">
        <v>125</v>
      </c>
      <c r="AB1" t="s">
        <v>126</v>
      </c>
      <c r="AC1" t="s">
        <v>127</v>
      </c>
    </row>
    <row r="2" spans="1:29">
      <c r="A2">
        <v>1</v>
      </c>
      <c r="B2">
        <f ca="1">RAND()</f>
        <v>0.94089411042726157</v>
      </c>
      <c r="C2">
        <f t="shared" ref="C2:C32" ca="1" si="0">RAND()</f>
        <v>0.63270995341153069</v>
      </c>
      <c r="D2" t="str">
        <f ca="1">VLOOKUP($B2
+IF(D1="DI",1,
IF(D1="EN",2,
IF(D1="GO",3,0))),$AB:$AC,MATCH($AC$1,$AB$1:$AC$1,0),1)</f>
        <v>DI</v>
      </c>
      <c r="E2">
        <f ca="1">ROUNDDOWN(VLOOKUP(D2,$O:$V,MATCH($T$1,$O$1:$V$1,0),0)+C2*(VLOOKUP(D2,$O:$V,MATCH($U$1,$O$1:$V$1,0),0)-VLOOKUP(D2,$O:$V,MATCH($T$1,$O$1:$V$1,0),0)+10^ABS(VLOOKUP(D2,$O:$V,MATCH($V$1,$O$1:$V$1,0),0))),VLOOKUP(D2,$O:$V,MATCH($V$1,$O$1:$V$1,0),0))</f>
        <v>5</v>
      </c>
      <c r="F2" t="s">
        <v>131</v>
      </c>
      <c r="G2">
        <v>7</v>
      </c>
      <c r="H2" t="s">
        <v>131</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12</v>
      </c>
      <c r="Q2">
        <f>COUNTIF(H:H,O2)</f>
        <v>13</v>
      </c>
      <c r="R2">
        <f>SUMIF(H:H,O2,I:I)</f>
        <v>92</v>
      </c>
      <c r="S2">
        <f>R2/Q2</f>
        <v>7.0769230769230766</v>
      </c>
      <c r="T2">
        <v>6</v>
      </c>
      <c r="U2">
        <v>9</v>
      </c>
      <c r="V2">
        <v>0</v>
      </c>
      <c r="X2">
        <v>1</v>
      </c>
      <c r="Y2">
        <v>0</v>
      </c>
      <c r="Z2">
        <v>14</v>
      </c>
      <c r="AA2">
        <f>Z2/SUMIF(Y:Y,Y2,Z:Z)</f>
        <v>0.46666666666666667</v>
      </c>
      <c r="AB2">
        <v>0</v>
      </c>
      <c r="AC2" t="s">
        <v>130</v>
      </c>
    </row>
    <row r="3" spans="1:29">
      <c r="A3">
        <v>2</v>
      </c>
      <c r="B3">
        <f t="shared" ref="B3:B32" ca="1" si="1">RAND()</f>
        <v>0.35062093807406025</v>
      </c>
      <c r="C3">
        <f t="shared" ca="1" si="0"/>
        <v>0.48028187567181668</v>
      </c>
      <c r="D3" t="str">
        <f t="shared" ref="D3:D32" ca="1" si="2">VLOOKUP($B3
+IF(D2="DI",1,
IF(D2="EN",2,
IF(D2="GO",3,0))),$AB:$AC,MATCH($AC$1,$AB$1:$AC$1,0),1)</f>
        <v>GO</v>
      </c>
      <c r="E3">
        <f t="shared" ref="E3:E32" ca="1" si="3">ROUNDDOWN(VLOOKUP(D3,$O:$V,MATCH($T$1,$O$1:$V$1,0),0)+C3*(VLOOKUP(D3,$O:$V,MATCH($U$1,$O$1:$V$1,0),0)-VLOOKUP(D3,$O:$V,MATCH($T$1,$O$1:$V$1,0),0)+10^ABS(VLOOKUP(D3,$O:$V,MATCH($V$1,$O$1:$V$1,0),0))),VLOOKUP(D3,$O:$V,MATCH($V$1,$O$1:$V$1,0),0))</f>
        <v>1900</v>
      </c>
      <c r="F3" t="s">
        <v>129</v>
      </c>
      <c r="G3">
        <v>800</v>
      </c>
      <c r="H3" t="s">
        <v>129</v>
      </c>
      <c r="I3">
        <v>1200</v>
      </c>
      <c r="J3" t="str">
        <f>J2&amp;","&amp;K3</f>
        <v>{"dy":1,"cd":"EN","cn":8},{"dy":2,"cd":"GO","cn":1200}</v>
      </c>
      <c r="K3" t="str">
        <f t="shared" ref="K3:K32" si="4">"{"""&amp;A$1&amp;""":"&amp;A3
&amp;","""&amp;H$1&amp;""":"""&amp;H3&amp;""""
&amp;","""&amp;I$1&amp;""":"&amp;I3&amp;"}"</f>
        <v>{"dy":2,"cd":"GO","cn":1200}</v>
      </c>
      <c r="O3" t="s">
        <v>69</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132</v>
      </c>
    </row>
    <row r="4" spans="1:29">
      <c r="A4">
        <v>3</v>
      </c>
      <c r="B4">
        <f t="shared" ca="1" si="1"/>
        <v>0.97008408312120942</v>
      </c>
      <c r="C4">
        <f t="shared" ca="1" si="0"/>
        <v>0.52206012834667614</v>
      </c>
      <c r="D4" t="str">
        <f t="shared" ca="1" si="2"/>
        <v>DI</v>
      </c>
      <c r="E4">
        <f t="shared" ca="1" si="3"/>
        <v>5</v>
      </c>
      <c r="F4" t="s">
        <v>131</v>
      </c>
      <c r="G4">
        <v>12</v>
      </c>
      <c r="H4" t="s">
        <v>131</v>
      </c>
      <c r="I4">
        <v>7</v>
      </c>
      <c r="J4" t="str">
        <f t="shared" ref="J4:J32" si="9">J3&amp;","&amp;K4</f>
        <v>{"dy":1,"cd":"EN","cn":8},{"dy":2,"cd":"GO","cn":1200},{"dy":3,"cd":"EN","cn":7}</v>
      </c>
      <c r="K4" t="str">
        <f t="shared" si="4"/>
        <v>{"dy":3,"cd":"EN","cn":7}</v>
      </c>
      <c r="O4" t="s">
        <v>99</v>
      </c>
      <c r="P4">
        <f t="shared" ca="1" si="5"/>
        <v>4</v>
      </c>
      <c r="Q4">
        <f t="shared" si="6"/>
        <v>5</v>
      </c>
      <c r="R4">
        <f t="shared" si="7"/>
        <v>22</v>
      </c>
      <c r="S4">
        <f>R4/Q4</f>
        <v>4.4000000000000004</v>
      </c>
      <c r="T4">
        <v>3</v>
      </c>
      <c r="U4">
        <v>6</v>
      </c>
      <c r="V4">
        <v>0</v>
      </c>
      <c r="X4">
        <v>3</v>
      </c>
      <c r="Y4">
        <v>0</v>
      </c>
      <c r="Z4">
        <v>2</v>
      </c>
      <c r="AA4">
        <f t="shared" si="8"/>
        <v>6.6666666666666666E-2</v>
      </c>
      <c r="AB4">
        <f>AB3+AA3</f>
        <v>0.93333333333333335</v>
      </c>
      <c r="AC4" t="s">
        <v>134</v>
      </c>
    </row>
    <row r="5" spans="1:29">
      <c r="A5">
        <v>4</v>
      </c>
      <c r="B5">
        <f t="shared" ca="1" si="1"/>
        <v>0.14896413477134007</v>
      </c>
      <c r="C5">
        <f t="shared" ca="1" si="0"/>
        <v>0.50760036208986137</v>
      </c>
      <c r="D5" t="str">
        <f t="shared" ca="1" si="2"/>
        <v>GO</v>
      </c>
      <c r="E5">
        <f t="shared" ca="1" si="3"/>
        <v>2000</v>
      </c>
      <c r="F5" t="s">
        <v>129</v>
      </c>
      <c r="G5">
        <v>1000</v>
      </c>
      <c r="H5" t="s">
        <v>129</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0.82731416827762616</v>
      </c>
      <c r="C6">
        <f t="shared" ca="1" si="0"/>
        <v>0.79286692431700279</v>
      </c>
      <c r="D6" t="str">
        <f t="shared" ca="1" si="2"/>
        <v>EN</v>
      </c>
      <c r="E6">
        <f t="shared" ca="1" si="3"/>
        <v>9</v>
      </c>
      <c r="F6" t="s">
        <v>131</v>
      </c>
      <c r="G6">
        <v>5</v>
      </c>
      <c r="H6" t="s">
        <v>131</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7.1348857784901965E-2</v>
      </c>
      <c r="C7">
        <f t="shared" ca="1" si="0"/>
        <v>0.84838948460816943</v>
      </c>
      <c r="D7" t="str">
        <f t="shared" ca="1" si="2"/>
        <v>GO</v>
      </c>
      <c r="E7">
        <f t="shared" ca="1" si="3"/>
        <v>3100</v>
      </c>
      <c r="F7" t="s">
        <v>129</v>
      </c>
      <c r="G7">
        <v>900</v>
      </c>
      <c r="H7" t="s">
        <v>129</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0.97303212550624008</v>
      </c>
      <c r="C8">
        <f t="shared" ca="1" si="0"/>
        <v>0.25655258134875991</v>
      </c>
      <c r="D8" t="str">
        <f t="shared" ca="1" si="2"/>
        <v>DI</v>
      </c>
      <c r="E8">
        <f t="shared" ca="1" si="3"/>
        <v>4</v>
      </c>
      <c r="F8" t="s">
        <v>131</v>
      </c>
      <c r="G8">
        <v>6</v>
      </c>
      <c r="H8" t="s">
        <v>131</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0.10076966808254506</v>
      </c>
      <c r="C9">
        <f t="shared" ca="1" si="0"/>
        <v>1.2780538788810136E-2</v>
      </c>
      <c r="D9" t="str">
        <f t="shared" ca="1" si="2"/>
        <v>GO</v>
      </c>
      <c r="E9">
        <f t="shared" ca="1" si="3"/>
        <v>500</v>
      </c>
      <c r="F9" t="s">
        <v>133</v>
      </c>
      <c r="G9">
        <v>3</v>
      </c>
      <c r="H9" t="s">
        <v>129</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0.59841743703363048</v>
      </c>
      <c r="C10">
        <f t="shared" ca="1" si="0"/>
        <v>0.68416673733909861</v>
      </c>
      <c r="D10" t="str">
        <f t="shared" ca="1" si="2"/>
        <v>EN</v>
      </c>
      <c r="E10">
        <f t="shared" ca="1" si="3"/>
        <v>8</v>
      </c>
      <c r="F10" t="s">
        <v>129</v>
      </c>
      <c r="G10">
        <v>700</v>
      </c>
      <c r="H10" t="s">
        <v>133</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0.20566227472356291</v>
      </c>
      <c r="C11">
        <f t="shared" ca="1" si="0"/>
        <v>0.42992004120684335</v>
      </c>
      <c r="D11" t="str">
        <f t="shared" ca="1" si="2"/>
        <v>GO</v>
      </c>
      <c r="E11">
        <f t="shared" ca="1" si="3"/>
        <v>1800</v>
      </c>
      <c r="F11" t="s">
        <v>131</v>
      </c>
      <c r="G11">
        <v>10</v>
      </c>
      <c r="H11" t="s">
        <v>131</v>
      </c>
      <c r="I11">
        <v>6</v>
      </c>
      <c r="J11" t="str">
        <f t="shared" si="9"/>
        <v>{"dy":1,"cd":"EN","cn":8},{"dy":2,"cd":"GO","cn":1200},{"dy":3,"cd":"EN","cn":7},{"dy":4,"cd":"GO","cn":2600},{"dy":5,"cd":"EN","cn":6},{"dy":6,"cd":"GO","cn":1500},{"dy":7,"cd":"EN","cn":6},{"dy":8,"cd":"GO","cn":2300},{"dy":9,"cd":"DI","cn":4},{"dy":10,"cd":"EN","cn":6}</v>
      </c>
      <c r="K11" t="str">
        <f t="shared" si="4"/>
        <v>{"dy":10,"cd":"EN","cn":6}</v>
      </c>
    </row>
    <row r="12" spans="1:29">
      <c r="A12">
        <v>11</v>
      </c>
      <c r="B12">
        <f t="shared" ca="1" si="1"/>
        <v>0.14696397192703325</v>
      </c>
      <c r="C12">
        <f t="shared" ca="1" si="0"/>
        <v>0.12725201425869281</v>
      </c>
      <c r="D12" t="str">
        <f t="shared" ca="1" si="2"/>
        <v>EN</v>
      </c>
      <c r="E12">
        <f t="shared" ca="1" si="3"/>
        <v>6</v>
      </c>
      <c r="F12" t="s">
        <v>129</v>
      </c>
      <c r="G12">
        <v>1300</v>
      </c>
      <c r="H12" t="s">
        <v>129</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0.33874714233631953</v>
      </c>
      <c r="C13">
        <f t="shared" ca="1" si="0"/>
        <v>0.98258333957539845</v>
      </c>
      <c r="D13" t="str">
        <f t="shared" ca="1" si="2"/>
        <v>GO</v>
      </c>
      <c r="E13">
        <f t="shared" ca="1" si="3"/>
        <v>3500</v>
      </c>
      <c r="F13" t="s">
        <v>131</v>
      </c>
      <c r="G13">
        <v>6</v>
      </c>
      <c r="H13" t="s">
        <v>131</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0.44465759411114103</v>
      </c>
      <c r="C14">
        <f t="shared" ca="1" si="0"/>
        <v>0.17239072137666178</v>
      </c>
      <c r="D14" t="str">
        <f t="shared" ca="1" si="2"/>
        <v>EN</v>
      </c>
      <c r="E14">
        <f t="shared" ca="1" si="3"/>
        <v>6</v>
      </c>
      <c r="F14" t="s">
        <v>129</v>
      </c>
      <c r="G14">
        <v>1200</v>
      </c>
      <c r="H14" t="s">
        <v>129</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0.32529379100029521</v>
      </c>
      <c r="C15">
        <f t="shared" ca="1" si="0"/>
        <v>0.6873161940032062</v>
      </c>
      <c r="D15" t="str">
        <f t="shared" ca="1" si="2"/>
        <v>GO</v>
      </c>
      <c r="E15">
        <f t="shared" ca="1" si="3"/>
        <v>2600</v>
      </c>
      <c r="F15" t="s">
        <v>131</v>
      </c>
      <c r="G15">
        <v>10</v>
      </c>
      <c r="H15" t="s">
        <v>133</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0.4161904574212375</v>
      </c>
      <c r="C16">
        <f t="shared" ca="1" si="0"/>
        <v>0.58574152665130197</v>
      </c>
      <c r="D16" t="str">
        <f t="shared" ca="1" si="2"/>
        <v>EN</v>
      </c>
      <c r="E16">
        <f t="shared" ca="1" si="3"/>
        <v>8</v>
      </c>
      <c r="F16" t="s">
        <v>129</v>
      </c>
      <c r="G16">
        <v>1000</v>
      </c>
      <c r="H16" t="s">
        <v>129</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0.30230462357262489</v>
      </c>
      <c r="C17">
        <f t="shared" ca="1" si="0"/>
        <v>5.2639979835457429E-2</v>
      </c>
      <c r="D17" t="str">
        <f t="shared" ca="1" si="2"/>
        <v>GO</v>
      </c>
      <c r="E17">
        <f t="shared" ca="1" si="3"/>
        <v>600</v>
      </c>
      <c r="F17" t="s">
        <v>131</v>
      </c>
      <c r="G17">
        <v>8</v>
      </c>
      <c r="H17" t="s">
        <v>131</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0.80805263428570884</v>
      </c>
      <c r="C18">
        <f t="shared" ca="1" si="0"/>
        <v>0.30870669547272211</v>
      </c>
      <c r="D18" t="str">
        <f t="shared" ca="1" si="2"/>
        <v>EN</v>
      </c>
      <c r="E18">
        <f t="shared" ca="1" si="3"/>
        <v>7</v>
      </c>
      <c r="F18" t="s">
        <v>129</v>
      </c>
      <c r="G18">
        <v>800</v>
      </c>
      <c r="H18" t="s">
        <v>133</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0.28080082020196384</v>
      </c>
      <c r="C19">
        <f t="shared" ca="1" si="0"/>
        <v>0.35939276830715416</v>
      </c>
      <c r="D19" t="str">
        <f t="shared" ca="1" si="2"/>
        <v>GO</v>
      </c>
      <c r="E19">
        <f t="shared" ca="1" si="3"/>
        <v>1600</v>
      </c>
      <c r="F19" t="s">
        <v>131</v>
      </c>
      <c r="G19">
        <v>6</v>
      </c>
      <c r="H19" t="s">
        <v>129</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0.34608170437796126</v>
      </c>
      <c r="C20">
        <f t="shared" ca="1" si="0"/>
        <v>0.14748787447615797</v>
      </c>
      <c r="D20" t="str">
        <f t="shared" ca="1" si="2"/>
        <v>EN</v>
      </c>
      <c r="E20">
        <f t="shared" ca="1" si="3"/>
        <v>6</v>
      </c>
      <c r="F20" t="s">
        <v>129</v>
      </c>
      <c r="G20">
        <v>900</v>
      </c>
      <c r="H20" t="s">
        <v>131</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0.12172965543562086</v>
      </c>
      <c r="C21">
        <f t="shared" ca="1" si="0"/>
        <v>0.66235251722081812</v>
      </c>
      <c r="D21" t="str">
        <f t="shared" ca="1" si="2"/>
        <v>GO</v>
      </c>
      <c r="E21">
        <f t="shared" ca="1" si="3"/>
        <v>2500</v>
      </c>
      <c r="F21" t="s">
        <v>131</v>
      </c>
      <c r="G21">
        <v>7</v>
      </c>
      <c r="H21" t="s">
        <v>129</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0.18433498868794485</v>
      </c>
      <c r="C22">
        <f t="shared" ca="1" si="0"/>
        <v>0.4630795590824559</v>
      </c>
      <c r="D22" t="str">
        <f t="shared" ca="1" si="2"/>
        <v>EN</v>
      </c>
      <c r="E22">
        <f t="shared" ca="1" si="3"/>
        <v>7</v>
      </c>
      <c r="F22" t="s">
        <v>133</v>
      </c>
      <c r="G22">
        <v>4</v>
      </c>
      <c r="H22" t="s">
        <v>131</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5.0047669018739915E-2</v>
      </c>
      <c r="C23">
        <f t="shared" ca="1" si="0"/>
        <v>0.48908734052095915</v>
      </c>
      <c r="D23" t="str">
        <f t="shared" ca="1" si="2"/>
        <v>GO</v>
      </c>
      <c r="E23">
        <f t="shared" ca="1" si="3"/>
        <v>2000</v>
      </c>
      <c r="F23" t="s">
        <v>131</v>
      </c>
      <c r="G23">
        <v>10</v>
      </c>
      <c r="H23" t="s">
        <v>129</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0.80577833825878797</v>
      </c>
      <c r="C24">
        <f t="shared" ca="1" si="0"/>
        <v>0.53766222109228756</v>
      </c>
      <c r="D24" t="str">
        <f t="shared" ca="1" si="2"/>
        <v>EN</v>
      </c>
      <c r="E24">
        <f t="shared" ca="1" si="3"/>
        <v>8</v>
      </c>
      <c r="F24" t="s">
        <v>129</v>
      </c>
      <c r="G24">
        <v>800</v>
      </c>
      <c r="H24" t="s">
        <v>131</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0.42334759203713612</v>
      </c>
      <c r="C25">
        <f t="shared" ca="1" si="0"/>
        <v>0.83068356168677382</v>
      </c>
      <c r="D25" t="str">
        <f t="shared" ca="1" si="2"/>
        <v>GO</v>
      </c>
      <c r="E25">
        <f t="shared" ca="1" si="3"/>
        <v>3000</v>
      </c>
      <c r="F25" t="s">
        <v>131</v>
      </c>
      <c r="G25">
        <v>6</v>
      </c>
      <c r="H25" t="s">
        <v>133</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0.98526949546862119</v>
      </c>
      <c r="C26">
        <f t="shared" ca="1" si="0"/>
        <v>0.68194695064234701</v>
      </c>
      <c r="D26" t="str">
        <f t="shared" ca="1" si="2"/>
        <v>DI</v>
      </c>
      <c r="E26">
        <f t="shared" ca="1" si="3"/>
        <v>5</v>
      </c>
      <c r="F26" t="s">
        <v>129</v>
      </c>
      <c r="G26">
        <v>700</v>
      </c>
      <c r="H26" t="s">
        <v>129</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0.68011810427888808</v>
      </c>
      <c r="C27">
        <f t="shared" ca="1" si="0"/>
        <v>0.41433380894325</v>
      </c>
      <c r="D27" t="str">
        <f t="shared" ca="1" si="2"/>
        <v>EN</v>
      </c>
      <c r="E27">
        <f t="shared" ca="1" si="3"/>
        <v>7</v>
      </c>
      <c r="F27" t="s">
        <v>131</v>
      </c>
      <c r="G27">
        <v>9</v>
      </c>
      <c r="H27" t="s">
        <v>131</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0.22635158157880664</v>
      </c>
      <c r="C28">
        <f t="shared" ca="1" si="0"/>
        <v>0.24249902382697741</v>
      </c>
      <c r="D28" t="str">
        <f t="shared" ca="1" si="2"/>
        <v>GO</v>
      </c>
      <c r="E28">
        <f t="shared" ca="1" si="3"/>
        <v>1200</v>
      </c>
      <c r="F28" t="s">
        <v>129</v>
      </c>
      <c r="G28">
        <v>900</v>
      </c>
      <c r="H28" t="s">
        <v>133</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0.50205983162383305</v>
      </c>
      <c r="C29">
        <f t="shared" ca="1" si="0"/>
        <v>0.97544767963828094</v>
      </c>
      <c r="D29" t="str">
        <f t="shared" ca="1" si="2"/>
        <v>EN</v>
      </c>
      <c r="E29">
        <f t="shared" ca="1" si="3"/>
        <v>9</v>
      </c>
      <c r="F29" t="s">
        <v>131</v>
      </c>
      <c r="G29">
        <v>5</v>
      </c>
      <c r="H29" t="s">
        <v>129</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0.114758050429838</v>
      </c>
      <c r="C30">
        <f t="shared" ca="1" si="0"/>
        <v>0.34055750246028538</v>
      </c>
      <c r="D30" t="str">
        <f t="shared" ca="1" si="2"/>
        <v>GO</v>
      </c>
      <c r="E30">
        <f t="shared" ca="1" si="3"/>
        <v>1500</v>
      </c>
      <c r="F30" t="s">
        <v>129</v>
      </c>
      <c r="G30">
        <v>1000</v>
      </c>
      <c r="H30" t="s">
        <v>131</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0.68911270255908263</v>
      </c>
      <c r="C31">
        <f t="shared" ca="1" si="0"/>
        <v>0.33943350748531853</v>
      </c>
      <c r="D31" t="str">
        <f t="shared" ca="1" si="2"/>
        <v>EN</v>
      </c>
      <c r="E31">
        <f t="shared" ca="1" si="3"/>
        <v>7</v>
      </c>
      <c r="F31" t="s">
        <v>131</v>
      </c>
      <c r="G31">
        <v>6</v>
      </c>
      <c r="H31" t="s">
        <v>129</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0.40441677118902919</v>
      </c>
      <c r="C32">
        <f t="shared" ca="1" si="0"/>
        <v>0.2510418202050072</v>
      </c>
      <c r="D32" t="str">
        <f t="shared" ca="1" si="2"/>
        <v>GO</v>
      </c>
      <c r="E32">
        <f t="shared" ca="1" si="3"/>
        <v>1200</v>
      </c>
      <c r="F32" t="s">
        <v>129</v>
      </c>
      <c r="G32">
        <v>800</v>
      </c>
      <c r="H32" t="s">
        <v>131</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workbookViewId="0">
      <pane xSplit="2" ySplit="1" topLeftCell="AK2" activePane="bottomRight" state="frozen"/>
      <selection pane="topRight" activeCell="C1" sqref="C1"/>
      <selection pane="bottomLeft" activeCell="A2" sqref="A2"/>
      <selection pane="bottomRight" activeCell="AX6" sqref="AX6"/>
    </sheetView>
    <sheetView tabSelected="1" workbookViewId="1">
      <pane xSplit="2" ySplit="1" topLeftCell="C363" activePane="bottomRight" state="frozen"/>
      <selection pane="topRight" activeCell="C1" sqref="C1"/>
      <selection pane="bottomLeft" activeCell="A2" sqref="A2"/>
      <selection pane="bottomRight" activeCell="R367" sqref="R367"/>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321</v>
      </c>
      <c r="M1" s="6" t="s">
        <v>161</v>
      </c>
      <c r="N1" s="6" t="s">
        <v>151</v>
      </c>
      <c r="O1" s="6" t="s">
        <v>156</v>
      </c>
      <c r="P1" s="6" t="s">
        <v>158</v>
      </c>
      <c r="Q1" s="6" t="s">
        <v>159</v>
      </c>
      <c r="R1" s="6" t="s">
        <v>160</v>
      </c>
      <c r="S1" s="6" t="s">
        <v>176</v>
      </c>
      <c r="T1" s="9" t="e">
        <f t="array" aca="1" ref="T1" ca="1">IF(SUM(IF(S:S="업데이트순번이상",1,0))&gt;0,"순번이상","")</f>
        <v>#VALUE!</v>
      </c>
      <c r="U1" s="6" t="s">
        <v>155</v>
      </c>
      <c r="V1" s="6" t="s">
        <v>150</v>
      </c>
      <c r="W1" s="6" t="s">
        <v>165</v>
      </c>
      <c r="X1" s="6" t="s">
        <v>166</v>
      </c>
      <c r="Y1" s="6" t="s">
        <v>167</v>
      </c>
      <c r="Z1" s="6" t="s">
        <v>168</v>
      </c>
      <c r="AA1" s="3" t="s">
        <v>94</v>
      </c>
      <c r="AB1" t="s">
        <v>63</v>
      </c>
      <c r="AC1" s="3" t="str">
        <f t="array" ref="AC1">IF(SUM(IF(AH:AH="슬롯타입이상",1,0))&gt;0,"타입확인","vl")</f>
        <v>vl</v>
      </c>
      <c r="AD1" s="3" t="str">
        <f t="array" ref="AD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299</v>
      </c>
      <c r="BM1" t="s">
        <v>300</v>
      </c>
      <c r="BN1">
        <v>0</v>
      </c>
      <c r="BO1" t="s">
        <v>303</v>
      </c>
      <c r="BP1" t="s">
        <v>304</v>
      </c>
      <c r="BQ1" t="str">
        <f ca="1">IF(COUNTA(BT:BT)&lt;&gt;COUNTA([1]EquipTable!$A:$A),"수량이상","누적")</f>
        <v>누적</v>
      </c>
      <c r="BR1" t="s">
        <v>301</v>
      </c>
      <c r="BS1" t="s">
        <v>302</v>
      </c>
      <c r="BT1" t="s">
        <v>148</v>
      </c>
      <c r="BV1" t="s">
        <v>124</v>
      </c>
      <c r="BW1">
        <v>0</v>
      </c>
      <c r="BX1" t="str">
        <f ca="1">IF(COUNTA(BY:BY)&lt;&gt;COUNTA([2]ActorTable!$A:$A),"수량이상","누적")</f>
        <v>누적</v>
      </c>
      <c r="BY1" t="s">
        <v>170</v>
      </c>
      <c r="BZ1" t="s">
        <v>153</v>
      </c>
      <c r="CB1" t="s">
        <v>169</v>
      </c>
    </row>
    <row r="2" spans="1:80">
      <c r="A2">
        <v>1</v>
      </c>
      <c r="B2">
        <v>0</v>
      </c>
      <c r="C2">
        <f t="shared" ref="C2:C65" si="0">IF(B2&lt;=9,0,
IF(B2=10,1,2))</f>
        <v>0</v>
      </c>
      <c r="D2">
        <f t="shared" ref="D2:I11" ca="1" si="1">RAND()</f>
        <v>0.90707202151200417</v>
      </c>
      <c r="E2">
        <f t="shared" ca="1" si="1"/>
        <v>0.75570491124079664</v>
      </c>
      <c r="F2">
        <f t="shared" ca="1" si="1"/>
        <v>0.73981041807585346</v>
      </c>
      <c r="G2">
        <f t="shared" ca="1" si="1"/>
        <v>0.18791172403599099</v>
      </c>
      <c r="H2">
        <f t="shared" ca="1" si="1"/>
        <v>0.50708196293115271</v>
      </c>
      <c r="I2">
        <f t="shared" ca="1" si="1"/>
        <v>0.38535199198139447</v>
      </c>
      <c r="M2" t="str">
        <f t="shared" ref="M2:M65" ca="1" si="2">IF(LEN(J2)&lt;&gt;0,J2,VLOOKUP(D2+$B2,$BH:$BI,MATCH($BI$1,$BH$1:$BI$1,0),1))</f>
        <v>캐릭터 상자 일반등급</v>
      </c>
      <c r="N2" t="str">
        <f t="shared" ref="N2" ca="1" si="3">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PP",$M2="지정 캐릭터 LBP1",$M2="지정 캐릭터 LBP2",$M2="지정 캐릭터 LBP3"),
  IF(AND(OR($B2=10,$B2=11),$M2=OFFSET($M2,-1,0)),OFFSET(N2,-1,0),VLOOKUP($E2,$BX:$BY,MATCH($BY$1,$BX$1:$BY$1,0),1)),
IF(OR($M2="안 지정 캐릭터 영웅등급",$M2="안 지정 캐릭터 PP 일반등급",$M2="안 지정 캐릭터 PP 영웅등급"),
  IF(AND(OR($B2=10,$B2=11),$M2=OFFSET($M2,-1,0)),OFFSET(N2,-1,0),INT($E2*100000)),
"그외없음"))))))</f>
        <v>삭제</v>
      </c>
      <c r="O2">
        <f ca="1">IF(LEN(L2)&lt;&gt;0,
  IF(OR(LEN($J2)=0,LEN($K2)=0),"세 칸 모두 입력",L2),
IF($M2="삭제","삭제",
IF(OR($M2="지정 장비",$M2="캐릭터 상자 일반등급",$M2="캐릭터 상자 영웅등급",$M2="지정 캐릭터",$M2="지정 캐릭터 LBP1",$M2="지정 캐릭터 LBP2",$M2="지정 캐릭터 LBP3",$M2="안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캐릭터",$M2="지정 캐릭터 LBP1",$M2="지정 캐릭터 LBP2",$M2="지정 캐릭터 LBP3",$M2="안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캐릭터",$M2="지정 캐릭터 LBP1",$M2="지정 캐릭터 LBP2",$M2="지정 캐릭터 LBP3"),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캐릭터",$M2="지정 캐릭터 LBP1",$M2="지정 캐릭터 LBP2",$M2="지정 캐릭터 LBP3"),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INT($O2*(VLOOKUP($M2,$AN:$BA,MATCH($AX$1,$AN$1:$BA$1,0),0)*(VLOOKUP($M2,$AN:$BA,MATCH($AY$1,$AN$1:$BA$1,0),0)+$I2*(VLOOKUP($M2,$AN:$BA,MATCH($AZ$1,$AN$1:$BA$1,0),0)-VLOOKUP($M2,$AN:$BA,MATCH($AY$1,$AN$1:$BA$1,0),0)))))),
IF(OR($M2="안 지정 캐릭터 PP 일반등급",$M2="안 지정 캐릭터 PP 영웅등급"),
  IF(AND(OR($B2=10,$B2=11),$M2=OFFSET($M2,-1,0)),OFFSET(R2,-1,0),
    $O2*VLOOKUP($M2,$AN:$BA,MATCH($AX$1,$AN$1:$BA$1,0),0)),
"그외없음")))))))</f>
        <v>29</v>
      </c>
      <c r="S2" t="str">
        <f ca="1">IF(OR(ISNUMBER(N2),N2="삭제"),"",
IF(LEFT(N2,5)="Equip",
  IF($BN$1&lt;VLOOKUP(N2,[1]EquipTable!$1:$1048576,MATCH("업데이트순번",[1]EquipTable!$1:$1,0),0),"업데이트순번이상",""),
IF(LEFT(N2,5)="Actor",
  IF($BW$1&lt;VLOOKUP(N2,[2]ActorTable!$1:$1048576,MATCH("업데이트순번",[2]ActorTable!$1:$1,0),0),"업데이트순번이상",""),
"그외없음")))</f>
        <v/>
      </c>
      <c r="T2">
        <f t="shared" ref="T2:T65" ca="1" si="4">IF(OR(ISNUMBER(N2),N2="삭제"),0,
IF(LEFT(N2,5)="Equip",IF(MID(N2,7,1)="4",1,0),
IF(LEFT(N2,5)="Actor",IF(MID(N2,7,1)="2",1,0),
"그외없음")))</f>
        <v>0</v>
      </c>
      <c r="U2" t="s">
        <v>83</v>
      </c>
      <c r="V2" t="s">
        <v>282</v>
      </c>
      <c r="W2">
        <v>1</v>
      </c>
      <c r="X2" t="s">
        <v>129</v>
      </c>
      <c r="Z2">
        <v>7500</v>
      </c>
      <c r="AA2" t="str">
        <f t="shared" ref="AA2:AA65" ca="1" si="5">IF(ISBLANK(AB2),"",
VLOOKUP(AB2,OFFSET(INDIRECT("$A:$B"),0,MATCH(AB$1&amp;"_Verify",INDIRECT("$1:$1"),0)-1),2,0)
)</f>
        <v>fe</v>
      </c>
      <c r="AB2" t="s">
        <v>83</v>
      </c>
      <c r="AC2" t="s">
        <v>291</v>
      </c>
      <c r="AD2">
        <v>1</v>
      </c>
      <c r="AE2" t="s">
        <v>133</v>
      </c>
      <c r="AG2">
        <v>4</v>
      </c>
      <c r="AH2" t="str">
        <f t="shared" ref="AH2:AH65" si="6">IF(ISBLANK($AB2),"",
IF(AND($B2&gt;=VLOOKUP($AB2,$AN:$AQ,3,0),$B2&lt;=VLOOKUP($AB2,$AN:$AQ,4,0)),"","슬롯타입이상"))</f>
        <v/>
      </c>
      <c r="AI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IFERROR(VLOOKUP(AC2,[2]ActorTable!$A:$G,MATCH("이름참고",[2]ActorTable!$1:$1,0),0),"캐릭터없음"),
"")))))</f>
        <v>사파이어 대거</v>
      </c>
      <c r="AJ2">
        <v>1</v>
      </c>
      <c r="AK2" t="str">
        <f ca="1">AL2</f>
        <v>{"dy":1,"sl":0,"tp":"fe","vl":"Equip1201","cn":1,"pt":"DI","pr":4}</v>
      </c>
      <c r="AL2" t="str">
        <f t="shared" ref="AL2:AL65" ca="1" si="7">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t="shared" ref="AR2:AR12" ca="1" si="8">COUNTIF(M:M,AN2)</f>
        <v>134</v>
      </c>
      <c r="AS2">
        <f t="shared" ref="AS2:AS12" si="9">COUNTIF(AB:AB,AN2)</f>
        <v>137</v>
      </c>
      <c r="AT2">
        <f t="shared" ref="AT2:AT12" ca="1" si="10">COUNTIFS(M:M,AN2,T:T,1)</f>
        <v>1</v>
      </c>
      <c r="BC2" t="str">
        <f ca="1">"["&amp;
IF(LEFT(OFFSET(AK1,COUNTA(AK:AK)-1,0),1)=",",SUBSTITUTE(OFFSET(AK1,COUNTA(AK:AK)-1,0),",","",1),OFFSET(AK1,COUNTA(AK:AK)-1,0))
&amp;"]"</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BE2">
        <v>0</v>
      </c>
      <c r="BF2">
        <v>15</v>
      </c>
      <c r="BG2">
        <f t="shared" ref="BG2:BG14" si="11">BF2/SUMIF(BE:BE,BE2,BF:BF)</f>
        <v>0.88235294117647056</v>
      </c>
      <c r="BH2">
        <v>0</v>
      </c>
      <c r="BI2" t="s">
        <v>83</v>
      </c>
      <c r="BK2" t="e">
        <f ca="1">IF(VLOOKUP($BT2,[1]EquipTable!$1:$1048576,MATCH("업데이트순번",[1]EquipTable!$1:$1,0),0)&lt;=$BN$1,1,0)
*IF(MID(BT2,7,1)="4",0.1,1)</f>
        <v>#VALUE!</v>
      </c>
      <c r="BL2" t="e">
        <f ca="1">IF(VLOOKUP($BT2,[1]EquipTable!$1:$1048576,MATCH("업데이트순번",[1]EquipTable!$1:$1,0),0)&lt;=$BN$1,1,0)
*IF(MID(BT2,7,1)="4",0.1,1)
*IF(AND(MID(BT2,7,1)&lt;&gt;"4",OR(MID(BT2,6,1)="6",MID(BT2,6,1)="7")),3,1)</f>
        <v>#VALUE!</v>
      </c>
      <c r="BM2" t="e">
        <f ca="1">IF(VLOOKUP($BT2,[1]EquipTable!$1:$1048576,MATCH("업데이트순번",[1]EquipTable!$1:$1,0),0)&lt;=$BN$1,1,0)
*IF(MID(BT2,7,1)="4",0.1,1)
*IF(AND(MID(BT2,7,1)&lt;&gt;"4",MID(BT2,6,1)="8"),4,1)</f>
        <v>#VALUE!</v>
      </c>
      <c r="BN2" t="e">
        <f ca="1">BK2/SUM(BK:BK)</f>
        <v>#VALUE!</v>
      </c>
      <c r="BO2" t="e">
        <f ca="1">BL2/SUM(BL:BL)</f>
        <v>#VALUE!</v>
      </c>
      <c r="BP2" t="e">
        <f ca="1">BM2/SUM(BM:BM)</f>
        <v>#VALUE!</v>
      </c>
      <c r="BQ2">
        <v>0</v>
      </c>
      <c r="BR2">
        <v>0</v>
      </c>
      <c r="BS2">
        <v>0</v>
      </c>
      <c r="BT2" t="e">
        <f ca="1">OFFSET([1]EquipTable!$A$1,ROW()-1,0)</f>
        <v>#VALUE!</v>
      </c>
      <c r="BV2" t="e">
        <f ca="1">IF(VLOOKUP($BY2,[2]ActorTable!$1:$1048576,MATCH("업데이트순번",[2]ActorTable!$1:$1,0),0)&lt;=$BW$1,1,0)
*IF(MID(BY2,7,1)="2",0.1,1)</f>
        <v>#VALUE!</v>
      </c>
      <c r="BW2" t="e">
        <f ca="1">BV2/SUM(BV:BV)</f>
        <v>#VALUE!</v>
      </c>
      <c r="BX2">
        <v>0</v>
      </c>
      <c r="BY2" t="e">
        <f ca="1">OFFSET([2]ActorTable!$A$1,ROW()-1,0)</f>
        <v>#VALUE!</v>
      </c>
      <c r="BZ2" t="e">
        <f ca="1">VLOOKUP($BY2,[2]ActorTable!$1:$1048576,MATCH("이름참고",[2]ActorTable!$1:$1,0),0)</f>
        <v>#VALUE!</v>
      </c>
      <c r="CB2" t="s">
        <v>171</v>
      </c>
    </row>
    <row r="3" spans="1:80">
      <c r="A3">
        <v>2</v>
      </c>
      <c r="B3">
        <v>0</v>
      </c>
      <c r="C3">
        <f t="shared" si="0"/>
        <v>0</v>
      </c>
      <c r="D3">
        <f t="shared" ca="1" si="1"/>
        <v>0.32925271361529795</v>
      </c>
      <c r="E3">
        <f t="shared" ca="1" si="1"/>
        <v>0.86486502917241448</v>
      </c>
      <c r="F3">
        <f t="shared" ca="1" si="1"/>
        <v>0.4977250687887016</v>
      </c>
      <c r="G3">
        <f t="shared" ca="1" si="1"/>
        <v>0.10187731837828373</v>
      </c>
      <c r="H3">
        <f t="shared" ca="1" si="1"/>
        <v>0.61690555348951825</v>
      </c>
      <c r="I3">
        <f t="shared" ca="1" si="1"/>
        <v>0.60833042538274484</v>
      </c>
      <c r="M3" t="str">
        <f t="shared" ca="1" si="2"/>
        <v>지정 장비</v>
      </c>
      <c r="N3" t="e">
        <f ca="1">IF(LEN(K3)&lt;&gt;0,
  IF(LEN($J3)=0,"두 칸 모두 입력",
  IF($J3="지정 장비",K3,INDEX($BY:$BY,MATCH(K3,$BZ:$BZ,0)))),
IF($M3="삭제","삭제",
IF($M3="지정 장비",VLOOKUP($E3,OFFSET($BQ:$BT,0,IF($B3=6,1,IF($B3=7,2,0))),MATCH($BT$1,OFFSET($BQ$1:$BT$1,0,IF($B3=6,1,IF($B3=7,2,0))),0),1),
IF(OR($M3="캐릭터 상자 일반등급",$M3="캐릭터 상자 영웅등급"),"삭제",
IF(OR($M3="지정 캐릭터",$M3="지정 캐릭터 PP",$M3="지정 캐릭터 LBP1",$M3="지정 캐릭터 LBP2",$M3="지정 캐릭터 LBP3"),
  IF(AND(OR($B3=10,$B3=11),$M3=OFFSET($M3,-1,0)),OFFSET(N3,-1,0),VLOOKUP($E3,$BX:$BY,MATCH($BY$1,$BX$1:$BY$1,0),1)),
IF(OR($M3="안 지정 캐릭터 영웅등급",$M3="안 지정 캐릭터 PP 일반등급",$M3="안 지정 캐릭터 PP 영웅등급"),
  IF(AND(OR($B3=10,$B3=11),$M3=OFFSET($M3,-1,0)),OFFSET(N3,-1,0),INT($E3*100000)),
"그외없음"))))))</f>
        <v>#VALUE!</v>
      </c>
      <c r="O3">
        <f t="shared" ref="O3:O66" ca="1" si="12">IF(LEN(L3)&lt;&gt;0,
  IF(OR(LEN($J3)=0,LEN($K3)=0),"세 칸 모두 입력",L3),
IF($M3="삭제","삭제",
IF(OR($M3="지정 장비",$M3="캐릭터 상자 일반등급",$M3="캐릭터 상자 영웅등급",$M3="지정 캐릭터",$M3="지정 캐릭터 LBP1",$M3="지정 캐릭터 LBP2",$M3="지정 캐릭터 LBP3",$M3="안 지정 캐릭터 영웅등급"),1,
IF($M3="지정 캐릭터 PP",
  IF(AND(OR($B3=10,$B3=11),$M3=OFFSET($M3,-1,0)),OFFSET(O3,-1,0),
    VLOOKUP($M3,$AN:$AZ,MATCH($AV$1,$AN$1:$AZ$1,0),0)+INT($E3*(VLOOKUP($M3,$AN:$AZ,MATCH($AW$1,$AN$1:$AZ$1,0),0)-VLOOKUP($M3,$AN:$AZ,MATCH($AV$1,$AN$1:$AZ$1,0),0)+1))),
IF(OR($M3="안 지정 캐릭터 PP 일반등급",$M3="안 지정 캐릭터 PP 영웅등급"),
  IF(AND(OR($B3=10,$B3=11),$M3=OFFSET($M3,-1,0)),OFFSET(O3,-1,0),
    VLOOKUP($M3,$AN:$AZ,MATCH($AV$1,$AN$1:$AZ$1,0),0)+INT($E3*(VLOOKUP($M3,$AN:$AZ,MATCH($AW$1,$AN$1:$AZ$1,0),0)-VLOOKUP($M3,$AN:$AZ,MATCH($AV$1,$AN$1:$AZ$1,0),0)+1))),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캐릭터",$M3="지정 캐릭터 LBP1",$M3="지정 캐릭터 LBP2",$M3="지정 캐릭터 LBP3",$M3="안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캐릭터",$M3="지정 캐릭터 LBP1",$M3="지정 캐릭터 LBP2",$M3="지정 캐릭터 LBP3"),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캐릭터",$M3="지정 캐릭터 LBP1",$M3="지정 캐릭터 LBP2",$M3="지정 캐릭터 LBP3"),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INT($O3*(VLOOKUP($M3,$AN:$BA,MATCH($AX$1,$AN$1:$BA$1,0),0)*(VLOOKUP($M3,$AN:$BA,MATCH($AY$1,$AN$1:$BA$1,0),0)+$I3*(VLOOKUP($M3,$AN:$BA,MATCH($AZ$1,$AN$1:$BA$1,0),0)-VLOOKUP($M3,$AN:$BA,MATCH($AY$1,$AN$1:$BA$1,0),0)))))),
IF(OR($M3="안 지정 캐릭터 PP 일반등급",$M3="안 지정 캐릭터 PP 영웅등급"),
  IF(AND(OR($B3=10,$B3=11),$M3=OFFSET($M3,-1,0)),OFFSET(R3,-1,0),
    $O3*VLOOKUP($M3,$AN:$BA,MATCH($AX$1,$AN$1:$BA$1,0),0)),
"그외없음")))))))</f>
        <v>#VALUE!</v>
      </c>
      <c r="S3" t="e">
        <f ca="1">IF(OR(ISNUMBER(N3),N3="삭제"),"",
IF(LEFT(N3,5)="Equip",
  IF($BN$1&lt;VLOOKUP(N3,[1]EquipTable!$1:$1048576,MATCH("업데이트순번",[1]EquipTable!$1:$1,0),0),"업데이트순번이상",""),
IF(LEFT(N3,5)="Actor",
  IF($BW$1&lt;VLOOKUP(N3,[2]ActorTable!$1:$1048576,MATCH("업데이트순번",[2]ActorTable!$1:$1,0),0),"업데이트순번이상",""),
"그외없음")))</f>
        <v>#VALUE!</v>
      </c>
      <c r="T3" t="e">
        <f t="shared" ca="1" si="4"/>
        <v>#VALUE!</v>
      </c>
      <c r="U3" t="s">
        <v>83</v>
      </c>
      <c r="V3" t="s">
        <v>282</v>
      </c>
      <c r="W3">
        <v>1</v>
      </c>
      <c r="X3" t="s">
        <v>133</v>
      </c>
      <c r="Z3">
        <v>11</v>
      </c>
      <c r="AA3" t="str">
        <f t="shared" ca="1" si="5"/>
        <v>fe</v>
      </c>
      <c r="AB3" t="s">
        <v>83</v>
      </c>
      <c r="AC3" t="s">
        <v>283</v>
      </c>
      <c r="AD3">
        <v>1</v>
      </c>
      <c r="AE3" t="s">
        <v>129</v>
      </c>
      <c r="AG3">
        <v>7000</v>
      </c>
      <c r="AH3" t="str">
        <f t="shared" si="6"/>
        <v/>
      </c>
      <c r="AI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IFERROR(VLOOKUP(AC3,[2]ActorTable!$A:$G,MATCH("이름참고",[2]ActorTable!$1:$1,0),0),"캐릭터없음"),
"")))))</f>
        <v>자작나무 도끼</v>
      </c>
      <c r="AJ3">
        <v>1</v>
      </c>
      <c r="AK3" t="str">
        <f t="shared" ref="AK3:AK66" ca="1" si="13">AK2&amp;IF(LEN(AL3)=0,"",","&amp;AL3)</f>
        <v>{"dy":1,"sl":0,"tp":"fe","vl":"Equip1201","cn":1,"pt":"DI","pr":4},{"dy":2,"sl":0,"tp":"fe","vl":"Equip0301","cn":1,"pt":"GO","pr":7000}</v>
      </c>
      <c r="AL3" t="str">
        <f t="shared" ca="1" si="7"/>
        <v>{"dy":2,"sl":0,"tp":"fe","vl":"Equip0301","cn":1,"pt":"GO","pr":7000}</v>
      </c>
      <c r="AN3" t="s">
        <v>84</v>
      </c>
      <c r="AO3" t="s">
        <v>72</v>
      </c>
      <c r="AP3">
        <v>0</v>
      </c>
      <c r="AQ3">
        <v>7</v>
      </c>
      <c r="AR3">
        <f t="shared" ca="1" si="8"/>
        <v>2</v>
      </c>
      <c r="AS3">
        <f t="shared" si="9"/>
        <v>1</v>
      </c>
      <c r="AT3">
        <f t="shared" ca="1" si="10"/>
        <v>0</v>
      </c>
      <c r="AX3">
        <v>29</v>
      </c>
      <c r="BE3">
        <v>0</v>
      </c>
      <c r="BF3">
        <v>1</v>
      </c>
      <c r="BG3">
        <f t="shared" si="11"/>
        <v>5.8823529411764705E-2</v>
      </c>
      <c r="BH3">
        <f>BH2+BG2</f>
        <v>0.88235294117647056</v>
      </c>
      <c r="BI3" t="s">
        <v>84</v>
      </c>
      <c r="BK3" t="e">
        <f ca="1">IF(VLOOKUP($BT3,[1]EquipTable!$1:$1048576,MATCH("업데이트순번",[1]EquipTable!$1:$1,0),0)&lt;=$BN$1,1,0)
*IF(MID(BT3,7,1)="4",0.1,1)</f>
        <v>#VALUE!</v>
      </c>
      <c r="BL3" t="e">
        <f ca="1">IF(VLOOKUP($BT3,[1]EquipTable!$1:$1048576,MATCH("업데이트순번",[1]EquipTable!$1:$1,0),0)&lt;=$BN$1,1,0)
*IF(MID(BT3,7,1)="4",0.1,1)
*IF(AND(MID(BT3,7,1)&lt;&gt;"4",OR(MID(BT3,6,1)="6",MID(BT3,6,1)="7")),3,1)</f>
        <v>#VALUE!</v>
      </c>
      <c r="BM3" t="e">
        <f ca="1">IF(VLOOKUP($BT3,[1]EquipTable!$1:$1048576,MATCH("업데이트순번",[1]EquipTable!$1:$1,0),0)&lt;=$BN$1,1,0)
*IF(MID(BT3,7,1)="4",0.1,1)
*IF(AND(MID(BT3,7,1)&lt;&gt;"4",MID(BT3,6,1)="8"),4,1)</f>
        <v>#VALUE!</v>
      </c>
      <c r="BN3" t="e">
        <f t="shared" ref="BN3:BN66" ca="1" si="14">BK3/SUM(BK:BK)</f>
        <v>#VALUE!</v>
      </c>
      <c r="BO3" t="e">
        <f t="shared" ref="BO3:BO66" ca="1" si="15">BL3/SUM(BL:BL)</f>
        <v>#VALUE!</v>
      </c>
      <c r="BP3" t="e">
        <f t="shared" ref="BP3:BP66" ca="1" si="16">BM3/SUM(BM:BM)</f>
        <v>#VALUE!</v>
      </c>
      <c r="BQ3" t="e">
        <f t="shared" ref="BQ3:BS66" ca="1" si="17">BQ2+BN2</f>
        <v>#VALUE!</v>
      </c>
      <c r="BR3" t="e">
        <f t="shared" ca="1" si="17"/>
        <v>#VALUE!</v>
      </c>
      <c r="BS3" t="e">
        <f t="shared" ca="1" si="17"/>
        <v>#VALUE!</v>
      </c>
      <c r="BT3" t="e">
        <f ca="1">OFFSET([1]EquipTable!$A$1,ROW()-1,0)</f>
        <v>#VALUE!</v>
      </c>
      <c r="BV3" t="e">
        <f ca="1">IF(VLOOKUP($BY3,[2]ActorTable!$1:$1048576,MATCH("업데이트순번",[2]ActorTable!$1:$1,0),0)&lt;=$BW$1,1,0)
*IF(MID(BY3,7,1)="2",0.1,1)</f>
        <v>#VALUE!</v>
      </c>
      <c r="BW3" t="e">
        <f t="shared" ref="BW3:BW45" ca="1" si="18">BV3/SUM(BV:BV)</f>
        <v>#VALUE!</v>
      </c>
      <c r="BX3" t="e">
        <f t="shared" ref="BX3:BX45" ca="1" si="19">BX2+BW2</f>
        <v>#VALUE!</v>
      </c>
      <c r="BY3" t="e">
        <f ca="1">OFFSET([2]ActorTable!$A$1,ROW()-1,0)</f>
        <v>#VALUE!</v>
      </c>
      <c r="BZ3" t="e">
        <f ca="1">VLOOKUP($BY3,[2]ActorTable!$1:$1048576,MATCH("이름참고",[2]ActorTable!$1:$1,0),0)</f>
        <v>#VALUE!</v>
      </c>
    </row>
    <row r="4" spans="1:80">
      <c r="A4">
        <v>3</v>
      </c>
      <c r="B4">
        <v>0</v>
      </c>
      <c r="C4">
        <f t="shared" si="0"/>
        <v>0</v>
      </c>
      <c r="D4">
        <f t="shared" ca="1" si="1"/>
        <v>0.48147062524557527</v>
      </c>
      <c r="E4">
        <f t="shared" ca="1" si="1"/>
        <v>0.26382407124255458</v>
      </c>
      <c r="F4">
        <f t="shared" ca="1" si="1"/>
        <v>0.2315355002088334</v>
      </c>
      <c r="G4">
        <f t="shared" ca="1" si="1"/>
        <v>0.32651814140655289</v>
      </c>
      <c r="H4">
        <f t="shared" ca="1" si="1"/>
        <v>2.3248184784773196E-2</v>
      </c>
      <c r="I4">
        <f t="shared" ca="1" si="1"/>
        <v>4.2320937258675917E-2</v>
      </c>
      <c r="M4" t="str">
        <f t="shared" ca="1" si="2"/>
        <v>지정 장비</v>
      </c>
      <c r="N4" t="e">
        <f t="shared" ref="N4:N67" ca="1" si="20">IF(LEN(K4)&lt;&gt;0,
  IF(LEN($J4)=0,"두 칸 모두 입력",
  IF($J4="지정 장비",K4,INDEX($BY:$BY,MATCH(K4,$BZ:$BZ,0)))),
IF($M4="삭제","삭제",
IF($M4="지정 장비",VLOOKUP($E4,OFFSET($BQ:$BT,0,IF($B4=6,1,IF($B4=7,2,0))),MATCH($BT$1,OFFSET($BQ$1:$BT$1,0,IF($B4=6,1,IF($B4=7,2,0))),0),1),
IF(OR($M4="캐릭터 상자 일반등급",$M4="캐릭터 상자 영웅등급"),"삭제",
IF(OR($M4="지정 캐릭터",$M4="지정 캐릭터 PP",$M4="지정 캐릭터 LBP1",$M4="지정 캐릭터 LBP2",$M4="지정 캐릭터 LBP3"),
  IF(AND(OR($B4=10,$B4=11),$M4=OFFSET($M4,-1,0)),OFFSET(N4,-1,0),VLOOKUP($E4,$BX:$BY,MATCH($BY$1,$BX$1:$BY$1,0),1)),
IF(OR($M4="안 지정 캐릭터 영웅등급",$M4="안 지정 캐릭터 PP 일반등급",$M4="안 지정 캐릭터 PP 영웅등급"),
  IF(AND(OR($B4=10,$B4=11),$M4=OFFSET($M4,-1,0)),OFFSET(N4,-1,0),INT($E4*100000)),
"그외없음"))))))</f>
        <v>#VALUE!</v>
      </c>
      <c r="O4">
        <f t="shared" ca="1" si="12"/>
        <v>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캐릭터",$M4="지정 캐릭터 LBP1",$M4="지정 캐릭터 LBP2",$M4="지정 캐릭터 LBP3",$M4="안 지정 캐릭터 영웅등급"),"DI",
IF($M4="지정 캐릭터 PP","DI",
IF(OR($M4="안 지정 캐릭터 PP 일반등급",$M4="안 지정 캐릭터 PP 영웅등급"),"GO",
"그외없음"))))))</f>
        <v>DI</v>
      </c>
      <c r="Q4" t="e">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캐릭터",$M4="지정 캐릭터 LBP1",$M4="지정 캐릭터 LBP2",$M4="지정 캐릭터 LBP3"),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
"그외없음")))))))</f>
        <v>#VALUE!</v>
      </c>
      <c r="R4" t="e">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캐릭터",$M4="지정 캐릭터 LBP1",$M4="지정 캐릭터 LBP2",$M4="지정 캐릭터 LBP3"),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INT($O4*(VLOOKUP($M4,$AN:$BA,MATCH($AX$1,$AN$1:$BA$1,0),0)*(VLOOKUP($M4,$AN:$BA,MATCH($AY$1,$AN$1:$BA$1,0),0)+$I4*(VLOOKUP($M4,$AN:$BA,MATCH($AZ$1,$AN$1:$BA$1,0),0)-VLOOKUP($M4,$AN:$BA,MATCH($AY$1,$AN$1:$BA$1,0),0)))))),
IF(OR($M4="안 지정 캐릭터 PP 일반등급",$M4="안 지정 캐릭터 PP 영웅등급"),
  IF(AND(OR($B4=10,$B4=11),$M4=OFFSET($M4,-1,0)),OFFSET(R4,-1,0),
    $O4*VLOOKUP($M4,$AN:$BA,MATCH($AX$1,$AN$1:$BA$1,0),0)),
"그외없음")))))))</f>
        <v>#VALUE!</v>
      </c>
      <c r="S4" t="e">
        <f ca="1">IF(OR(ISNUMBER(N4),N4="삭제"),"",
IF(LEFT(N4,5)="Equip",
  IF($BN$1&lt;VLOOKUP(N4,[1]EquipTable!$1:$1048576,MATCH("업데이트순번",[1]EquipTable!$1:$1,0),0),"업데이트순번이상",""),
IF(LEFT(N4,5)="Actor",
  IF($BW$1&lt;VLOOKUP(N4,[2]ActorTable!$1:$1048576,MATCH("업데이트순번",[2]ActorTable!$1:$1,0),0),"업데이트순번이상",""),
"그외없음")))</f>
        <v>#VALUE!</v>
      </c>
      <c r="T4" t="e">
        <f t="shared" ca="1" si="4"/>
        <v>#VALUE!</v>
      </c>
      <c r="U4" t="s">
        <v>83</v>
      </c>
      <c r="V4" t="s">
        <v>205</v>
      </c>
      <c r="W4">
        <v>1</v>
      </c>
      <c r="X4" t="s">
        <v>129</v>
      </c>
      <c r="Z4">
        <v>800</v>
      </c>
      <c r="AA4" t="str">
        <f t="shared" ca="1" si="5"/>
        <v>fe</v>
      </c>
      <c r="AB4" t="s">
        <v>83</v>
      </c>
      <c r="AC4" t="s">
        <v>281</v>
      </c>
      <c r="AD4">
        <v>1</v>
      </c>
      <c r="AE4" t="s">
        <v>129</v>
      </c>
      <c r="AG4">
        <v>700</v>
      </c>
      <c r="AH4" t="str">
        <f t="shared" si="6"/>
        <v/>
      </c>
      <c r="AI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IFERROR(VLOOKUP(AC4,[2]ActorTable!$A:$G,MATCH("이름참고",[2]ActorTable!$1:$1,0),0),"캐릭터없음"),
"")))))</f>
        <v>푸른 보석 지팡이</v>
      </c>
      <c r="AJ4">
        <v>1</v>
      </c>
      <c r="AK4" t="str">
        <f t="shared" ca="1" si="13"/>
        <v>{"dy":1,"sl":0,"tp":"fe","vl":"Equip1201","cn":1,"pt":"DI","pr":4},{"dy":2,"sl":0,"tp":"fe","vl":"Equip0301","cn":1,"pt":"GO","pr":7000},{"dy":3,"sl":0,"tp":"fe","vl":"Equip3001","cn":1,"pt":"GO","pr":700}</v>
      </c>
      <c r="AL4" t="str">
        <f t="shared" ca="1" si="7"/>
        <v>{"dy":3,"sl":0,"tp":"fe","vl":"Equip3001","cn":1,"pt":"GO","pr":700}</v>
      </c>
      <c r="AN4" t="s">
        <v>85</v>
      </c>
      <c r="AO4" t="s">
        <v>73</v>
      </c>
      <c r="AP4">
        <v>0</v>
      </c>
      <c r="AQ4">
        <v>7</v>
      </c>
      <c r="AR4">
        <f t="shared" ca="1" si="8"/>
        <v>2</v>
      </c>
      <c r="AS4">
        <f t="shared" si="9"/>
        <v>1</v>
      </c>
      <c r="AT4">
        <f t="shared" ca="1" si="10"/>
        <v>0</v>
      </c>
      <c r="AX4">
        <v>149</v>
      </c>
      <c r="BC4" t="s">
        <v>200</v>
      </c>
      <c r="BE4">
        <v>0</v>
      </c>
      <c r="BF4">
        <v>1</v>
      </c>
      <c r="BG4">
        <f t="shared" si="11"/>
        <v>5.8823529411764705E-2</v>
      </c>
      <c r="BH4">
        <f>BH3+BG3</f>
        <v>0.94117647058823528</v>
      </c>
      <c r="BI4" t="s">
        <v>85</v>
      </c>
      <c r="BK4" t="e">
        <f ca="1">IF(VLOOKUP($BT4,[1]EquipTable!$1:$1048576,MATCH("업데이트순번",[1]EquipTable!$1:$1,0),0)&lt;=$BN$1,1,0)
*IF(MID(BT4,7,1)="4",0.1,1)</f>
        <v>#VALUE!</v>
      </c>
      <c r="BL4" t="e">
        <f ca="1">IF(VLOOKUP($BT4,[1]EquipTable!$1:$1048576,MATCH("업데이트순번",[1]EquipTable!$1:$1,0),0)&lt;=$BN$1,1,0)
*IF(MID(BT4,7,1)="4",0.1,1)
*IF(AND(MID(BT4,7,1)&lt;&gt;"4",OR(MID(BT4,6,1)="6",MID(BT4,6,1)="7")),3,1)</f>
        <v>#VALUE!</v>
      </c>
      <c r="BM4" t="e">
        <f ca="1">IF(VLOOKUP($BT4,[1]EquipTable!$1:$1048576,MATCH("업데이트순번",[1]EquipTable!$1:$1,0),0)&lt;=$BN$1,1,0)
*IF(MID(BT4,7,1)="4",0.1,1)
*IF(AND(MID(BT4,7,1)&lt;&gt;"4",MID(BT4,6,1)="8"),4,1)</f>
        <v>#VALUE!</v>
      </c>
      <c r="BN4" t="e">
        <f t="shared" ca="1" si="14"/>
        <v>#VALUE!</v>
      </c>
      <c r="BO4" t="e">
        <f t="shared" ca="1" si="15"/>
        <v>#VALUE!</v>
      </c>
      <c r="BP4" t="e">
        <f t="shared" ca="1" si="16"/>
        <v>#VALUE!</v>
      </c>
      <c r="BQ4" t="e">
        <f t="shared" ca="1" si="17"/>
        <v>#VALUE!</v>
      </c>
      <c r="BR4" t="e">
        <f t="shared" ref="BR4:BR67" ca="1" si="21">BR3+BO3</f>
        <v>#VALUE!</v>
      </c>
      <c r="BS4" t="e">
        <f t="shared" ref="BS4:BS67" ca="1" si="22">BS3+BP3</f>
        <v>#VALUE!</v>
      </c>
      <c r="BT4" t="e">
        <f ca="1">OFFSET([1]EquipTable!$A$1,ROW()-1,0)</f>
        <v>#VALUE!</v>
      </c>
      <c r="BV4" t="e">
        <f ca="1">IF(VLOOKUP($BY4,[2]ActorTable!$1:$1048576,MATCH("업데이트순번",[2]ActorTable!$1:$1,0),0)&lt;=$BW$1,1,0)
*IF(MID(BY4,7,1)="2",0.1,1)</f>
        <v>#VALUE!</v>
      </c>
      <c r="BW4" t="e">
        <f t="shared" ca="1" si="18"/>
        <v>#VALUE!</v>
      </c>
      <c r="BX4" t="e">
        <f t="shared" ca="1" si="19"/>
        <v>#VALUE!</v>
      </c>
      <c r="BY4" t="e">
        <f ca="1">OFFSET([2]ActorTable!$A$1,ROW()-1,0)</f>
        <v>#VALUE!</v>
      </c>
      <c r="BZ4" t="e">
        <f ca="1">VLOOKUP($BY4,[2]ActorTable!$1:$1048576,MATCH("이름참고",[2]ActorTable!$1:$1,0),0)</f>
        <v>#VALUE!</v>
      </c>
    </row>
    <row r="5" spans="1:80">
      <c r="A5">
        <v>4</v>
      </c>
      <c r="B5">
        <v>0</v>
      </c>
      <c r="C5">
        <f t="shared" si="0"/>
        <v>0</v>
      </c>
      <c r="D5">
        <f t="shared" ca="1" si="1"/>
        <v>0.72436836479712685</v>
      </c>
      <c r="E5">
        <f t="shared" ca="1" si="1"/>
        <v>0.30759340995688023</v>
      </c>
      <c r="F5">
        <f t="shared" ca="1" si="1"/>
        <v>0.517854820947104</v>
      </c>
      <c r="G5">
        <f t="shared" ca="1" si="1"/>
        <v>0.36121800507759982</v>
      </c>
      <c r="H5">
        <f t="shared" ca="1" si="1"/>
        <v>0.68099528448505264</v>
      </c>
      <c r="I5">
        <f t="shared" ca="1" si="1"/>
        <v>0.58466761783123067</v>
      </c>
      <c r="M5" t="str">
        <f t="shared" ca="1" si="2"/>
        <v>지정 장비</v>
      </c>
      <c r="N5" t="e">
        <f t="shared" ca="1" si="20"/>
        <v>#VALUE!</v>
      </c>
      <c r="O5">
        <f t="shared" ca="1" si="12"/>
        <v>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캐릭터",$M5="지정 캐릭터 LBP1",$M5="지정 캐릭터 LBP2",$M5="지정 캐릭터 LBP3",$M5="안 지정 캐릭터 영웅등급"),"DI",
IF($M5="지정 캐릭터 PP","DI",
IF(OR($M5="안 지정 캐릭터 PP 일반등급",$M5="안 지정 캐릭터 PP 영웅등급"),"GO",
"그외없음"))))))</f>
        <v>DI</v>
      </c>
      <c r="Q5" t="e">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캐릭터",$M5="지정 캐릭터 LBP1",$M5="지정 캐릭터 LBP2",$M5="지정 캐릭터 LBP3"),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
"그외없음")))))))</f>
        <v>#VALUE!</v>
      </c>
      <c r="R5" t="e">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캐릭터",$M5="지정 캐릭터 LBP1",$M5="지정 캐릭터 LBP2",$M5="지정 캐릭터 LBP3"),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INT($O5*(VLOOKUP($M5,$AN:$BA,MATCH($AX$1,$AN$1:$BA$1,0),0)*(VLOOKUP($M5,$AN:$BA,MATCH($AY$1,$AN$1:$BA$1,0),0)+$I5*(VLOOKUP($M5,$AN:$BA,MATCH($AZ$1,$AN$1:$BA$1,0),0)-VLOOKUP($M5,$AN:$BA,MATCH($AY$1,$AN$1:$BA$1,0),0)))))),
IF(OR($M5="안 지정 캐릭터 PP 일반등급",$M5="안 지정 캐릭터 PP 영웅등급"),
  IF(AND(OR($B5=10,$B5=11),$M5=OFFSET($M5,-1,0)),OFFSET(R5,-1,0),
    $O5*VLOOKUP($M5,$AN:$BA,MATCH($AX$1,$AN$1:$BA$1,0),0)),
"그외없음")))))))</f>
        <v>#VALUE!</v>
      </c>
      <c r="S5" t="e">
        <f ca="1">IF(OR(ISNUMBER(N5),N5="삭제"),"",
IF(LEFT(N5,5)="Equip",
  IF($BN$1&lt;VLOOKUP(N5,[1]EquipTable!$1:$1048576,MATCH("업데이트순번",[1]EquipTable!$1:$1,0),0),"업데이트순번이상",""),
IF(LEFT(N5,5)="Actor",
  IF($BW$1&lt;VLOOKUP(N5,[2]ActorTable!$1:$1048576,MATCH("업데이트순번",[2]ActorTable!$1:$1,0),0),"업데이트순번이상",""),
"그외없음")))</f>
        <v>#VALUE!</v>
      </c>
      <c r="T5" t="e">
        <f t="shared" ca="1" si="4"/>
        <v>#VALUE!</v>
      </c>
      <c r="U5" t="s">
        <v>83</v>
      </c>
      <c r="V5" t="s">
        <v>218</v>
      </c>
      <c r="W5">
        <v>1</v>
      </c>
      <c r="X5" t="s">
        <v>129</v>
      </c>
      <c r="Z5">
        <v>3400</v>
      </c>
      <c r="AA5" t="str">
        <f t="shared" ca="1" si="5"/>
        <v>fe</v>
      </c>
      <c r="AB5" t="s">
        <v>83</v>
      </c>
      <c r="AC5" t="s">
        <v>198</v>
      </c>
      <c r="AD5">
        <v>1</v>
      </c>
      <c r="AE5" t="s">
        <v>129</v>
      </c>
      <c r="AG5">
        <v>7100</v>
      </c>
      <c r="AH5" t="str">
        <f t="shared" si="6"/>
        <v/>
      </c>
      <c r="AI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IFERROR(VLOOKUP(AC5,[2]ActorTable!$A:$G,MATCH("이름참고",[2]ActorTable!$1:$1,0),0),"캐릭터없음"),
"")))))</f>
        <v>픽액스</v>
      </c>
      <c r="AJ5">
        <v>1</v>
      </c>
      <c r="AK5" t="str">
        <f t="shared" ca="1" si="13"/>
        <v>{"dy":1,"sl":0,"tp":"fe","vl":"Equip1201","cn":1,"pt":"DI","pr":4},{"dy":2,"sl":0,"tp":"fe","vl":"Equip0301","cn":1,"pt":"GO","pr":7000},{"dy":3,"sl":0,"tp":"fe","vl":"Equip3001","cn":1,"pt":"GO","pr":700},{"dy":4,"sl":0,"tp":"fe","vl":"Equip0302","cn":1,"pt":"GO","pr":7100}</v>
      </c>
      <c r="AL5" t="str">
        <f t="shared" ca="1" si="7"/>
        <v>{"dy":4,"sl":0,"tp":"fe","vl":"Equip0302","cn":1,"pt":"GO","pr":7100}</v>
      </c>
      <c r="AN5" t="s">
        <v>86</v>
      </c>
      <c r="AO5" t="s">
        <v>74</v>
      </c>
      <c r="AP5">
        <v>8</v>
      </c>
      <c r="AQ5">
        <v>11</v>
      </c>
      <c r="AR5">
        <f t="shared" ca="1" si="8"/>
        <v>3</v>
      </c>
      <c r="AS5">
        <f t="shared" si="9"/>
        <v>3</v>
      </c>
      <c r="AT5">
        <f t="shared" ca="1" si="10"/>
        <v>0</v>
      </c>
      <c r="AX5">
        <v>1</v>
      </c>
      <c r="BC5">
        <f ca="1">LEN(BC2)</f>
        <v>19825</v>
      </c>
      <c r="BE5">
        <v>1</v>
      </c>
      <c r="BF5">
        <v>1</v>
      </c>
      <c r="BG5">
        <f t="shared" si="11"/>
        <v>1</v>
      </c>
      <c r="BH5">
        <f t="shared" ref="BH5:BH18" si="23">BH4+BG4</f>
        <v>1</v>
      </c>
      <c r="BI5" t="s">
        <v>142</v>
      </c>
      <c r="BK5" t="e">
        <f ca="1">IF(VLOOKUP($BT5,[1]EquipTable!$1:$1048576,MATCH("업데이트순번",[1]EquipTable!$1:$1,0),0)&lt;=$BN$1,1,0)
*IF(MID(BT5,7,1)="4",0.1,1)</f>
        <v>#VALUE!</v>
      </c>
      <c r="BL5" t="e">
        <f ca="1">IF(VLOOKUP($BT5,[1]EquipTable!$1:$1048576,MATCH("업데이트순번",[1]EquipTable!$1:$1,0),0)&lt;=$BN$1,1,0)
*IF(MID(BT5,7,1)="4",0.1,1)
*IF(AND(MID(BT5,7,1)&lt;&gt;"4",OR(MID(BT5,6,1)="6",MID(BT5,6,1)="7")),3,1)</f>
        <v>#VALUE!</v>
      </c>
      <c r="BM5" t="e">
        <f ca="1">IF(VLOOKUP($BT5,[1]EquipTable!$1:$1048576,MATCH("업데이트순번",[1]EquipTable!$1:$1,0),0)&lt;=$BN$1,1,0)
*IF(MID(BT5,7,1)="4",0.1,1)
*IF(AND(MID(BT5,7,1)&lt;&gt;"4",MID(BT5,6,1)="8"),4,1)</f>
        <v>#VALUE!</v>
      </c>
      <c r="BN5" t="e">
        <f t="shared" ca="1" si="14"/>
        <v>#VALUE!</v>
      </c>
      <c r="BO5" t="e">
        <f t="shared" ca="1" si="15"/>
        <v>#VALUE!</v>
      </c>
      <c r="BP5" t="e">
        <f t="shared" ca="1" si="16"/>
        <v>#VALUE!</v>
      </c>
      <c r="BQ5" t="e">
        <f t="shared" ca="1" si="17"/>
        <v>#VALUE!</v>
      </c>
      <c r="BR5" t="e">
        <f t="shared" ca="1" si="21"/>
        <v>#VALUE!</v>
      </c>
      <c r="BS5" t="e">
        <f t="shared" ca="1" si="22"/>
        <v>#VALUE!</v>
      </c>
      <c r="BT5" t="e">
        <f ca="1">OFFSET([1]EquipTable!$A$1,ROW()-1,0)</f>
        <v>#VALUE!</v>
      </c>
      <c r="BV5" t="e">
        <f ca="1">IF(VLOOKUP($BY5,[2]ActorTable!$1:$1048576,MATCH("업데이트순번",[2]ActorTable!$1:$1,0),0)&lt;=$BW$1,1,0)
*IF(MID(BY5,7,1)="2",0.1,1)</f>
        <v>#VALUE!</v>
      </c>
      <c r="BW5" t="e">
        <f t="shared" ca="1" si="18"/>
        <v>#VALUE!</v>
      </c>
      <c r="BX5" t="e">
        <f t="shared" ca="1" si="19"/>
        <v>#VALUE!</v>
      </c>
      <c r="BY5" t="e">
        <f ca="1">OFFSET([2]ActorTable!$A$1,ROW()-1,0)</f>
        <v>#VALUE!</v>
      </c>
      <c r="BZ5" t="e">
        <f ca="1">VLOOKUP($BY5,[2]ActorTable!$1:$1048576,MATCH("이름참고",[2]ActorTable!$1:$1,0),0)</f>
        <v>#VALUE!</v>
      </c>
    </row>
    <row r="6" spans="1:80">
      <c r="A6">
        <v>5</v>
      </c>
      <c r="B6">
        <v>0</v>
      </c>
      <c r="C6">
        <f t="shared" si="0"/>
        <v>0</v>
      </c>
      <c r="D6">
        <f t="shared" ca="1" si="1"/>
        <v>0.73091827417896338</v>
      </c>
      <c r="E6">
        <f t="shared" ca="1" si="1"/>
        <v>0.68145381976681052</v>
      </c>
      <c r="F6">
        <f t="shared" ca="1" si="1"/>
        <v>0.36431412438558786</v>
      </c>
      <c r="G6">
        <f t="shared" ca="1" si="1"/>
        <v>0.4030282640898728</v>
      </c>
      <c r="H6">
        <f t="shared" ca="1" si="1"/>
        <v>0.8716965191462307</v>
      </c>
      <c r="I6">
        <f t="shared" ca="1" si="1"/>
        <v>0.1456737100346831</v>
      </c>
      <c r="M6" t="str">
        <f t="shared" ca="1" si="2"/>
        <v>지정 장비</v>
      </c>
      <c r="N6" t="e">
        <f t="shared" ca="1" si="20"/>
        <v>#VALUE!</v>
      </c>
      <c r="O6">
        <f t="shared" ca="1" si="12"/>
        <v>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캐릭터",$M6="지정 캐릭터 LBP1",$M6="지정 캐릭터 LBP2",$M6="지정 캐릭터 LBP3",$M6="안 지정 캐릭터 영웅등급"),"DI",
IF($M6="지정 캐릭터 PP","DI",
IF(OR($M6="안 지정 캐릭터 PP 일반등급",$M6="안 지정 캐릭터 PP 영웅등급"),"GO",
"그외없음"))))))</f>
        <v>DI</v>
      </c>
      <c r="Q6" t="e">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캐릭터",$M6="지정 캐릭터 LBP1",$M6="지정 캐릭터 LBP2",$M6="지정 캐릭터 LBP3"),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
"그외없음")))))))</f>
        <v>#VALUE!</v>
      </c>
      <c r="R6" t="e">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캐릭터",$M6="지정 캐릭터 LBP1",$M6="지정 캐릭터 LBP2",$M6="지정 캐릭터 LBP3"),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INT($O6*(VLOOKUP($M6,$AN:$BA,MATCH($AX$1,$AN$1:$BA$1,0),0)*(VLOOKUP($M6,$AN:$BA,MATCH($AY$1,$AN$1:$BA$1,0),0)+$I6*(VLOOKUP($M6,$AN:$BA,MATCH($AZ$1,$AN$1:$BA$1,0),0)-VLOOKUP($M6,$AN:$BA,MATCH($AY$1,$AN$1:$BA$1,0),0)))))),
IF(OR($M6="안 지정 캐릭터 PP 일반등급",$M6="안 지정 캐릭터 PP 영웅등급"),
  IF(AND(OR($B6=10,$B6=11),$M6=OFFSET($M6,-1,0)),OFFSET(R6,-1,0),
    $O6*VLOOKUP($M6,$AN:$BA,MATCH($AX$1,$AN$1:$BA$1,0),0)),
"그외없음")))))))</f>
        <v>#VALUE!</v>
      </c>
      <c r="S6" t="e">
        <f ca="1">IF(OR(ISNUMBER(N6),N6="삭제"),"",
IF(LEFT(N6,5)="Equip",
  IF($BN$1&lt;VLOOKUP(N6,[1]EquipTable!$1:$1048576,MATCH("업데이트순번",[1]EquipTable!$1:$1,0),0),"업데이트순번이상",""),
IF(LEFT(N6,5)="Actor",
  IF($BW$1&lt;VLOOKUP(N6,[2]ActorTable!$1:$1048576,MATCH("업데이트순번",[2]ActorTable!$1:$1,0),0),"업데이트순번이상",""),
"그외없음")))</f>
        <v>#VALUE!</v>
      </c>
      <c r="T6" t="e">
        <f t="shared" ca="1" si="4"/>
        <v>#VALUE!</v>
      </c>
      <c r="U6" t="s">
        <v>83</v>
      </c>
      <c r="V6" t="s">
        <v>112</v>
      </c>
      <c r="W6">
        <v>1</v>
      </c>
      <c r="X6" t="s">
        <v>129</v>
      </c>
      <c r="Z6">
        <v>3700</v>
      </c>
      <c r="AA6" t="str">
        <f t="shared" ca="1" si="5"/>
        <v>fe</v>
      </c>
      <c r="AB6" t="s">
        <v>83</v>
      </c>
      <c r="AC6" t="s">
        <v>112</v>
      </c>
      <c r="AD6">
        <v>1</v>
      </c>
      <c r="AE6" t="s">
        <v>129</v>
      </c>
      <c r="AG6">
        <v>3600</v>
      </c>
      <c r="AH6" t="str">
        <f t="shared" si="6"/>
        <v/>
      </c>
      <c r="AI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IFERROR(VLOOKUP(AC6,[2]ActorTable!$A:$G,MATCH("이름참고",[2]ActorTable!$1:$1,0),0),"캐릭터없음"),
"")))))</f>
        <v>빅 바디</v>
      </c>
      <c r="AJ6">
        <v>1</v>
      </c>
      <c r="AK6" t="str">
        <f t="shared" ca="1" si="13"/>
        <v>{"dy":1,"sl":0,"tp":"fe","vl":"Equip1201","cn":1,"pt":"DI","pr":4},{"dy":2,"sl":0,"tp":"fe","vl":"Equip0301","cn":1,"pt":"GO","pr":7000},{"dy":3,"sl":0,"tp":"fe","vl":"Equip3001","cn":1,"pt":"GO","pr":700},{"dy":4,"sl":0,"tp":"fe","vl":"Equip0302","cn":1,"pt":"GO","pr":7100},{"dy":5,"sl":0,"tp":"fe","vl":"Equip6101","cn":1,"pt":"GO","pr":3600}</v>
      </c>
      <c r="AL6" t="str">
        <f t="shared" ca="1" si="7"/>
        <v>{"dy":5,"sl":0,"tp":"fe","vl":"Equip6101","cn":1,"pt":"GO","pr":3600}</v>
      </c>
      <c r="AN6" t="s">
        <v>87</v>
      </c>
      <c r="AO6" t="s">
        <v>76</v>
      </c>
      <c r="AP6">
        <v>8</v>
      </c>
      <c r="AQ6">
        <v>11</v>
      </c>
      <c r="AR6">
        <f t="shared" ca="1" si="8"/>
        <v>2</v>
      </c>
      <c r="AS6">
        <f t="shared" si="9"/>
        <v>2</v>
      </c>
      <c r="AT6">
        <f t="shared" ca="1" si="10"/>
        <v>0</v>
      </c>
      <c r="AV6">
        <v>45</v>
      </c>
      <c r="AW6">
        <v>175</v>
      </c>
      <c r="AX6">
        <f>100*1/320</f>
        <v>0.3125</v>
      </c>
      <c r="AY6">
        <v>0.7</v>
      </c>
      <c r="AZ6">
        <v>0.9</v>
      </c>
      <c r="BE6">
        <v>2</v>
      </c>
      <c r="BF6">
        <v>1</v>
      </c>
      <c r="BG6">
        <f t="shared" si="11"/>
        <v>1</v>
      </c>
      <c r="BH6">
        <f t="shared" si="23"/>
        <v>2</v>
      </c>
      <c r="BI6" t="s">
        <v>146</v>
      </c>
      <c r="BK6" t="e">
        <f ca="1">IF(VLOOKUP($BT6,[1]EquipTable!$1:$1048576,MATCH("업데이트순번",[1]EquipTable!$1:$1,0),0)&lt;=$BN$1,1,0)
*IF(MID(BT6,7,1)="4",0.1,1)</f>
        <v>#VALUE!</v>
      </c>
      <c r="BL6" t="e">
        <f ca="1">IF(VLOOKUP($BT6,[1]EquipTable!$1:$1048576,MATCH("업데이트순번",[1]EquipTable!$1:$1,0),0)&lt;=$BN$1,1,0)
*IF(MID(BT6,7,1)="4",0.1,1)
*IF(AND(MID(BT6,7,1)&lt;&gt;"4",OR(MID(BT6,6,1)="6",MID(BT6,6,1)="7")),3,1)</f>
        <v>#VALUE!</v>
      </c>
      <c r="BM6" t="e">
        <f ca="1">IF(VLOOKUP($BT6,[1]EquipTable!$1:$1048576,MATCH("업데이트순번",[1]EquipTable!$1:$1,0),0)&lt;=$BN$1,1,0)
*IF(MID(BT6,7,1)="4",0.1,1)
*IF(AND(MID(BT6,7,1)&lt;&gt;"4",MID(BT6,6,1)="8"),4,1)</f>
        <v>#VALUE!</v>
      </c>
      <c r="BN6" t="e">
        <f t="shared" ca="1" si="14"/>
        <v>#VALUE!</v>
      </c>
      <c r="BO6" t="e">
        <f t="shared" ca="1" si="15"/>
        <v>#VALUE!</v>
      </c>
      <c r="BP6" t="e">
        <f t="shared" ca="1" si="16"/>
        <v>#VALUE!</v>
      </c>
      <c r="BQ6" t="e">
        <f t="shared" ca="1" si="17"/>
        <v>#VALUE!</v>
      </c>
      <c r="BR6" t="e">
        <f t="shared" ca="1" si="21"/>
        <v>#VALUE!</v>
      </c>
      <c r="BS6" t="e">
        <f t="shared" ca="1" si="22"/>
        <v>#VALUE!</v>
      </c>
      <c r="BT6" t="e">
        <f ca="1">OFFSET([1]EquipTable!$A$1,ROW()-1,0)</f>
        <v>#VALUE!</v>
      </c>
      <c r="BV6" t="e">
        <f ca="1">IF(VLOOKUP($BY6,[2]ActorTable!$1:$1048576,MATCH("업데이트순번",[2]ActorTable!$1:$1,0),0)&lt;=$BW$1,1,0)
*IF(MID(BY6,7,1)="2",0.1,1)</f>
        <v>#VALUE!</v>
      </c>
      <c r="BW6" t="e">
        <f t="shared" ca="1" si="18"/>
        <v>#VALUE!</v>
      </c>
      <c r="BX6" t="e">
        <f t="shared" ca="1" si="19"/>
        <v>#VALUE!</v>
      </c>
      <c r="BY6" t="e">
        <f ca="1">OFFSET([2]ActorTable!$A$1,ROW()-1,0)</f>
        <v>#VALUE!</v>
      </c>
      <c r="BZ6" t="e">
        <f ca="1">VLOOKUP($BY6,[2]ActorTable!$1:$1048576,MATCH("이름참고",[2]ActorTable!$1:$1,0),0)</f>
        <v>#VALUE!</v>
      </c>
    </row>
    <row r="7" spans="1:80">
      <c r="A7">
        <v>6</v>
      </c>
      <c r="B7">
        <v>0</v>
      </c>
      <c r="C7">
        <f t="shared" si="0"/>
        <v>0</v>
      </c>
      <c r="D7">
        <f t="shared" ca="1" si="1"/>
        <v>0.95092878421768856</v>
      </c>
      <c r="E7">
        <f t="shared" ca="1" si="1"/>
        <v>0.23818492459643448</v>
      </c>
      <c r="F7">
        <f t="shared" ca="1" si="1"/>
        <v>0.3713721289770624</v>
      </c>
      <c r="G7">
        <f t="shared" ca="1" si="1"/>
        <v>4.1007595057076851E-2</v>
      </c>
      <c r="H7">
        <f t="shared" ca="1" si="1"/>
        <v>0.89898610777983601</v>
      </c>
      <c r="I7">
        <f t="shared" ca="1" si="1"/>
        <v>0.95223508290660208</v>
      </c>
      <c r="M7" t="str">
        <f t="shared" ca="1" si="2"/>
        <v>캐릭터 상자 영웅등급</v>
      </c>
      <c r="N7" t="str">
        <f t="shared" ca="1" si="20"/>
        <v>삭제</v>
      </c>
      <c r="O7">
        <f t="shared" ca="1" si="12"/>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캐릭터",$M7="지정 캐릭터 LBP1",$M7="지정 캐릭터 LBP2",$M7="지정 캐릭터 LBP3",$M7="안 지정 캐릭터 영웅등급"),"DI",
IF($M7="지정 캐릭터 PP","DI",
IF(OR($M7="안 지정 캐릭터 PP 일반등급",$M7="안 지정 캐릭터 PP 영웅등급"),"GO",
"그외없음"))))))</f>
        <v>DI</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캐릭터",$M7="지정 캐릭터 LBP1",$M7="지정 캐릭터 LBP2",$M7="지정 캐릭터 LBP3"),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캐릭터",$M7="지정 캐릭터 LBP1",$M7="지정 캐릭터 LBP2",$M7="지정 캐릭터 LBP3"),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INT($O7*(VLOOKUP($M7,$AN:$BA,MATCH($AX$1,$AN$1:$BA$1,0),0)*(VLOOKUP($M7,$AN:$BA,MATCH($AY$1,$AN$1:$BA$1,0),0)+$I7*(VLOOKUP($M7,$AN:$BA,MATCH($AZ$1,$AN$1:$BA$1,0),0)-VLOOKUP($M7,$AN:$BA,MATCH($AY$1,$AN$1:$BA$1,0),0)))))),
IF(OR($M7="안 지정 캐릭터 PP 일반등급",$M7="안 지정 캐릭터 PP 영웅등급"),
  IF(AND(OR($B7=10,$B7=11),$M7=OFFSET($M7,-1,0)),OFFSET(R7,-1,0),
    $O7*VLOOKUP($M7,$AN:$BA,MATCH($AX$1,$AN$1:$BA$1,0),0)),
"그외없음")))))))</f>
        <v>149</v>
      </c>
      <c r="S7" t="str">
        <f ca="1">IF(OR(ISNUMBER(N7),N7="삭제"),"",
IF(LEFT(N7,5)="Equip",
  IF($BN$1&lt;VLOOKUP(N7,[1]EquipTable!$1:$1048576,MATCH("업데이트순번",[1]EquipTable!$1:$1,0),0),"업데이트순번이상",""),
IF(LEFT(N7,5)="Actor",
  IF($BW$1&lt;VLOOKUP(N7,[2]ActorTable!$1:$1048576,MATCH("업데이트순번",[2]ActorTable!$1:$1,0),0),"업데이트순번이상",""),
"그외없음")))</f>
        <v/>
      </c>
      <c r="T7">
        <f t="shared" ca="1" si="4"/>
        <v>0</v>
      </c>
      <c r="U7" t="s">
        <v>83</v>
      </c>
      <c r="V7" t="s">
        <v>275</v>
      </c>
      <c r="W7">
        <v>1</v>
      </c>
      <c r="X7" t="s">
        <v>133</v>
      </c>
      <c r="Z7">
        <v>16</v>
      </c>
      <c r="AA7" t="str">
        <f t="shared" ca="1" si="5"/>
        <v>fe</v>
      </c>
      <c r="AB7" t="s">
        <v>83</v>
      </c>
      <c r="AC7" t="s">
        <v>286</v>
      </c>
      <c r="AD7">
        <v>1</v>
      </c>
      <c r="AE7" t="s">
        <v>129</v>
      </c>
      <c r="AG7">
        <v>1700</v>
      </c>
      <c r="AH7" t="str">
        <f t="shared" si="6"/>
        <v/>
      </c>
      <c r="AI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IFERROR(VLOOKUP(AC7,[2]ActorTable!$A:$G,MATCH("이름참고",[2]ActorTable!$1:$1,0),0),"캐릭터없음"),
"")))))</f>
        <v>SMG28</v>
      </c>
      <c r="AJ7">
        <v>1</v>
      </c>
      <c r="AK7" t="str">
        <f t="shared" ca="1" si="13"/>
        <v>{"dy":1,"sl":0,"tp":"fe","vl":"Equip1201","cn":1,"pt":"DI","pr":4},{"dy":2,"sl":0,"tp":"fe","vl":"Equip0301","cn":1,"pt":"GO","pr":7000},{"dy":3,"sl":0,"tp":"fe","vl":"Equip3001","cn":1,"pt":"GO","pr":700},{"dy":4,"sl":0,"tp":"fe","vl":"Equip0302","cn":1,"pt":"GO","pr":7100},{"dy":5,"sl":0,"tp":"fe","vl":"Equip6101","cn":1,"pt":"GO","pr":3600},{"dy":6,"sl":0,"tp":"fe","vl":"Equip6002","cn":1,"pt":"GO","pr":1700}</v>
      </c>
      <c r="AL7" t="str">
        <f t="shared" ca="1" si="7"/>
        <v>{"dy":6,"sl":0,"tp":"fe","vl":"Equip6002","cn":1,"pt":"GO","pr":1700}</v>
      </c>
      <c r="AN7" t="s">
        <v>88</v>
      </c>
      <c r="AO7" t="s">
        <v>79</v>
      </c>
      <c r="AP7">
        <v>8</v>
      </c>
      <c r="AQ7">
        <v>11</v>
      </c>
      <c r="AR7">
        <f t="shared" ca="1" si="8"/>
        <v>0</v>
      </c>
      <c r="AS7">
        <f t="shared" si="9"/>
        <v>1</v>
      </c>
      <c r="AT7">
        <f t="shared" ca="1" si="10"/>
        <v>0</v>
      </c>
      <c r="AX7">
        <v>1</v>
      </c>
      <c r="BE7">
        <v>3</v>
      </c>
      <c r="BF7">
        <v>1</v>
      </c>
      <c r="BG7">
        <f t="shared" si="11"/>
        <v>0.25</v>
      </c>
      <c r="BH7">
        <f t="shared" si="23"/>
        <v>3</v>
      </c>
      <c r="BI7" t="s">
        <v>146</v>
      </c>
      <c r="BK7" t="e">
        <f ca="1">IF(VLOOKUP($BT7,[1]EquipTable!$1:$1048576,MATCH("업데이트순번",[1]EquipTable!$1:$1,0),0)&lt;=$BN$1,1,0)
*IF(MID(BT7,7,1)="4",0.1,1)</f>
        <v>#VALUE!</v>
      </c>
      <c r="BL7" t="e">
        <f ca="1">IF(VLOOKUP($BT7,[1]EquipTable!$1:$1048576,MATCH("업데이트순번",[1]EquipTable!$1:$1,0),0)&lt;=$BN$1,1,0)
*IF(MID(BT7,7,1)="4",0.1,1)
*IF(AND(MID(BT7,7,1)&lt;&gt;"4",OR(MID(BT7,6,1)="6",MID(BT7,6,1)="7")),3,1)</f>
        <v>#VALUE!</v>
      </c>
      <c r="BM7" t="e">
        <f ca="1">IF(VLOOKUP($BT7,[1]EquipTable!$1:$1048576,MATCH("업데이트순번",[1]EquipTable!$1:$1,0),0)&lt;=$BN$1,1,0)
*IF(MID(BT7,7,1)="4",0.1,1)
*IF(AND(MID(BT7,7,1)&lt;&gt;"4",MID(BT7,6,1)="8"),4,1)</f>
        <v>#VALUE!</v>
      </c>
      <c r="BN7" t="e">
        <f t="shared" ca="1" si="14"/>
        <v>#VALUE!</v>
      </c>
      <c r="BO7" t="e">
        <f t="shared" ca="1" si="15"/>
        <v>#VALUE!</v>
      </c>
      <c r="BP7" t="e">
        <f t="shared" ca="1" si="16"/>
        <v>#VALUE!</v>
      </c>
      <c r="BQ7" t="e">
        <f t="shared" ca="1" si="17"/>
        <v>#VALUE!</v>
      </c>
      <c r="BR7" t="e">
        <f t="shared" ca="1" si="21"/>
        <v>#VALUE!</v>
      </c>
      <c r="BS7" t="e">
        <f t="shared" ca="1" si="22"/>
        <v>#VALUE!</v>
      </c>
      <c r="BT7" t="e">
        <f ca="1">OFFSET([1]EquipTable!$A$1,ROW()-1,0)</f>
        <v>#VALUE!</v>
      </c>
      <c r="BV7" t="e">
        <f ca="1">IF(VLOOKUP($BY7,[2]ActorTable!$1:$1048576,MATCH("업데이트순번",[2]ActorTable!$1:$1,0),0)&lt;=$BW$1,1,0)
*IF(MID(BY7,7,1)="2",0.1,1)</f>
        <v>#VALUE!</v>
      </c>
      <c r="BW7" t="e">
        <f t="shared" ca="1" si="18"/>
        <v>#VALUE!</v>
      </c>
      <c r="BX7" t="e">
        <f t="shared" ca="1" si="19"/>
        <v>#VALUE!</v>
      </c>
      <c r="BY7" t="e">
        <f ca="1">OFFSET([2]ActorTable!$A$1,ROW()-1,0)</f>
        <v>#VALUE!</v>
      </c>
      <c r="BZ7" t="e">
        <f ca="1">VLOOKUP($BY7,[2]ActorTable!$1:$1048576,MATCH("이름참고",[2]ActorTable!$1:$1,0),0)</f>
        <v>#VALUE!</v>
      </c>
    </row>
    <row r="8" spans="1:80">
      <c r="A8">
        <v>7</v>
      </c>
      <c r="B8">
        <v>0</v>
      </c>
      <c r="C8">
        <f t="shared" si="0"/>
        <v>0</v>
      </c>
      <c r="D8">
        <f t="shared" ca="1" si="1"/>
        <v>0.31587711526448847</v>
      </c>
      <c r="E8">
        <f t="shared" ca="1" si="1"/>
        <v>0.60618008972496062</v>
      </c>
      <c r="F8">
        <f t="shared" ca="1" si="1"/>
        <v>0.29867236424406796</v>
      </c>
      <c r="G8">
        <f t="shared" ca="1" si="1"/>
        <v>0.76261798329260277</v>
      </c>
      <c r="H8">
        <f t="shared" ca="1" si="1"/>
        <v>0.81808902275058415</v>
      </c>
      <c r="I8">
        <f t="shared" ca="1" si="1"/>
        <v>0.75727217872533581</v>
      </c>
      <c r="M8" t="str">
        <f t="shared" ca="1" si="2"/>
        <v>지정 장비</v>
      </c>
      <c r="N8" t="e">
        <f t="shared" ca="1" si="20"/>
        <v>#VALUE!</v>
      </c>
      <c r="O8">
        <f t="shared" ca="1" si="12"/>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캐릭터",$M8="지정 캐릭터 LBP1",$M8="지정 캐릭터 LBP2",$M8="지정 캐릭터 LBP3",$M8="안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캐릭터",$M8="지정 캐릭터 LBP1",$M8="지정 캐릭터 LBP2",$M8="지정 캐릭터 LBP3"),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캐릭터",$M8="지정 캐릭터 LBP1",$M8="지정 캐릭터 LBP2",$M8="지정 캐릭터 LBP3"),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INT($O8*(VLOOKUP($M8,$AN:$BA,MATCH($AX$1,$AN$1:$BA$1,0),0)*(VLOOKUP($M8,$AN:$BA,MATCH($AY$1,$AN$1:$BA$1,0),0)+$I8*(VLOOKUP($M8,$AN:$BA,MATCH($AZ$1,$AN$1:$BA$1,0),0)-VLOOKUP($M8,$AN:$BA,MATCH($AY$1,$AN$1:$BA$1,0),0)))))),
IF(OR($M8="안 지정 캐릭터 PP 일반등급",$M8="안 지정 캐릭터 PP 영웅등급"),
  IF(AND(OR($B8=10,$B8=11),$M8=OFFSET($M8,-1,0)),OFFSET(R8,-1,0),
    $O8*VLOOKUP($M8,$AN:$BA,MATCH($AX$1,$AN$1:$BA$1,0),0)),
"그외없음")))))))</f>
        <v>#VALUE!</v>
      </c>
      <c r="S8" t="e">
        <f ca="1">IF(OR(ISNUMBER(N8),N8="삭제"),"",
IF(LEFT(N8,5)="Equip",
  IF($BN$1&lt;VLOOKUP(N8,[1]EquipTable!$1:$1048576,MATCH("업데이트순번",[1]EquipTable!$1:$1,0),0),"업데이트순번이상",""),
IF(LEFT(N8,5)="Actor",
  IF($BW$1&lt;VLOOKUP(N8,[2]ActorTable!$1:$1048576,MATCH("업데이트순번",[2]ActorTable!$1:$1,0),0),"업데이트순번이상",""),
"그외없음")))</f>
        <v>#VALUE!</v>
      </c>
      <c r="T8" t="e">
        <f t="shared" ca="1" si="4"/>
        <v>#VALUE!</v>
      </c>
      <c r="U8" t="s">
        <v>83</v>
      </c>
      <c r="V8" t="s">
        <v>265</v>
      </c>
      <c r="W8">
        <v>1</v>
      </c>
      <c r="X8" t="s">
        <v>129</v>
      </c>
      <c r="Z8">
        <v>7500</v>
      </c>
      <c r="AA8" t="str">
        <f t="shared" ca="1" si="5"/>
        <v>bh</v>
      </c>
      <c r="AB8" t="s">
        <v>85</v>
      </c>
      <c r="AD8">
        <v>1</v>
      </c>
      <c r="AE8" t="s">
        <v>133</v>
      </c>
      <c r="AG8">
        <v>149</v>
      </c>
      <c r="AH8" t="str">
        <f t="shared" si="6"/>
        <v/>
      </c>
      <c r="AI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IFERROR(VLOOKUP(AC8,[2]ActorTable!$A:$G,MATCH("이름참고",[2]ActorTable!$1:$1,0),0),"캐릭터없음"),
"")))))</f>
        <v/>
      </c>
      <c r="AJ8">
        <v>1</v>
      </c>
      <c r="AK8" t="str">
        <f t="shared" ca="1" si="13"/>
        <v>{"dy":1,"sl":0,"tp":"fe","vl":"Equip1201","cn":1,"pt":"DI","pr":4},{"dy":2,"sl":0,"tp":"fe","vl":"Equip0301","cn":1,"pt":"GO","pr":7000},{"dy":3,"sl":0,"tp":"fe","vl":"Equip3001","cn":1,"pt":"GO","pr":700},{"dy":4,"sl":0,"tp":"fe","vl":"Equip0302","cn":1,"pt":"GO","pr":7100},{"dy":5,"sl":0,"tp":"fe","vl":"Equip6101","cn":1,"pt":"GO","pr":3600},{"dy":6,"sl":0,"tp":"fe","vl":"Equip6002","cn":1,"pt":"GO","pr":1700},{"dy":7,"sl":0,"tp":"bh","cn":1,"pt":"DI","pr":149}</v>
      </c>
      <c r="AL8" t="str">
        <f t="shared" ca="1" si="7"/>
        <v>{"dy":7,"sl":0,"tp":"bh","cn":1,"pt":"DI","pr":149}</v>
      </c>
      <c r="AN8" t="s">
        <v>89</v>
      </c>
      <c r="AO8" t="s">
        <v>80</v>
      </c>
      <c r="AP8">
        <v>8</v>
      </c>
      <c r="AQ8">
        <v>11</v>
      </c>
      <c r="AR8">
        <f t="shared" ca="1" si="8"/>
        <v>0</v>
      </c>
      <c r="AS8">
        <f t="shared" si="9"/>
        <v>0</v>
      </c>
      <c r="AT8">
        <f t="shared" ca="1" si="10"/>
        <v>0</v>
      </c>
      <c r="AX8">
        <v>1</v>
      </c>
      <c r="BE8">
        <v>3</v>
      </c>
      <c r="BF8">
        <v>3</v>
      </c>
      <c r="BG8">
        <f t="shared" si="11"/>
        <v>0.75</v>
      </c>
      <c r="BH8">
        <f t="shared" si="23"/>
        <v>3.25</v>
      </c>
      <c r="BI8" t="s">
        <v>147</v>
      </c>
      <c r="BK8" t="e">
        <f ca="1">IF(VLOOKUP($BT8,[1]EquipTable!$1:$1048576,MATCH("업데이트순번",[1]EquipTable!$1:$1,0),0)&lt;=$BN$1,1,0)
*IF(MID(BT8,7,1)="4",0.1,1)</f>
        <v>#VALUE!</v>
      </c>
      <c r="BL8" t="e">
        <f ca="1">IF(VLOOKUP($BT8,[1]EquipTable!$1:$1048576,MATCH("업데이트순번",[1]EquipTable!$1:$1,0),0)&lt;=$BN$1,1,0)
*IF(MID(BT8,7,1)="4",0.1,1)
*IF(AND(MID(BT8,7,1)&lt;&gt;"4",OR(MID(BT8,6,1)="6",MID(BT8,6,1)="7")),3,1)</f>
        <v>#VALUE!</v>
      </c>
      <c r="BM8" t="e">
        <f ca="1">IF(VLOOKUP($BT8,[1]EquipTable!$1:$1048576,MATCH("업데이트순번",[1]EquipTable!$1:$1,0),0)&lt;=$BN$1,1,0)
*IF(MID(BT8,7,1)="4",0.1,1)
*IF(AND(MID(BT8,7,1)&lt;&gt;"4",MID(BT8,6,1)="8"),4,1)</f>
        <v>#VALUE!</v>
      </c>
      <c r="BN8" t="e">
        <f t="shared" ca="1" si="14"/>
        <v>#VALUE!</v>
      </c>
      <c r="BO8" t="e">
        <f t="shared" ca="1" si="15"/>
        <v>#VALUE!</v>
      </c>
      <c r="BP8" t="e">
        <f t="shared" ca="1" si="16"/>
        <v>#VALUE!</v>
      </c>
      <c r="BQ8" t="e">
        <f t="shared" ca="1" si="17"/>
        <v>#VALUE!</v>
      </c>
      <c r="BR8" t="e">
        <f t="shared" ca="1" si="21"/>
        <v>#VALUE!</v>
      </c>
      <c r="BS8" t="e">
        <f t="shared" ca="1" si="22"/>
        <v>#VALUE!</v>
      </c>
      <c r="BT8" t="e">
        <f ca="1">OFFSET([1]EquipTable!$A$1,ROW()-1,0)</f>
        <v>#VALUE!</v>
      </c>
      <c r="BV8" t="e">
        <f ca="1">IF(VLOOKUP($BY8,[2]ActorTable!$1:$1048576,MATCH("업데이트순번",[2]ActorTable!$1:$1,0),0)&lt;=$BW$1,1,0)
*IF(MID(BY8,7,1)="2",0.1,1)</f>
        <v>#VALUE!</v>
      </c>
      <c r="BW8" t="e">
        <f t="shared" ca="1" si="18"/>
        <v>#VALUE!</v>
      </c>
      <c r="BX8" t="e">
        <f t="shared" ca="1" si="19"/>
        <v>#VALUE!</v>
      </c>
      <c r="BY8" t="e">
        <f ca="1">OFFSET([2]ActorTable!$A$1,ROW()-1,0)</f>
        <v>#VALUE!</v>
      </c>
      <c r="BZ8" t="e">
        <f ca="1">VLOOKUP($BY8,[2]ActorTable!$1:$1048576,MATCH("이름참고",[2]ActorTable!$1:$1,0),0)</f>
        <v>#VALUE!</v>
      </c>
    </row>
    <row r="9" spans="1:80">
      <c r="A9">
        <v>8</v>
      </c>
      <c r="B9">
        <v>0</v>
      </c>
      <c r="C9">
        <f t="shared" si="0"/>
        <v>0</v>
      </c>
      <c r="D9">
        <f t="shared" ca="1" si="1"/>
        <v>0.46882783183680787</v>
      </c>
      <c r="E9">
        <f t="shared" ca="1" si="1"/>
        <v>0.34754153745383132</v>
      </c>
      <c r="F9">
        <f t="shared" ca="1" si="1"/>
        <v>0.16635256412759158</v>
      </c>
      <c r="G9">
        <f t="shared" ca="1" si="1"/>
        <v>0.64716099168273689</v>
      </c>
      <c r="H9">
        <f t="shared" ca="1" si="1"/>
        <v>0.26931859012506776</v>
      </c>
      <c r="I9">
        <f t="shared" ca="1" si="1"/>
        <v>0.54881403061467882</v>
      </c>
      <c r="M9" t="str">
        <f t="shared" ca="1" si="2"/>
        <v>지정 장비</v>
      </c>
      <c r="N9" t="e">
        <f t="shared" ca="1" si="20"/>
        <v>#VALUE!</v>
      </c>
      <c r="O9">
        <f t="shared" ca="1" si="12"/>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캐릭터",$M9="지정 캐릭터 LBP1",$M9="지정 캐릭터 LBP2",$M9="지정 캐릭터 LBP3",$M9="안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캐릭터",$M9="지정 캐릭터 LBP1",$M9="지정 캐릭터 LBP2",$M9="지정 캐릭터 LBP3"),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캐릭터",$M9="지정 캐릭터 LBP1",$M9="지정 캐릭터 LBP2",$M9="지정 캐릭터 LBP3"),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INT($O9*(VLOOKUP($M9,$AN:$BA,MATCH($AX$1,$AN$1:$BA$1,0),0)*(VLOOKUP($M9,$AN:$BA,MATCH($AY$1,$AN$1:$BA$1,0),0)+$I9*(VLOOKUP($M9,$AN:$BA,MATCH($AZ$1,$AN$1:$BA$1,0),0)-VLOOKUP($M9,$AN:$BA,MATCH($AY$1,$AN$1:$BA$1,0),0)))))),
IF(OR($M9="안 지정 캐릭터 PP 일반등급",$M9="안 지정 캐릭터 PP 영웅등급"),
  IF(AND(OR($B9=10,$B9=11),$M9=OFFSET($M9,-1,0)),OFFSET(R9,-1,0),
    $O9*VLOOKUP($M9,$AN:$BA,MATCH($AX$1,$AN$1:$BA$1,0),0)),
"그외없음")))))))</f>
        <v>#VALUE!</v>
      </c>
      <c r="S9" t="e">
        <f ca="1">IF(OR(ISNUMBER(N9),N9="삭제"),"",
IF(LEFT(N9,5)="Equip",
  IF($BN$1&lt;VLOOKUP(N9,[1]EquipTable!$1:$1048576,MATCH("업데이트순번",[1]EquipTable!$1:$1,0),0),"업데이트순번이상",""),
IF(LEFT(N9,5)="Actor",
  IF($BW$1&lt;VLOOKUP(N9,[2]ActorTable!$1:$1048576,MATCH("업데이트순번",[2]ActorTable!$1:$1,0),0),"업데이트순번이상",""),
"그외없음")))</f>
        <v>#VALUE!</v>
      </c>
      <c r="T9" t="e">
        <f t="shared" ca="1" si="4"/>
        <v>#VALUE!</v>
      </c>
      <c r="U9" t="s">
        <v>83</v>
      </c>
      <c r="V9" t="s">
        <v>187</v>
      </c>
      <c r="W9">
        <v>1</v>
      </c>
      <c r="X9" t="s">
        <v>129</v>
      </c>
      <c r="Z9">
        <v>29300</v>
      </c>
      <c r="AA9" t="str">
        <f t="shared" ca="1" si="5"/>
        <v>fe</v>
      </c>
      <c r="AB9" t="s">
        <v>83</v>
      </c>
      <c r="AC9" t="s">
        <v>265</v>
      </c>
      <c r="AD9">
        <v>1</v>
      </c>
      <c r="AE9" t="s">
        <v>129</v>
      </c>
      <c r="AG9">
        <v>7600</v>
      </c>
      <c r="AH9" t="str">
        <f t="shared" si="6"/>
        <v/>
      </c>
      <c r="AI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IFERROR(VLOOKUP(AC9,[2]ActorTable!$A:$G,MATCH("이름참고",[2]ActorTable!$1:$1,0),0),"캐릭터없음"),
"")))))</f>
        <v>왕조의 블레이드</v>
      </c>
      <c r="AJ9">
        <v>1</v>
      </c>
      <c r="AK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v>
      </c>
      <c r="AL9" t="str">
        <f t="shared" ca="1" si="7"/>
        <v>{"dy":8,"sl":0,"tp":"fe","vl":"Equip8102","cn":1,"pt":"GO","pr":7600}</v>
      </c>
      <c r="AN9" t="s">
        <v>90</v>
      </c>
      <c r="AO9" t="s">
        <v>81</v>
      </c>
      <c r="AP9">
        <v>8</v>
      </c>
      <c r="AQ9">
        <v>11</v>
      </c>
      <c r="AR9">
        <f t="shared" ca="1" si="8"/>
        <v>2</v>
      </c>
      <c r="AS9">
        <f t="shared" si="9"/>
        <v>1</v>
      </c>
      <c r="AT9">
        <f t="shared" ca="1" si="10"/>
        <v>0</v>
      </c>
      <c r="AX9">
        <v>2</v>
      </c>
      <c r="BE9">
        <v>4</v>
      </c>
      <c r="BF9">
        <v>1</v>
      </c>
      <c r="BG9">
        <f t="shared" si="11"/>
        <v>1</v>
      </c>
      <c r="BH9">
        <f t="shared" si="23"/>
        <v>4</v>
      </c>
      <c r="BI9" t="s">
        <v>147</v>
      </c>
      <c r="BK9" t="e">
        <f ca="1">IF(VLOOKUP($BT9,[1]EquipTable!$1:$1048576,MATCH("업데이트순번",[1]EquipTable!$1:$1,0),0)&lt;=$BN$1,1,0)
*IF(MID(BT9,7,1)="4",0.1,1)</f>
        <v>#VALUE!</v>
      </c>
      <c r="BL9" t="e">
        <f ca="1">IF(VLOOKUP($BT9,[1]EquipTable!$1:$1048576,MATCH("업데이트순번",[1]EquipTable!$1:$1,0),0)&lt;=$BN$1,1,0)
*IF(MID(BT9,7,1)="4",0.1,1)
*IF(AND(MID(BT9,7,1)&lt;&gt;"4",OR(MID(BT9,6,1)="6",MID(BT9,6,1)="7")),3,1)</f>
        <v>#VALUE!</v>
      </c>
      <c r="BM9" t="e">
        <f ca="1">IF(VLOOKUP($BT9,[1]EquipTable!$1:$1048576,MATCH("업데이트순번",[1]EquipTable!$1:$1,0),0)&lt;=$BN$1,1,0)
*IF(MID(BT9,7,1)="4",0.1,1)
*IF(AND(MID(BT9,7,1)&lt;&gt;"4",MID(BT9,6,1)="8"),4,1)</f>
        <v>#VALUE!</v>
      </c>
      <c r="BN9" t="e">
        <f t="shared" ca="1" si="14"/>
        <v>#VALUE!</v>
      </c>
      <c r="BO9" t="e">
        <f t="shared" ca="1" si="15"/>
        <v>#VALUE!</v>
      </c>
      <c r="BP9" t="e">
        <f t="shared" ca="1" si="16"/>
        <v>#VALUE!</v>
      </c>
      <c r="BQ9" t="e">
        <f t="shared" ca="1" si="17"/>
        <v>#VALUE!</v>
      </c>
      <c r="BR9" t="e">
        <f t="shared" ca="1" si="21"/>
        <v>#VALUE!</v>
      </c>
      <c r="BS9" t="e">
        <f t="shared" ca="1" si="22"/>
        <v>#VALUE!</v>
      </c>
      <c r="BT9" t="e">
        <f ca="1">OFFSET([1]EquipTable!$A$1,ROW()-1,0)</f>
        <v>#VALUE!</v>
      </c>
      <c r="BV9" t="e">
        <f ca="1">IF(VLOOKUP($BY9,[2]ActorTable!$1:$1048576,MATCH("업데이트순번",[2]ActorTable!$1:$1,0),0)&lt;=$BW$1,1,0)
*IF(MID(BY9,7,1)="2",0.1,1)</f>
        <v>#VALUE!</v>
      </c>
      <c r="BW9" t="e">
        <f t="shared" ca="1" si="18"/>
        <v>#VALUE!</v>
      </c>
      <c r="BX9" t="e">
        <f t="shared" ca="1" si="19"/>
        <v>#VALUE!</v>
      </c>
      <c r="BY9" t="e">
        <f ca="1">OFFSET([2]ActorTable!$A$1,ROW()-1,0)</f>
        <v>#VALUE!</v>
      </c>
      <c r="BZ9" t="e">
        <f ca="1">VLOOKUP($BY9,[2]ActorTable!$1:$1048576,MATCH("이름참고",[2]ActorTable!$1:$1,0),0)</f>
        <v>#VALUE!</v>
      </c>
    </row>
    <row r="10" spans="1:80">
      <c r="A10">
        <v>9</v>
      </c>
      <c r="B10">
        <v>0</v>
      </c>
      <c r="C10">
        <f t="shared" si="0"/>
        <v>0</v>
      </c>
      <c r="D10">
        <f t="shared" ca="1" si="1"/>
        <v>0.58110427327744729</v>
      </c>
      <c r="E10">
        <f t="shared" ca="1" si="1"/>
        <v>0.79789406743616376</v>
      </c>
      <c r="F10">
        <f t="shared" ca="1" si="1"/>
        <v>0.27162279209701712</v>
      </c>
      <c r="G10">
        <f t="shared" ca="1" si="1"/>
        <v>0.32988245687022366</v>
      </c>
      <c r="H10">
        <f t="shared" ca="1" si="1"/>
        <v>0.8070471165187727</v>
      </c>
      <c r="I10">
        <f t="shared" ca="1" si="1"/>
        <v>0.60086989766485344</v>
      </c>
      <c r="M10" t="str">
        <f t="shared" ca="1" si="2"/>
        <v>지정 장비</v>
      </c>
      <c r="N10" t="e">
        <f t="shared" ca="1" si="20"/>
        <v>#VALUE!</v>
      </c>
      <c r="O10">
        <f t="shared" ca="1" si="12"/>
        <v>1</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캐릭터",$M10="지정 캐릭터 LBP1",$M10="지정 캐릭터 LBP2",$M10="지정 캐릭터 LBP3",$M10="안 지정 캐릭터 영웅등급"),"DI",
IF($M10="지정 캐릭터 PP","DI",
IF(OR($M10="안 지정 캐릭터 PP 일반등급",$M10="안 지정 캐릭터 PP 영웅등급"),"GO",
"그외없음"))))))</f>
        <v>DI</v>
      </c>
      <c r="Q10" t="e">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캐릭터",$M10="지정 캐릭터 LBP1",$M10="지정 캐릭터 LBP2",$M10="지정 캐릭터 LBP3"),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
"그외없음")))))))</f>
        <v>#VALUE!</v>
      </c>
      <c r="R10" t="e">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캐릭터",$M10="지정 캐릭터 LBP1",$M10="지정 캐릭터 LBP2",$M10="지정 캐릭터 LBP3"),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INT($O10*(VLOOKUP($M10,$AN:$BA,MATCH($AX$1,$AN$1:$BA$1,0),0)*(VLOOKUP($M10,$AN:$BA,MATCH($AY$1,$AN$1:$BA$1,0),0)+$I10*(VLOOKUP($M10,$AN:$BA,MATCH($AZ$1,$AN$1:$BA$1,0),0)-VLOOKUP($M10,$AN:$BA,MATCH($AY$1,$AN$1:$BA$1,0),0)))))),
IF(OR($M10="안 지정 캐릭터 PP 일반등급",$M10="안 지정 캐릭터 PP 영웅등급"),
  IF(AND(OR($B10=10,$B10=11),$M10=OFFSET($M10,-1,0)),OFFSET(R10,-1,0),
    $O10*VLOOKUP($M10,$AN:$BA,MATCH($AX$1,$AN$1:$BA$1,0),0)),
"그외없음")))))))</f>
        <v>#VALUE!</v>
      </c>
      <c r="S10" t="e">
        <f ca="1">IF(OR(ISNUMBER(N10),N10="삭제"),"",
IF(LEFT(N10,5)="Equip",
  IF($BN$1&lt;VLOOKUP(N10,[1]EquipTable!$1:$1048576,MATCH("업데이트순번",[1]EquipTable!$1:$1,0),0),"업데이트순번이상",""),
IF(LEFT(N10,5)="Actor",
  IF($BW$1&lt;VLOOKUP(N10,[2]ActorTable!$1:$1048576,MATCH("업데이트순번",[2]ActorTable!$1:$1,0),0),"업데이트순번이상",""),
"그외없음")))</f>
        <v>#VALUE!</v>
      </c>
      <c r="T10" t="e">
        <f t="shared" ca="1" si="4"/>
        <v>#VALUE!</v>
      </c>
      <c r="U10" t="s">
        <v>83</v>
      </c>
      <c r="V10" t="s">
        <v>185</v>
      </c>
      <c r="W10">
        <v>1</v>
      </c>
      <c r="X10" t="s">
        <v>129</v>
      </c>
      <c r="Z10">
        <v>5000</v>
      </c>
      <c r="AA10" t="str">
        <f t="shared" ca="1" si="5"/>
        <v>fe</v>
      </c>
      <c r="AB10" t="s">
        <v>83</v>
      </c>
      <c r="AC10" t="s">
        <v>265</v>
      </c>
      <c r="AD10">
        <v>1</v>
      </c>
      <c r="AE10" t="s">
        <v>129</v>
      </c>
      <c r="AG10">
        <v>8300</v>
      </c>
      <c r="AH10" t="str">
        <f t="shared" si="6"/>
        <v/>
      </c>
      <c r="AI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IFERROR(VLOOKUP(AC10,[2]ActorTable!$A:$G,MATCH("이름참고",[2]ActorTable!$1:$1,0),0),"캐릭터없음"),
"")))))</f>
        <v>왕조의 블레이드</v>
      </c>
      <c r="AJ10">
        <v>1</v>
      </c>
      <c r="AK1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v>
      </c>
      <c r="AL10" t="str">
        <f t="shared" ca="1" si="7"/>
        <v>{"dy":9,"sl":0,"tp":"fe","vl":"Equip8102","cn":1,"pt":"GO","pr":8300}</v>
      </c>
      <c r="AN10" t="s">
        <v>91</v>
      </c>
      <c r="AO10" t="s">
        <v>75</v>
      </c>
      <c r="AP10">
        <v>8</v>
      </c>
      <c r="AQ10">
        <v>11</v>
      </c>
      <c r="AR10">
        <f t="shared" ca="1" si="8"/>
        <v>1</v>
      </c>
      <c r="AS10">
        <f t="shared" si="9"/>
        <v>1</v>
      </c>
      <c r="AT10">
        <f t="shared" ca="1" si="10"/>
        <v>0</v>
      </c>
      <c r="AX10">
        <v>119</v>
      </c>
      <c r="AY10">
        <v>179</v>
      </c>
      <c r="AZ10">
        <v>200</v>
      </c>
      <c r="BA10">
        <v>210</v>
      </c>
      <c r="BE10">
        <v>5</v>
      </c>
      <c r="BF10">
        <v>2</v>
      </c>
      <c r="BG10">
        <f t="shared" si="11"/>
        <v>0.5</v>
      </c>
      <c r="BH10">
        <f t="shared" si="23"/>
        <v>5</v>
      </c>
      <c r="BI10" t="s">
        <v>142</v>
      </c>
      <c r="BK10" t="e">
        <f ca="1">IF(VLOOKUP($BT10,[1]EquipTable!$1:$1048576,MATCH("업데이트순번",[1]EquipTable!$1:$1,0),0)&lt;=$BN$1,1,0)
*IF(MID(BT10,7,1)="4",0.1,1)</f>
        <v>#VALUE!</v>
      </c>
      <c r="BL10" t="e">
        <f ca="1">IF(VLOOKUP($BT10,[1]EquipTable!$1:$1048576,MATCH("업데이트순번",[1]EquipTable!$1:$1,0),0)&lt;=$BN$1,1,0)
*IF(MID(BT10,7,1)="4",0.1,1)
*IF(AND(MID(BT10,7,1)&lt;&gt;"4",OR(MID(BT10,6,1)="6",MID(BT10,6,1)="7")),3,1)</f>
        <v>#VALUE!</v>
      </c>
      <c r="BM10" t="e">
        <f ca="1">IF(VLOOKUP($BT10,[1]EquipTable!$1:$1048576,MATCH("업데이트순번",[1]EquipTable!$1:$1,0),0)&lt;=$BN$1,1,0)
*IF(MID(BT10,7,1)="4",0.1,1)
*IF(AND(MID(BT10,7,1)&lt;&gt;"4",MID(BT10,6,1)="8"),4,1)</f>
        <v>#VALUE!</v>
      </c>
      <c r="BN10" t="e">
        <f t="shared" ca="1" si="14"/>
        <v>#VALUE!</v>
      </c>
      <c r="BO10" t="e">
        <f t="shared" ca="1" si="15"/>
        <v>#VALUE!</v>
      </c>
      <c r="BP10" t="e">
        <f t="shared" ca="1" si="16"/>
        <v>#VALUE!</v>
      </c>
      <c r="BQ10" t="e">
        <f t="shared" ca="1" si="17"/>
        <v>#VALUE!</v>
      </c>
      <c r="BR10" t="e">
        <f t="shared" ca="1" si="21"/>
        <v>#VALUE!</v>
      </c>
      <c r="BS10" t="e">
        <f t="shared" ca="1" si="22"/>
        <v>#VALUE!</v>
      </c>
      <c r="BT10" t="e">
        <f ca="1">OFFSET([1]EquipTable!$A$1,ROW()-1,0)</f>
        <v>#VALUE!</v>
      </c>
      <c r="BV10" t="e">
        <f ca="1">IF(VLOOKUP($BY10,[2]ActorTable!$1:$1048576,MATCH("업데이트순번",[2]ActorTable!$1:$1,0),0)&lt;=$BW$1,1,0)
*IF(MID(BY10,7,1)="2",0.1,1)</f>
        <v>#VALUE!</v>
      </c>
      <c r="BW10" t="e">
        <f t="shared" ca="1" si="18"/>
        <v>#VALUE!</v>
      </c>
      <c r="BX10" t="e">
        <f t="shared" ca="1" si="19"/>
        <v>#VALUE!</v>
      </c>
      <c r="BY10" t="e">
        <f ca="1">OFFSET([2]ActorTable!$A$1,ROW()-1,0)</f>
        <v>#VALUE!</v>
      </c>
      <c r="BZ10" t="e">
        <f ca="1">VLOOKUP($BY10,[2]ActorTable!$1:$1048576,MATCH("이름참고",[2]ActorTable!$1:$1,0),0)</f>
        <v>#VALUE!</v>
      </c>
    </row>
    <row r="11" spans="1:80">
      <c r="A11">
        <v>10</v>
      </c>
      <c r="B11">
        <v>0</v>
      </c>
      <c r="C11">
        <f t="shared" si="0"/>
        <v>0</v>
      </c>
      <c r="D11">
        <f t="shared" ca="1" si="1"/>
        <v>0.75818678173799892</v>
      </c>
      <c r="E11">
        <f t="shared" ca="1" si="1"/>
        <v>0.73792369031731053</v>
      </c>
      <c r="F11">
        <f t="shared" ca="1" si="1"/>
        <v>0.21316426123904442</v>
      </c>
      <c r="G11">
        <f t="shared" ca="1" si="1"/>
        <v>0.1203863592376504</v>
      </c>
      <c r="H11">
        <f t="shared" ca="1" si="1"/>
        <v>0.85921418709392272</v>
      </c>
      <c r="I11">
        <f t="shared" ca="1" si="1"/>
        <v>0.26729007580486885</v>
      </c>
      <c r="M11" t="str">
        <f t="shared" ca="1" si="2"/>
        <v>지정 장비</v>
      </c>
      <c r="N11" t="e">
        <f t="shared" ca="1" si="20"/>
        <v>#VALUE!</v>
      </c>
      <c r="O11">
        <f t="shared" ca="1" si="12"/>
        <v>1</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캐릭터",$M11="지정 캐릭터 LBP1",$M11="지정 캐릭터 LBP2",$M11="지정 캐릭터 LBP3",$M11="안 지정 캐릭터 영웅등급"),"DI",
IF($M11="지정 캐릭터 PP","DI",
IF(OR($M11="안 지정 캐릭터 PP 일반등급",$M11="안 지정 캐릭터 PP 영웅등급"),"GO",
"그외없음"))))))</f>
        <v>DI</v>
      </c>
      <c r="Q11" t="e">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캐릭터",$M11="지정 캐릭터 LBP1",$M11="지정 캐릭터 LBP2",$M11="지정 캐릭터 LBP3"),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
"그외없음")))))))</f>
        <v>#VALUE!</v>
      </c>
      <c r="R11" t="e">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캐릭터",$M11="지정 캐릭터 LBP1",$M11="지정 캐릭터 LBP2",$M11="지정 캐릭터 LBP3"),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INT($O11*(VLOOKUP($M11,$AN:$BA,MATCH($AX$1,$AN$1:$BA$1,0),0)*(VLOOKUP($M11,$AN:$BA,MATCH($AY$1,$AN$1:$BA$1,0),0)+$I11*(VLOOKUP($M11,$AN:$BA,MATCH($AZ$1,$AN$1:$BA$1,0),0)-VLOOKUP($M11,$AN:$BA,MATCH($AY$1,$AN$1:$BA$1,0),0)))))),
IF(OR($M11="안 지정 캐릭터 PP 일반등급",$M11="안 지정 캐릭터 PP 영웅등급"),
  IF(AND(OR($B11=10,$B11=11),$M11=OFFSET($M11,-1,0)),OFFSET(R11,-1,0),
    $O11*VLOOKUP($M11,$AN:$BA,MATCH($AX$1,$AN$1:$BA$1,0),0)),
"그외없음")))))))</f>
        <v>#VALUE!</v>
      </c>
      <c r="S11" t="e">
        <f ca="1">IF(OR(ISNUMBER(N11),N11="삭제"),"",
IF(LEFT(N11,5)="Equip",
  IF($BN$1&lt;VLOOKUP(N11,[1]EquipTable!$1:$1048576,MATCH("업데이트순번",[1]EquipTable!$1:$1,0),0),"업데이트순번이상",""),
IF(LEFT(N11,5)="Actor",
  IF($BW$1&lt;VLOOKUP(N11,[2]ActorTable!$1:$1048576,MATCH("업데이트순번",[2]ActorTable!$1:$1,0),0),"업데이트순번이상",""),
"그외없음")))</f>
        <v>#VALUE!</v>
      </c>
      <c r="T11" t="e">
        <f t="shared" ca="1" si="4"/>
        <v>#VALUE!</v>
      </c>
      <c r="U11" t="s">
        <v>85</v>
      </c>
      <c r="W11">
        <v>1</v>
      </c>
      <c r="X11" t="s">
        <v>133</v>
      </c>
      <c r="Z11">
        <v>149</v>
      </c>
      <c r="AA11" t="str">
        <f t="shared" ca="1" si="5"/>
        <v>fe</v>
      </c>
      <c r="AB11" t="s">
        <v>83</v>
      </c>
      <c r="AC11" t="s">
        <v>287</v>
      </c>
      <c r="AD11">
        <v>1</v>
      </c>
      <c r="AE11" t="s">
        <v>129</v>
      </c>
      <c r="AG11">
        <v>1400</v>
      </c>
      <c r="AH11" t="str">
        <f t="shared" si="6"/>
        <v/>
      </c>
      <c r="AI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IFERROR(VLOOKUP(AC11,[2]ActorTable!$A:$G,MATCH("이름참고",[2]ActorTable!$1:$1,0),0),"캐릭터없음"),
"")))))</f>
        <v>칼날 손잡이 단검</v>
      </c>
      <c r="AJ11">
        <v>1</v>
      </c>
      <c r="AK1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v>
      </c>
      <c r="AL11" t="str">
        <f t="shared" ca="1" si="7"/>
        <v>{"dy":10,"sl":0,"tp":"fe","vl":"Equip1101","cn":1,"pt":"GO","pr":1400}</v>
      </c>
      <c r="AN11" t="s">
        <v>93</v>
      </c>
      <c r="AO11" t="s">
        <v>77</v>
      </c>
      <c r="AP11">
        <v>0</v>
      </c>
      <c r="AQ11">
        <v>11</v>
      </c>
      <c r="AR11">
        <f t="shared" ca="1" si="8"/>
        <v>61</v>
      </c>
      <c r="AS11">
        <f t="shared" si="9"/>
        <v>67</v>
      </c>
      <c r="AT11">
        <f t="shared" ca="1" si="10"/>
        <v>0</v>
      </c>
      <c r="AV11">
        <v>9</v>
      </c>
      <c r="AW11">
        <v>14</v>
      </c>
      <c r="AX11">
        <v>100</v>
      </c>
      <c r="BE11">
        <v>5</v>
      </c>
      <c r="BF11">
        <v>1</v>
      </c>
      <c r="BG11">
        <f t="shared" si="11"/>
        <v>0.25</v>
      </c>
      <c r="BH11">
        <f t="shared" si="23"/>
        <v>5.5</v>
      </c>
      <c r="BI11" t="s">
        <v>146</v>
      </c>
      <c r="BK11" t="e">
        <f ca="1">IF(VLOOKUP($BT11,[1]EquipTable!$1:$1048576,MATCH("업데이트순번",[1]EquipTable!$1:$1,0),0)&lt;=$BN$1,1,0)
*IF(MID(BT11,7,1)="4",0.1,1)</f>
        <v>#VALUE!</v>
      </c>
      <c r="BL11" t="e">
        <f ca="1">IF(VLOOKUP($BT11,[1]EquipTable!$1:$1048576,MATCH("업데이트순번",[1]EquipTable!$1:$1,0),0)&lt;=$BN$1,1,0)
*IF(MID(BT11,7,1)="4",0.1,1)
*IF(AND(MID(BT11,7,1)&lt;&gt;"4",OR(MID(BT11,6,1)="6",MID(BT11,6,1)="7")),3,1)</f>
        <v>#VALUE!</v>
      </c>
      <c r="BM11" t="e">
        <f ca="1">IF(VLOOKUP($BT11,[1]EquipTable!$1:$1048576,MATCH("업데이트순번",[1]EquipTable!$1:$1,0),0)&lt;=$BN$1,1,0)
*IF(MID(BT11,7,1)="4",0.1,1)
*IF(AND(MID(BT11,7,1)&lt;&gt;"4",MID(BT11,6,1)="8"),4,1)</f>
        <v>#VALUE!</v>
      </c>
      <c r="BN11" t="e">
        <f t="shared" ca="1" si="14"/>
        <v>#VALUE!</v>
      </c>
      <c r="BO11" t="e">
        <f t="shared" ca="1" si="15"/>
        <v>#VALUE!</v>
      </c>
      <c r="BP11" t="e">
        <f t="shared" ca="1" si="16"/>
        <v>#VALUE!</v>
      </c>
      <c r="BQ11" t="e">
        <f t="shared" ca="1" si="17"/>
        <v>#VALUE!</v>
      </c>
      <c r="BR11" t="e">
        <f t="shared" ca="1" si="21"/>
        <v>#VALUE!</v>
      </c>
      <c r="BS11" t="e">
        <f t="shared" ca="1" si="22"/>
        <v>#VALUE!</v>
      </c>
      <c r="BT11" t="e">
        <f ca="1">OFFSET([1]EquipTable!$A$1,ROW()-1,0)</f>
        <v>#VALUE!</v>
      </c>
      <c r="BV11" t="e">
        <f ca="1">IF(VLOOKUP($BY11,[2]ActorTable!$1:$1048576,MATCH("업데이트순번",[2]ActorTable!$1:$1,0),0)&lt;=$BW$1,1,0)
*IF(MID(BY11,7,1)="2",0.1,1)</f>
        <v>#VALUE!</v>
      </c>
      <c r="BW11" t="e">
        <f t="shared" ca="1" si="18"/>
        <v>#VALUE!</v>
      </c>
      <c r="BX11" t="e">
        <f t="shared" ca="1" si="19"/>
        <v>#VALUE!</v>
      </c>
      <c r="BY11" t="e">
        <f ca="1">OFFSET([2]ActorTable!$A$1,ROW()-1,0)</f>
        <v>#VALUE!</v>
      </c>
      <c r="BZ11" t="e">
        <f ca="1">VLOOKUP($BY11,[2]ActorTable!$1:$1048576,MATCH("이름참고",[2]ActorTable!$1:$1,0),0)</f>
        <v>#VALUE!</v>
      </c>
    </row>
    <row r="12" spans="1:80">
      <c r="A12">
        <v>11</v>
      </c>
      <c r="B12">
        <v>0</v>
      </c>
      <c r="C12">
        <f t="shared" si="0"/>
        <v>0</v>
      </c>
      <c r="D12">
        <f t="shared" ref="D12:I21" ca="1" si="24">RAND()</f>
        <v>0.15960664229166066</v>
      </c>
      <c r="E12">
        <f t="shared" ca="1" si="24"/>
        <v>0.364012280647798</v>
      </c>
      <c r="F12">
        <f t="shared" ca="1" si="24"/>
        <v>0.33320435571586449</v>
      </c>
      <c r="G12">
        <f t="shared" ca="1" si="24"/>
        <v>0.15662362821524622</v>
      </c>
      <c r="H12">
        <f t="shared" ca="1" si="24"/>
        <v>0.28212724174339987</v>
      </c>
      <c r="I12">
        <f t="shared" ca="1" si="24"/>
        <v>0.11964279964107294</v>
      </c>
      <c r="M12" t="str">
        <f t="shared" ca="1" si="2"/>
        <v>지정 장비</v>
      </c>
      <c r="N12" t="e">
        <f t="shared" ca="1" si="20"/>
        <v>#VALUE!</v>
      </c>
      <c r="O12">
        <f t="shared" ca="1" si="12"/>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캐릭터",$M12="지정 캐릭터 LBP1",$M12="지정 캐릭터 LBP2",$M12="지정 캐릭터 LBP3",$M12="안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캐릭터",$M12="지정 캐릭터 LBP1",$M12="지정 캐릭터 LBP2",$M12="지정 캐릭터 LBP3"),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캐릭터",$M12="지정 캐릭터 LBP1",$M12="지정 캐릭터 LBP2",$M12="지정 캐릭터 LBP3"),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INT($O12*(VLOOKUP($M12,$AN:$BA,MATCH($AX$1,$AN$1:$BA$1,0),0)*(VLOOKUP($M12,$AN:$BA,MATCH($AY$1,$AN$1:$BA$1,0),0)+$I12*(VLOOKUP($M12,$AN:$BA,MATCH($AZ$1,$AN$1:$BA$1,0),0)-VLOOKUP($M12,$AN:$BA,MATCH($AY$1,$AN$1:$BA$1,0),0)))))),
IF(OR($M12="안 지정 캐릭터 PP 일반등급",$M12="안 지정 캐릭터 PP 영웅등급"),
  IF(AND(OR($B12=10,$B12=11),$M12=OFFSET($M12,-1,0)),OFFSET(R12,-1,0),
    $O12*VLOOKUP($M12,$AN:$BA,MATCH($AX$1,$AN$1:$BA$1,0),0)),
"그외없음")))))))</f>
        <v>#VALUE!</v>
      </c>
      <c r="S12" t="e">
        <f ca="1">IF(OR(ISNUMBER(N12),N12="삭제"),"",
IF(LEFT(N12,5)="Equip",
  IF($BN$1&lt;VLOOKUP(N12,[1]EquipTable!$1:$1048576,MATCH("업데이트순번",[1]EquipTable!$1:$1,0),0),"업데이트순번이상",""),
IF(LEFT(N12,5)="Actor",
  IF($BW$1&lt;VLOOKUP(N12,[2]ActorTable!$1:$1048576,MATCH("업데이트순번",[2]ActorTable!$1:$1,0),0),"업데이트순번이상",""),
"그외없음")))</f>
        <v>#VALUE!</v>
      </c>
      <c r="T12" t="e">
        <f t="shared" ca="1" si="4"/>
        <v>#VALUE!</v>
      </c>
      <c r="U12" t="s">
        <v>83</v>
      </c>
      <c r="V12" t="s">
        <v>182</v>
      </c>
      <c r="W12">
        <v>1</v>
      </c>
      <c r="X12" t="s">
        <v>129</v>
      </c>
      <c r="Z12">
        <v>1100</v>
      </c>
      <c r="AA12" t="str">
        <f t="shared" ca="1" si="5"/>
        <v>fe</v>
      </c>
      <c r="AB12" t="s">
        <v>83</v>
      </c>
      <c r="AC12" t="s">
        <v>279</v>
      </c>
      <c r="AD12">
        <v>1</v>
      </c>
      <c r="AE12" t="s">
        <v>129</v>
      </c>
      <c r="AG12">
        <v>1200</v>
      </c>
      <c r="AH12" t="str">
        <f t="shared" si="6"/>
        <v/>
      </c>
      <c r="AI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IFERROR(VLOOKUP(AC12,[2]ActorTable!$A:$G,MATCH("이름참고",[2]ActorTable!$1:$1,0),0),"캐릭터없음"),
"")))))</f>
        <v>노장의 오래된 검</v>
      </c>
      <c r="AJ12">
        <v>1</v>
      </c>
      <c r="AK1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v>
      </c>
      <c r="AL12" t="str">
        <f t="shared" ca="1" si="7"/>
        <v>{"dy":11,"sl":0,"tp":"fe","vl":"Equip5101","cn":1,"pt":"GO","pr":1200}</v>
      </c>
      <c r="AN12" t="s">
        <v>92</v>
      </c>
      <c r="AO12" t="s">
        <v>78</v>
      </c>
      <c r="AP12">
        <v>0</v>
      </c>
      <c r="AQ12">
        <v>11</v>
      </c>
      <c r="AR12">
        <f t="shared" ca="1" si="8"/>
        <v>49</v>
      </c>
      <c r="AS12">
        <f t="shared" si="9"/>
        <v>42</v>
      </c>
      <c r="AT12">
        <f t="shared" ca="1" si="10"/>
        <v>0</v>
      </c>
      <c r="AV12">
        <v>9</v>
      </c>
      <c r="AW12">
        <v>14</v>
      </c>
      <c r="AX12">
        <v>100</v>
      </c>
      <c r="BE12">
        <v>5</v>
      </c>
      <c r="BF12">
        <v>1</v>
      </c>
      <c r="BG12">
        <f t="shared" si="11"/>
        <v>0.25</v>
      </c>
      <c r="BH12">
        <f t="shared" si="23"/>
        <v>5.75</v>
      </c>
      <c r="BI12" t="s">
        <v>147</v>
      </c>
      <c r="BK12" t="e">
        <f ca="1">IF(VLOOKUP($BT12,[1]EquipTable!$1:$1048576,MATCH("업데이트순번",[1]EquipTable!$1:$1,0),0)&lt;=$BN$1,1,0)
*IF(MID(BT12,7,1)="4",0.1,1)</f>
        <v>#VALUE!</v>
      </c>
      <c r="BL12" t="e">
        <f ca="1">IF(VLOOKUP($BT12,[1]EquipTable!$1:$1048576,MATCH("업데이트순번",[1]EquipTable!$1:$1,0),0)&lt;=$BN$1,1,0)
*IF(MID(BT12,7,1)="4",0.1,1)
*IF(AND(MID(BT12,7,1)&lt;&gt;"4",OR(MID(BT12,6,1)="6",MID(BT12,6,1)="7")),3,1)</f>
        <v>#VALUE!</v>
      </c>
      <c r="BM12" t="e">
        <f ca="1">IF(VLOOKUP($BT12,[1]EquipTable!$1:$1048576,MATCH("업데이트순번",[1]EquipTable!$1:$1,0),0)&lt;=$BN$1,1,0)
*IF(MID(BT12,7,1)="4",0.1,1)
*IF(AND(MID(BT12,7,1)&lt;&gt;"4",MID(BT12,6,1)="8"),4,1)</f>
        <v>#VALUE!</v>
      </c>
      <c r="BN12" t="e">
        <f t="shared" ca="1" si="14"/>
        <v>#VALUE!</v>
      </c>
      <c r="BO12" t="e">
        <f t="shared" ca="1" si="15"/>
        <v>#VALUE!</v>
      </c>
      <c r="BP12" t="e">
        <f t="shared" ca="1" si="16"/>
        <v>#VALUE!</v>
      </c>
      <c r="BQ12" t="e">
        <f t="shared" ca="1" si="17"/>
        <v>#VALUE!</v>
      </c>
      <c r="BR12" t="e">
        <f t="shared" ca="1" si="21"/>
        <v>#VALUE!</v>
      </c>
      <c r="BS12" t="e">
        <f t="shared" ca="1" si="22"/>
        <v>#VALUE!</v>
      </c>
      <c r="BT12" t="e">
        <f ca="1">OFFSET([1]EquipTable!$A$1,ROW()-1,0)</f>
        <v>#VALUE!</v>
      </c>
      <c r="BV12" t="e">
        <f ca="1">IF(VLOOKUP($BY12,[2]ActorTable!$1:$1048576,MATCH("업데이트순번",[2]ActorTable!$1:$1,0),0)&lt;=$BW$1,1,0)
*IF(MID(BY12,7,1)="2",0.1,1)</f>
        <v>#VALUE!</v>
      </c>
      <c r="BW12" t="e">
        <f t="shared" ca="1" si="18"/>
        <v>#VALUE!</v>
      </c>
      <c r="BX12" t="e">
        <f t="shared" ca="1" si="19"/>
        <v>#VALUE!</v>
      </c>
      <c r="BY12" t="e">
        <f ca="1">OFFSET([2]ActorTable!$A$1,ROW()-1,0)</f>
        <v>#VALUE!</v>
      </c>
      <c r="BZ12" t="e">
        <f ca="1">VLOOKUP($BY12,[2]ActorTable!$1:$1048576,MATCH("이름참고",[2]ActorTable!$1:$1,0),0)</f>
        <v>#VALUE!</v>
      </c>
    </row>
    <row r="13" spans="1:80">
      <c r="A13">
        <v>12</v>
      </c>
      <c r="B13">
        <v>0</v>
      </c>
      <c r="C13">
        <f t="shared" si="0"/>
        <v>0</v>
      </c>
      <c r="D13">
        <f t="shared" ca="1" si="24"/>
        <v>0.9430877816854526</v>
      </c>
      <c r="E13">
        <f t="shared" ca="1" si="24"/>
        <v>0.14254969836153497</v>
      </c>
      <c r="F13">
        <f t="shared" ca="1" si="24"/>
        <v>0.46815391157881681</v>
      </c>
      <c r="G13">
        <f t="shared" ca="1" si="24"/>
        <v>0.54049065539213836</v>
      </c>
      <c r="H13">
        <f t="shared" ca="1" si="24"/>
        <v>0.98768652393202339</v>
      </c>
      <c r="I13">
        <f t="shared" ca="1" si="24"/>
        <v>0.46334761412450332</v>
      </c>
      <c r="M13" t="str">
        <f t="shared" ca="1" si="2"/>
        <v>캐릭터 상자 영웅등급</v>
      </c>
      <c r="N13" t="str">
        <f t="shared" ca="1" si="20"/>
        <v>삭제</v>
      </c>
      <c r="O13">
        <f t="shared" ca="1" si="12"/>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캐릭터",$M13="지정 캐릭터 LBP1",$M13="지정 캐릭터 LBP2",$M13="지정 캐릭터 LBP3",$M13="안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캐릭터",$M13="지정 캐릭터 LBP1",$M13="지정 캐릭터 LBP2",$M13="지정 캐릭터 LBP3"),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캐릭터",$M13="지정 캐릭터 LBP1",$M13="지정 캐릭터 LBP2",$M13="지정 캐릭터 LBP3"),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INT($O13*(VLOOKUP($M13,$AN:$BA,MATCH($AX$1,$AN$1:$BA$1,0),0)*(VLOOKUP($M13,$AN:$BA,MATCH($AY$1,$AN$1:$BA$1,0),0)+$I13*(VLOOKUP($M13,$AN:$BA,MATCH($AZ$1,$AN$1:$BA$1,0),0)-VLOOKUP($M13,$AN:$BA,MATCH($AY$1,$AN$1:$BA$1,0),0)))))),
IF(OR($M13="안 지정 캐릭터 PP 일반등급",$M13="안 지정 캐릭터 PP 영웅등급"),
  IF(AND(OR($B13=10,$B13=11),$M13=OFFSET($M13,-1,0)),OFFSET(R13,-1,0),
    $O13*VLOOKUP($M13,$AN:$BA,MATCH($AX$1,$AN$1:$BA$1,0),0)),
"그외없음")))))))</f>
        <v>149</v>
      </c>
      <c r="S13" t="str">
        <f ca="1">IF(OR(ISNUMBER(N13),N13="삭제"),"",
IF(LEFT(N13,5)="Equip",
  IF($BN$1&lt;VLOOKUP(N13,[1]EquipTable!$1:$1048576,MATCH("업데이트순번",[1]EquipTable!$1:$1,0),0),"업데이트순번이상",""),
IF(LEFT(N13,5)="Actor",
  IF($BW$1&lt;VLOOKUP(N13,[2]ActorTable!$1:$1048576,MATCH("업데이트순번",[2]ActorTable!$1:$1,0),0),"업데이트순번이상",""),
"그외없음")))</f>
        <v/>
      </c>
      <c r="T13">
        <f t="shared" ca="1" si="4"/>
        <v>0</v>
      </c>
      <c r="U13" t="s">
        <v>83</v>
      </c>
      <c r="V13" t="s">
        <v>285</v>
      </c>
      <c r="W13">
        <v>1</v>
      </c>
      <c r="X13" t="s">
        <v>133</v>
      </c>
      <c r="Z13">
        <v>5</v>
      </c>
      <c r="AA13" t="str">
        <f t="shared" ca="1" si="5"/>
        <v>fe</v>
      </c>
      <c r="AB13" t="s">
        <v>83</v>
      </c>
      <c r="AC13" t="s">
        <v>188</v>
      </c>
      <c r="AD13">
        <v>1</v>
      </c>
      <c r="AE13" t="s">
        <v>129</v>
      </c>
      <c r="AG13">
        <v>2900</v>
      </c>
      <c r="AH13" t="str">
        <f t="shared" si="6"/>
        <v/>
      </c>
      <c r="AI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IFERROR(VLOOKUP(AC13,[2]ActorTable!$A:$G,MATCH("이름참고",[2]ActorTable!$1:$1,0),0),"캐릭터없음"),
"")))))</f>
        <v>이중 날개 활</v>
      </c>
      <c r="AJ13">
        <v>1</v>
      </c>
      <c r="AK1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v>
      </c>
      <c r="AL13" t="str">
        <f t="shared" ca="1" si="7"/>
        <v>{"dy":12,"sl":0,"tp":"fe","vl":"Equip2201","cn":1,"pt":"GO","pr":2900}</v>
      </c>
      <c r="BE13">
        <v>6</v>
      </c>
      <c r="BF13">
        <v>1</v>
      </c>
      <c r="BG13">
        <f t="shared" si="11"/>
        <v>1</v>
      </c>
      <c r="BH13">
        <f t="shared" si="23"/>
        <v>6</v>
      </c>
      <c r="BI13" t="s">
        <v>142</v>
      </c>
      <c r="BK13" t="e">
        <f ca="1">IF(VLOOKUP($BT13,[1]EquipTable!$1:$1048576,MATCH("업데이트순번",[1]EquipTable!$1:$1,0),0)&lt;=$BN$1,1,0)
*IF(MID(BT13,7,1)="4",0.1,1)</f>
        <v>#VALUE!</v>
      </c>
      <c r="BL13" t="e">
        <f ca="1">IF(VLOOKUP($BT13,[1]EquipTable!$1:$1048576,MATCH("업데이트순번",[1]EquipTable!$1:$1,0),0)&lt;=$BN$1,1,0)
*IF(MID(BT13,7,1)="4",0.1,1)
*IF(AND(MID(BT13,7,1)&lt;&gt;"4",OR(MID(BT13,6,1)="6",MID(BT13,6,1)="7")),3,1)</f>
        <v>#VALUE!</v>
      </c>
      <c r="BM13" t="e">
        <f ca="1">IF(VLOOKUP($BT13,[1]EquipTable!$1:$1048576,MATCH("업데이트순번",[1]EquipTable!$1:$1,0),0)&lt;=$BN$1,1,0)
*IF(MID(BT13,7,1)="4",0.1,1)
*IF(AND(MID(BT13,7,1)&lt;&gt;"4",MID(BT13,6,1)="8"),4,1)</f>
        <v>#VALUE!</v>
      </c>
      <c r="BN13" t="e">
        <f t="shared" ca="1" si="14"/>
        <v>#VALUE!</v>
      </c>
      <c r="BO13" t="e">
        <f t="shared" ca="1" si="15"/>
        <v>#VALUE!</v>
      </c>
      <c r="BP13" t="e">
        <f t="shared" ca="1" si="16"/>
        <v>#VALUE!</v>
      </c>
      <c r="BQ13" t="e">
        <f t="shared" ca="1" si="17"/>
        <v>#VALUE!</v>
      </c>
      <c r="BR13" t="e">
        <f t="shared" ca="1" si="21"/>
        <v>#VALUE!</v>
      </c>
      <c r="BS13" t="e">
        <f t="shared" ca="1" si="22"/>
        <v>#VALUE!</v>
      </c>
      <c r="BT13" t="e">
        <f ca="1">OFFSET([1]EquipTable!$A$1,ROW()-1,0)</f>
        <v>#VALUE!</v>
      </c>
      <c r="BV13" t="e">
        <f ca="1">IF(VLOOKUP($BY13,[2]ActorTable!$1:$1048576,MATCH("업데이트순번",[2]ActorTable!$1:$1,0),0)&lt;=$BW$1,1,0)
*IF(MID(BY13,7,1)="2",0.1,1)</f>
        <v>#VALUE!</v>
      </c>
      <c r="BW13" t="e">
        <f t="shared" ca="1" si="18"/>
        <v>#VALUE!</v>
      </c>
      <c r="BX13" t="e">
        <f t="shared" ca="1" si="19"/>
        <v>#VALUE!</v>
      </c>
      <c r="BY13" t="e">
        <f ca="1">OFFSET([2]ActorTable!$A$1,ROW()-1,0)</f>
        <v>#VALUE!</v>
      </c>
      <c r="BZ13" t="e">
        <f ca="1">VLOOKUP($BY13,[2]ActorTable!$1:$1048576,MATCH("이름참고",[2]ActorTable!$1:$1,0),0)</f>
        <v>#VALUE!</v>
      </c>
    </row>
    <row r="14" spans="1:80">
      <c r="A14">
        <v>13</v>
      </c>
      <c r="B14">
        <v>0</v>
      </c>
      <c r="C14">
        <f t="shared" si="0"/>
        <v>0</v>
      </c>
      <c r="D14">
        <f t="shared" ca="1" si="24"/>
        <v>0.40577622196834306</v>
      </c>
      <c r="E14">
        <f t="shared" ca="1" si="24"/>
        <v>0.51005662064953661</v>
      </c>
      <c r="F14">
        <f t="shared" ca="1" si="24"/>
        <v>0.34270976346551907</v>
      </c>
      <c r="G14">
        <f t="shared" ca="1" si="24"/>
        <v>0.5581097369331619</v>
      </c>
      <c r="H14">
        <f t="shared" ca="1" si="24"/>
        <v>0.41808230022938309</v>
      </c>
      <c r="I14">
        <f t="shared" ca="1" si="24"/>
        <v>5.6535166165350481E-2</v>
      </c>
      <c r="M14" t="str">
        <f t="shared" ca="1" si="2"/>
        <v>지정 장비</v>
      </c>
      <c r="N14" t="e">
        <f t="shared" ca="1" si="20"/>
        <v>#VALUE!</v>
      </c>
      <c r="O14">
        <f t="shared" ca="1" si="12"/>
        <v>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캐릭터",$M14="지정 캐릭터 LBP1",$M14="지정 캐릭터 LBP2",$M14="지정 캐릭터 LBP3",$M14="안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캐릭터",$M14="지정 캐릭터 LBP1",$M14="지정 캐릭터 LBP2",$M14="지정 캐릭터 LBP3"),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
"그외없음")))))))</f>
        <v>삭제</v>
      </c>
      <c r="R14" t="e">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캐릭터",$M14="지정 캐릭터 LBP1",$M14="지정 캐릭터 LBP2",$M14="지정 캐릭터 LBP3"),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INT($O14*(VLOOKUP($M14,$AN:$BA,MATCH($AX$1,$AN$1:$BA$1,0),0)*(VLOOKUP($M14,$AN:$BA,MATCH($AY$1,$AN$1:$BA$1,0),0)+$I14*(VLOOKUP($M14,$AN:$BA,MATCH($AZ$1,$AN$1:$BA$1,0),0)-VLOOKUP($M14,$AN:$BA,MATCH($AY$1,$AN$1:$BA$1,0),0)))))),
IF(OR($M14="안 지정 캐릭터 PP 일반등급",$M14="안 지정 캐릭터 PP 영웅등급"),
  IF(AND(OR($B14=10,$B14=11),$M14=OFFSET($M14,-1,0)),OFFSET(R14,-1,0),
    $O14*VLOOKUP($M14,$AN:$BA,MATCH($AX$1,$AN$1:$BA$1,0),0)),
"그외없음")))))))</f>
        <v>#VALUE!</v>
      </c>
      <c r="S14" t="e">
        <f ca="1">IF(OR(ISNUMBER(N14),N14="삭제"),"",
IF(LEFT(N14,5)="Equip",
  IF($BN$1&lt;VLOOKUP(N14,[1]EquipTable!$1:$1048576,MATCH("업데이트순번",[1]EquipTable!$1:$1,0),0),"업데이트순번이상",""),
IF(LEFT(N14,5)="Actor",
  IF($BW$1&lt;VLOOKUP(N14,[2]ActorTable!$1:$1048576,MATCH("업데이트순번",[2]ActorTable!$1:$1,0),0),"업데이트순번이상",""),
"그외없음")))</f>
        <v>#VALUE!</v>
      </c>
      <c r="T14" t="e">
        <f t="shared" ca="1" si="4"/>
        <v>#VALUE!</v>
      </c>
      <c r="U14" t="s">
        <v>83</v>
      </c>
      <c r="V14" t="s">
        <v>192</v>
      </c>
      <c r="W14">
        <v>1</v>
      </c>
      <c r="X14" t="s">
        <v>129</v>
      </c>
      <c r="Z14">
        <v>74200</v>
      </c>
      <c r="AA14" t="str">
        <f t="shared" ca="1" si="5"/>
        <v>fe</v>
      </c>
      <c r="AB14" t="s">
        <v>83</v>
      </c>
      <c r="AC14" t="s">
        <v>202</v>
      </c>
      <c r="AD14">
        <v>1</v>
      </c>
      <c r="AE14" t="s">
        <v>129</v>
      </c>
      <c r="AG14">
        <v>1500</v>
      </c>
      <c r="AH14" t="str">
        <f t="shared" si="6"/>
        <v/>
      </c>
      <c r="AI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IFERROR(VLOOKUP(AC14,[2]ActorTable!$A:$G,MATCH("이름참고",[2]ActorTable!$1:$1,0),0),"캐릭터없음"),
"")))))</f>
        <v>몬스터 세포 보우</v>
      </c>
      <c r="AJ14">
        <v>1</v>
      </c>
      <c r="AK1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v>
      </c>
      <c r="AL14" t="str">
        <f t="shared" ca="1" si="7"/>
        <v>{"dy":13,"sl":0,"tp":"fe","vl":"Equip2102","cn":1,"pt":"GO","pr":1500}</v>
      </c>
      <c r="AO14" t="s">
        <v>310</v>
      </c>
      <c r="AQ14" t="s">
        <v>309</v>
      </c>
      <c r="AR14">
        <f ca="1">(COUNTIFS(B:B,$AO$15,N:N,"Equip????")-AR16-AR17-AR18)/6</f>
        <v>0</v>
      </c>
      <c r="AS14">
        <f>(COUNTIFS(B:B,$AO$15,AC:AC,"Equip????")-AS16-AS17-AS18)/6</f>
        <v>13.333333333333334</v>
      </c>
      <c r="BE14">
        <v>7</v>
      </c>
      <c r="BF14">
        <v>1</v>
      </c>
      <c r="BG14">
        <f t="shared" si="11"/>
        <v>1</v>
      </c>
      <c r="BH14">
        <f t="shared" si="23"/>
        <v>7</v>
      </c>
      <c r="BI14" t="s">
        <v>142</v>
      </c>
      <c r="BK14" t="e">
        <f ca="1">IF(VLOOKUP($BT14,[1]EquipTable!$1:$1048576,MATCH("업데이트순번",[1]EquipTable!$1:$1,0),0)&lt;=$BN$1,1,0)
*IF(MID(BT14,7,1)="4",0.1,1)</f>
        <v>#VALUE!</v>
      </c>
      <c r="BL14" t="e">
        <f ca="1">IF(VLOOKUP($BT14,[1]EquipTable!$1:$1048576,MATCH("업데이트순번",[1]EquipTable!$1:$1,0),0)&lt;=$BN$1,1,0)
*IF(MID(BT14,7,1)="4",0.1,1)
*IF(AND(MID(BT14,7,1)&lt;&gt;"4",OR(MID(BT14,6,1)="6",MID(BT14,6,1)="7")),3,1)</f>
        <v>#VALUE!</v>
      </c>
      <c r="BM14" t="e">
        <f ca="1">IF(VLOOKUP($BT14,[1]EquipTable!$1:$1048576,MATCH("업데이트순번",[1]EquipTable!$1:$1,0),0)&lt;=$BN$1,1,0)
*IF(MID(BT14,7,1)="4",0.1,1)
*IF(AND(MID(BT14,7,1)&lt;&gt;"4",MID(BT14,6,1)="8"),4,1)</f>
        <v>#VALUE!</v>
      </c>
      <c r="BN14" t="e">
        <f t="shared" ca="1" si="14"/>
        <v>#VALUE!</v>
      </c>
      <c r="BO14" t="e">
        <f t="shared" ca="1" si="15"/>
        <v>#VALUE!</v>
      </c>
      <c r="BP14" t="e">
        <f t="shared" ca="1" si="16"/>
        <v>#VALUE!</v>
      </c>
      <c r="BQ14" t="e">
        <f t="shared" ca="1" si="17"/>
        <v>#VALUE!</v>
      </c>
      <c r="BR14" t="e">
        <f t="shared" ca="1" si="21"/>
        <v>#VALUE!</v>
      </c>
      <c r="BS14" t="e">
        <f t="shared" ca="1" si="22"/>
        <v>#VALUE!</v>
      </c>
      <c r="BT14" t="e">
        <f ca="1">OFFSET([1]EquipTable!$A$1,ROW()-1,0)</f>
        <v>#VALUE!</v>
      </c>
      <c r="BV14" t="e">
        <f ca="1">IF(VLOOKUP($BY14,[2]ActorTable!$1:$1048576,MATCH("업데이트순번",[2]ActorTable!$1:$1,0),0)&lt;=$BW$1,1,0)
*IF(MID(BY14,7,1)="2",0.1,1)</f>
        <v>#VALUE!</v>
      </c>
      <c r="BW14" t="e">
        <f t="shared" ca="1" si="18"/>
        <v>#VALUE!</v>
      </c>
      <c r="BX14" t="e">
        <f t="shared" ca="1" si="19"/>
        <v>#VALUE!</v>
      </c>
      <c r="BY14" t="e">
        <f ca="1">OFFSET([2]ActorTable!$A$1,ROW()-1,0)</f>
        <v>#VALUE!</v>
      </c>
      <c r="BZ14" t="e">
        <f ca="1">VLOOKUP($BY14,[2]ActorTable!$1:$1048576,MATCH("이름참고",[2]ActorTable!$1:$1,0),0)</f>
        <v>#VALUE!</v>
      </c>
    </row>
    <row r="15" spans="1:80">
      <c r="A15">
        <v>14</v>
      </c>
      <c r="B15">
        <v>0</v>
      </c>
      <c r="C15">
        <f t="shared" si="0"/>
        <v>0</v>
      </c>
      <c r="D15">
        <f t="shared" ca="1" si="24"/>
        <v>0.83636512709726984</v>
      </c>
      <c r="E15">
        <f t="shared" ca="1" si="24"/>
        <v>0.84260444064963569</v>
      </c>
      <c r="F15">
        <f t="shared" ca="1" si="24"/>
        <v>0.22313301065389801</v>
      </c>
      <c r="G15">
        <f t="shared" ca="1" si="24"/>
        <v>0.72793138982405758</v>
      </c>
      <c r="H15">
        <f t="shared" ca="1" si="24"/>
        <v>0.19534001413766056</v>
      </c>
      <c r="I15">
        <f t="shared" ca="1" si="24"/>
        <v>0.28954778794282254</v>
      </c>
      <c r="M15" t="str">
        <f t="shared" ca="1" si="2"/>
        <v>지정 장비</v>
      </c>
      <c r="N15" t="e">
        <f t="shared" ca="1" si="20"/>
        <v>#VALUE!</v>
      </c>
      <c r="O15">
        <f t="shared" ca="1" si="12"/>
        <v>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캐릭터",$M15="지정 캐릭터 LBP1",$M15="지정 캐릭터 LBP2",$M15="지정 캐릭터 LBP3",$M15="안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캐릭터",$M15="지정 캐릭터 LBP1",$M15="지정 캐릭터 LBP2",$M15="지정 캐릭터 LBP3"),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
"그외없음")))))))</f>
        <v>삭제</v>
      </c>
      <c r="R15" t="e">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캐릭터",$M15="지정 캐릭터 LBP1",$M15="지정 캐릭터 LBP2",$M15="지정 캐릭터 LBP3"),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INT($O15*(VLOOKUP($M15,$AN:$BA,MATCH($AX$1,$AN$1:$BA$1,0),0)*(VLOOKUP($M15,$AN:$BA,MATCH($AY$1,$AN$1:$BA$1,0),0)+$I15*(VLOOKUP($M15,$AN:$BA,MATCH($AZ$1,$AN$1:$BA$1,0),0)-VLOOKUP($M15,$AN:$BA,MATCH($AY$1,$AN$1:$BA$1,0),0)))))),
IF(OR($M15="안 지정 캐릭터 PP 일반등급",$M15="안 지정 캐릭터 PP 영웅등급"),
  IF(AND(OR($B15=10,$B15=11),$M15=OFFSET($M15,-1,0)),OFFSET(R15,-1,0),
    $O15*VLOOKUP($M15,$AN:$BA,MATCH($AX$1,$AN$1:$BA$1,0),0)),
"그외없음")))))))</f>
        <v>#VALUE!</v>
      </c>
      <c r="S15" t="e">
        <f ca="1">IF(OR(ISNUMBER(N15),N15="삭제"),"",
IF(LEFT(N15,5)="Equip",
  IF($BN$1&lt;VLOOKUP(N15,[1]EquipTable!$1:$1048576,MATCH("업데이트순번",[1]EquipTable!$1:$1,0),0),"업데이트순번이상",""),
IF(LEFT(N15,5)="Actor",
  IF($BW$1&lt;VLOOKUP(N15,[2]ActorTable!$1:$1048576,MATCH("업데이트순번",[2]ActorTable!$1:$1,0),0),"업데이트순번이상",""),
"그외없음")))</f>
        <v>#VALUE!</v>
      </c>
      <c r="T15" t="e">
        <f t="shared" ca="1" si="4"/>
        <v>#VALUE!</v>
      </c>
      <c r="U15" t="s">
        <v>83</v>
      </c>
      <c r="V15" t="s">
        <v>103</v>
      </c>
      <c r="W15">
        <v>1</v>
      </c>
      <c r="X15" t="s">
        <v>129</v>
      </c>
      <c r="Z15">
        <v>7000</v>
      </c>
      <c r="AA15" t="str">
        <f t="shared" ca="1" si="5"/>
        <v>fe</v>
      </c>
      <c r="AB15" t="s">
        <v>83</v>
      </c>
      <c r="AC15" t="s">
        <v>184</v>
      </c>
      <c r="AD15">
        <v>1</v>
      </c>
      <c r="AE15" t="s">
        <v>129</v>
      </c>
      <c r="AG15">
        <v>22000</v>
      </c>
      <c r="AH15" t="str">
        <f t="shared" si="6"/>
        <v/>
      </c>
      <c r="AI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IFERROR(VLOOKUP(AC15,[2]ActorTable!$A:$G,MATCH("이름참고",[2]ActorTable!$1:$1,0),0),"캐릭터없음"),
"")))))</f>
        <v>꽃잎 샷건</v>
      </c>
      <c r="AJ15">
        <v>1</v>
      </c>
      <c r="AK1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v>
      </c>
      <c r="AL15" t="str">
        <f t="shared" ca="1" si="7"/>
        <v>{"dy":14,"sl":0,"tp":"fe","vl":"Equip6302","cn":1,"pt":"GO","pr":22000}</v>
      </c>
      <c r="AO15" t="s">
        <v>311</v>
      </c>
      <c r="AQ15" t="s">
        <v>306</v>
      </c>
      <c r="AR15">
        <f ca="1">COUNTIFS(B:B,$AO$15,N:N,"Equip????")-AR16-AR17-AR18</f>
        <v>0</v>
      </c>
      <c r="AS15">
        <f>COUNTIFS(B:B,$AO$15,AC:AC,"Equip????")-AS16-AS17-AS18</f>
        <v>80</v>
      </c>
      <c r="BE15">
        <v>8</v>
      </c>
      <c r="BF15">
        <v>1</v>
      </c>
      <c r="BG15">
        <v>1</v>
      </c>
      <c r="BH15">
        <f t="shared" si="23"/>
        <v>8</v>
      </c>
      <c r="BI15" t="s">
        <v>145</v>
      </c>
      <c r="BK15" t="e">
        <f ca="1">IF(VLOOKUP($BT15,[1]EquipTable!$1:$1048576,MATCH("업데이트순번",[1]EquipTable!$1:$1,0),0)&lt;=$BN$1,1,0)
*IF(MID(BT15,7,1)="4",0.1,1)</f>
        <v>#VALUE!</v>
      </c>
      <c r="BL15" t="e">
        <f ca="1">IF(VLOOKUP($BT15,[1]EquipTable!$1:$1048576,MATCH("업데이트순번",[1]EquipTable!$1:$1,0),0)&lt;=$BN$1,1,0)
*IF(MID(BT15,7,1)="4",0.1,1)
*IF(AND(MID(BT15,7,1)&lt;&gt;"4",OR(MID(BT15,6,1)="6",MID(BT15,6,1)="7")),3,1)</f>
        <v>#VALUE!</v>
      </c>
      <c r="BM15" t="e">
        <f ca="1">IF(VLOOKUP($BT15,[1]EquipTable!$1:$1048576,MATCH("업데이트순번",[1]EquipTable!$1:$1,0),0)&lt;=$BN$1,1,0)
*IF(MID(BT15,7,1)="4",0.1,1)
*IF(AND(MID(BT15,7,1)&lt;&gt;"4",MID(BT15,6,1)="8"),4,1)</f>
        <v>#VALUE!</v>
      </c>
      <c r="BN15" t="e">
        <f t="shared" ca="1" si="14"/>
        <v>#VALUE!</v>
      </c>
      <c r="BO15" t="e">
        <f t="shared" ca="1" si="15"/>
        <v>#VALUE!</v>
      </c>
      <c r="BP15" t="e">
        <f t="shared" ca="1" si="16"/>
        <v>#VALUE!</v>
      </c>
      <c r="BQ15" t="e">
        <f t="shared" ca="1" si="17"/>
        <v>#VALUE!</v>
      </c>
      <c r="BR15" t="e">
        <f t="shared" ca="1" si="21"/>
        <v>#VALUE!</v>
      </c>
      <c r="BS15" t="e">
        <f t="shared" ca="1" si="22"/>
        <v>#VALUE!</v>
      </c>
      <c r="BT15" t="e">
        <f ca="1">OFFSET([1]EquipTable!$A$1,ROW()-1,0)</f>
        <v>#VALUE!</v>
      </c>
      <c r="BV15" t="e">
        <f ca="1">IF(VLOOKUP($BY15,[2]ActorTable!$1:$1048576,MATCH("업데이트순번",[2]ActorTable!$1:$1,0),0)&lt;=$BW$1,1,0)
*IF(MID(BY15,7,1)="2",0.1,1)</f>
        <v>#VALUE!</v>
      </c>
      <c r="BW15" t="e">
        <f t="shared" ca="1" si="18"/>
        <v>#VALUE!</v>
      </c>
      <c r="BX15" t="e">
        <f t="shared" ca="1" si="19"/>
        <v>#VALUE!</v>
      </c>
      <c r="BY15" t="e">
        <f ca="1">OFFSET([2]ActorTable!$A$1,ROW()-1,0)</f>
        <v>#VALUE!</v>
      </c>
      <c r="BZ15" t="e">
        <f ca="1">VLOOKUP($BY15,[2]ActorTable!$1:$1048576,MATCH("이름참고",[2]ActorTable!$1:$1,0),0)</f>
        <v>#VALUE!</v>
      </c>
    </row>
    <row r="16" spans="1:80">
      <c r="A16">
        <v>15</v>
      </c>
      <c r="B16">
        <v>0</v>
      </c>
      <c r="C16">
        <f t="shared" si="0"/>
        <v>0</v>
      </c>
      <c r="D16">
        <f t="shared" ca="1" si="24"/>
        <v>0.545394917424746</v>
      </c>
      <c r="E16">
        <f t="shared" ca="1" si="24"/>
        <v>0.73459343987578773</v>
      </c>
      <c r="F16">
        <f t="shared" ca="1" si="24"/>
        <v>0.35198999848082824</v>
      </c>
      <c r="G16">
        <f t="shared" ca="1" si="24"/>
        <v>0.75132942119525203</v>
      </c>
      <c r="H16">
        <f t="shared" ca="1" si="24"/>
        <v>0.62495574962580791</v>
      </c>
      <c r="I16">
        <f t="shared" ca="1" si="24"/>
        <v>0.17861576953245872</v>
      </c>
      <c r="M16" t="str">
        <f t="shared" ca="1" si="2"/>
        <v>지정 장비</v>
      </c>
      <c r="N16" t="e">
        <f t="shared" ca="1" si="20"/>
        <v>#VALUE!</v>
      </c>
      <c r="O16">
        <f t="shared" ca="1" si="12"/>
        <v>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캐릭터",$M16="지정 캐릭터 LBP1",$M16="지정 캐릭터 LBP2",$M16="지정 캐릭터 LBP3",$M16="안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캐릭터",$M16="지정 캐릭터 LBP1",$M16="지정 캐릭터 LBP2",$M16="지정 캐릭터 LBP3"),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
"그외없음")))))))</f>
        <v>삭제</v>
      </c>
      <c r="R16" t="e">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캐릭터",$M16="지정 캐릭터 LBP1",$M16="지정 캐릭터 LBP2",$M16="지정 캐릭터 LBP3"),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INT($O16*(VLOOKUP($M16,$AN:$BA,MATCH($AX$1,$AN$1:$BA$1,0),0)*(VLOOKUP($M16,$AN:$BA,MATCH($AY$1,$AN$1:$BA$1,0),0)+$I16*(VLOOKUP($M16,$AN:$BA,MATCH($AZ$1,$AN$1:$BA$1,0),0)-VLOOKUP($M16,$AN:$BA,MATCH($AY$1,$AN$1:$BA$1,0),0)))))),
IF(OR($M16="안 지정 캐릭터 PP 일반등급",$M16="안 지정 캐릭터 PP 영웅등급"),
  IF(AND(OR($B16=10,$B16=11),$M16=OFFSET($M16,-1,0)),OFFSET(R16,-1,0),
    $O16*VLOOKUP($M16,$AN:$BA,MATCH($AX$1,$AN$1:$BA$1,0),0)),
"그외없음")))))))</f>
        <v>#VALUE!</v>
      </c>
      <c r="S16" t="e">
        <f ca="1">IF(OR(ISNUMBER(N16),N16="삭제"),"",
IF(LEFT(N16,5)="Equip",
  IF($BN$1&lt;VLOOKUP(N16,[1]EquipTable!$1:$1048576,MATCH("업데이트순번",[1]EquipTable!$1:$1,0),0),"업데이트순번이상",""),
IF(LEFT(N16,5)="Actor",
  IF($BW$1&lt;VLOOKUP(N16,[2]ActorTable!$1:$1048576,MATCH("업데이트순번",[2]ActorTable!$1:$1,0),0),"업데이트순번이상",""),
"그외없음")))</f>
        <v>#VALUE!</v>
      </c>
      <c r="T16" t="e">
        <f t="shared" ca="1" si="4"/>
        <v>#VALUE!</v>
      </c>
      <c r="U16" t="s">
        <v>83</v>
      </c>
      <c r="V16" t="s">
        <v>278</v>
      </c>
      <c r="W16">
        <v>1</v>
      </c>
      <c r="X16" t="s">
        <v>129</v>
      </c>
      <c r="Z16">
        <v>600</v>
      </c>
      <c r="AA16" t="str">
        <f t="shared" ca="1" si="5"/>
        <v>fe</v>
      </c>
      <c r="AB16" t="s">
        <v>83</v>
      </c>
      <c r="AC16" t="s">
        <v>184</v>
      </c>
      <c r="AD16">
        <v>1</v>
      </c>
      <c r="AE16" t="s">
        <v>129</v>
      </c>
      <c r="AG16">
        <v>23000</v>
      </c>
      <c r="AH16" t="str">
        <f t="shared" si="6"/>
        <v/>
      </c>
      <c r="AI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IFERROR(VLOOKUP(AC16,[2]ActorTable!$A:$G,MATCH("이름참고",[2]ActorTable!$1:$1,0),0),"캐릭터없음"),
"")))))</f>
        <v>꽃잎 샷건</v>
      </c>
      <c r="AJ16">
        <v>1</v>
      </c>
      <c r="AK1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v>
      </c>
      <c r="AL16" t="str">
        <f t="shared" ca="1" si="7"/>
        <v>{"dy":15,"sl":0,"tp":"fe","vl":"Equip6302","cn":1,"pt":"GO","pr":23000}</v>
      </c>
      <c r="AQ16" t="s">
        <v>307</v>
      </c>
      <c r="AR16">
        <f ca="1">COUNTIFS(B:B,$AO$15,N:N,"Equip6???")</f>
        <v>1</v>
      </c>
      <c r="AS16">
        <f>COUNTIFS(B:B,$AO$15,AC:AC,"Equip6???")</f>
        <v>20</v>
      </c>
      <c r="BE16">
        <v>9</v>
      </c>
      <c r="BF16">
        <v>1</v>
      </c>
      <c r="BG16">
        <v>1</v>
      </c>
      <c r="BH16">
        <f t="shared" si="23"/>
        <v>9</v>
      </c>
      <c r="BI16" t="s">
        <v>145</v>
      </c>
      <c r="BK16" t="e">
        <f ca="1">IF(VLOOKUP($BT16,[1]EquipTable!$1:$1048576,MATCH("업데이트순번",[1]EquipTable!$1:$1,0),0)&lt;=$BN$1,1,0)
*IF(MID(BT16,7,1)="4",0.1,1)</f>
        <v>#VALUE!</v>
      </c>
      <c r="BL16" t="e">
        <f ca="1">IF(VLOOKUP($BT16,[1]EquipTable!$1:$1048576,MATCH("업데이트순번",[1]EquipTable!$1:$1,0),0)&lt;=$BN$1,1,0)
*IF(MID(BT16,7,1)="4",0.1,1)
*IF(AND(MID(BT16,7,1)&lt;&gt;"4",OR(MID(BT16,6,1)="6",MID(BT16,6,1)="7")),3,1)</f>
        <v>#VALUE!</v>
      </c>
      <c r="BM16" t="e">
        <f ca="1">IF(VLOOKUP($BT16,[1]EquipTable!$1:$1048576,MATCH("업데이트순번",[1]EquipTable!$1:$1,0),0)&lt;=$BN$1,1,0)
*IF(MID(BT16,7,1)="4",0.1,1)
*IF(AND(MID(BT16,7,1)&lt;&gt;"4",MID(BT16,6,1)="8"),4,1)</f>
        <v>#VALUE!</v>
      </c>
      <c r="BN16" t="e">
        <f t="shared" ca="1" si="14"/>
        <v>#VALUE!</v>
      </c>
      <c r="BO16" t="e">
        <f t="shared" ca="1" si="15"/>
        <v>#VALUE!</v>
      </c>
      <c r="BP16" t="e">
        <f t="shared" ca="1" si="16"/>
        <v>#VALUE!</v>
      </c>
      <c r="BQ16" t="e">
        <f t="shared" ca="1" si="17"/>
        <v>#VALUE!</v>
      </c>
      <c r="BR16" t="e">
        <f t="shared" ca="1" si="21"/>
        <v>#VALUE!</v>
      </c>
      <c r="BS16" t="e">
        <f t="shared" ca="1" si="22"/>
        <v>#VALUE!</v>
      </c>
      <c r="BT16" t="e">
        <f ca="1">OFFSET([1]EquipTable!$A$1,ROW()-1,0)</f>
        <v>#VALUE!</v>
      </c>
      <c r="BV16" t="e">
        <f ca="1">IF(VLOOKUP($BY16,[2]ActorTable!$1:$1048576,MATCH("업데이트순번",[2]ActorTable!$1:$1,0),0)&lt;=$BW$1,1,0)
*IF(MID(BY16,7,1)="2",0.1,1)</f>
        <v>#VALUE!</v>
      </c>
      <c r="BW16" t="e">
        <f t="shared" ca="1" si="18"/>
        <v>#VALUE!</v>
      </c>
      <c r="BX16" t="e">
        <f t="shared" ca="1" si="19"/>
        <v>#VALUE!</v>
      </c>
      <c r="BY16" t="e">
        <f ca="1">OFFSET([2]ActorTable!$A$1,ROW()-1,0)</f>
        <v>#VALUE!</v>
      </c>
      <c r="BZ16" t="e">
        <f ca="1">VLOOKUP($BY16,[2]ActorTable!$1:$1048576,MATCH("이름참고",[2]ActorTable!$1:$1,0),0)</f>
        <v>#VALUE!</v>
      </c>
    </row>
    <row r="17" spans="1:78">
      <c r="A17">
        <v>16</v>
      </c>
      <c r="B17">
        <v>0</v>
      </c>
      <c r="C17">
        <f t="shared" si="0"/>
        <v>0</v>
      </c>
      <c r="D17">
        <f t="shared" ca="1" si="24"/>
        <v>1.3230166013256106E-4</v>
      </c>
      <c r="E17">
        <f t="shared" ca="1" si="24"/>
        <v>0.20992408248129746</v>
      </c>
      <c r="F17">
        <f t="shared" ca="1" si="24"/>
        <v>0.19787852930851069</v>
      </c>
      <c r="G17">
        <f t="shared" ca="1" si="24"/>
        <v>0.20527789569525279</v>
      </c>
      <c r="H17">
        <f t="shared" ca="1" si="24"/>
        <v>0.78607441558070623</v>
      </c>
      <c r="I17">
        <f t="shared" ca="1" si="24"/>
        <v>0.45372606509250235</v>
      </c>
      <c r="M17" t="str">
        <f t="shared" ca="1" si="2"/>
        <v>지정 장비</v>
      </c>
      <c r="N17" t="e">
        <f t="shared" ca="1" si="20"/>
        <v>#VALUE!</v>
      </c>
      <c r="O17">
        <f t="shared" ca="1" si="12"/>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캐릭터",$M17="지정 캐릭터 LBP1",$M17="지정 캐릭터 LBP2",$M17="지정 캐릭터 LBP3",$M17="안 지정 캐릭터 영웅등급"),"DI",
IF($M17="지정 캐릭터 PP","DI",
IF(OR($M17="안 지정 캐릭터 PP 일반등급",$M17="안 지정 캐릭터 PP 영웅등급"),"GO",
"그외없음"))))))</f>
        <v>DI</v>
      </c>
      <c r="Q17" t="e">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캐릭터",$M17="지정 캐릭터 LBP1",$M17="지정 캐릭터 LBP2",$M17="지정 캐릭터 LBP3"),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
"그외없음")))))))</f>
        <v>#VALUE!</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캐릭터",$M17="지정 캐릭터 LBP1",$M17="지정 캐릭터 LBP2",$M17="지정 캐릭터 LBP3"),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INT($O17*(VLOOKUP($M17,$AN:$BA,MATCH($AX$1,$AN$1:$BA$1,0),0)*(VLOOKUP($M17,$AN:$BA,MATCH($AY$1,$AN$1:$BA$1,0),0)+$I17*(VLOOKUP($M17,$AN:$BA,MATCH($AZ$1,$AN$1:$BA$1,0),0)-VLOOKUP($M17,$AN:$BA,MATCH($AY$1,$AN$1:$BA$1,0),0)))))),
IF(OR($M17="안 지정 캐릭터 PP 일반등급",$M17="안 지정 캐릭터 PP 영웅등급"),
  IF(AND(OR($B17=10,$B17=11),$M17=OFFSET($M17,-1,0)),OFFSET(R17,-1,0),
    $O17*VLOOKUP($M17,$AN:$BA,MATCH($AX$1,$AN$1:$BA$1,0),0)),
"그외없음")))))))</f>
        <v>#VALUE!</v>
      </c>
      <c r="S17" t="e">
        <f ca="1">IF(OR(ISNUMBER(N17),N17="삭제"),"",
IF(LEFT(N17,5)="Equip",
  IF($BN$1&lt;VLOOKUP(N17,[1]EquipTable!$1:$1048576,MATCH("업데이트순번",[1]EquipTable!$1:$1,0),0),"업데이트순번이상",""),
IF(LEFT(N17,5)="Actor",
  IF($BW$1&lt;VLOOKUP(N17,[2]ActorTable!$1:$1048576,MATCH("업데이트순번",[2]ActorTable!$1:$1,0),0),"업데이트순번이상",""),
"그외없음")))</f>
        <v>#VALUE!</v>
      </c>
      <c r="T17" t="e">
        <f t="shared" ca="1" si="4"/>
        <v>#VALUE!</v>
      </c>
      <c r="U17" t="s">
        <v>84</v>
      </c>
      <c r="W17">
        <v>1</v>
      </c>
      <c r="X17" t="s">
        <v>133</v>
      </c>
      <c r="Z17">
        <v>29</v>
      </c>
      <c r="AA17" t="str">
        <f t="shared" ca="1" si="5"/>
        <v>fe</v>
      </c>
      <c r="AB17" t="s">
        <v>83</v>
      </c>
      <c r="AC17" t="s">
        <v>192</v>
      </c>
      <c r="AD17">
        <v>1</v>
      </c>
      <c r="AE17" t="s">
        <v>129</v>
      </c>
      <c r="AG17">
        <v>74000</v>
      </c>
      <c r="AH17" t="str">
        <f t="shared" si="6"/>
        <v/>
      </c>
      <c r="AI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IFERROR(VLOOKUP(AC17,[2]ActorTable!$A:$G,MATCH("이름참고",[2]ActorTable!$1:$1,0),0),"캐릭터없음"),
"")))))</f>
        <v>풀메탈 소드</v>
      </c>
      <c r="AJ17">
        <v>1</v>
      </c>
      <c r="AK1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v>
      </c>
      <c r="AL17" t="str">
        <f t="shared" ca="1" si="7"/>
        <v>{"dy":16,"sl":0,"tp":"fe","vl":"Equip8301","cn":1,"pt":"GO","pr":74000}</v>
      </c>
      <c r="AQ17" t="s">
        <v>308</v>
      </c>
      <c r="AR17">
        <f ca="1">COUNTIFS(B:B,$AO$15,N:N,"Equip7???")</f>
        <v>0</v>
      </c>
      <c r="AS17">
        <f>COUNTIFS(B:B,$AO$15,AC:AC,"Equip7???")</f>
        <v>16</v>
      </c>
      <c r="BE17">
        <v>10</v>
      </c>
      <c r="BF17">
        <v>1</v>
      </c>
      <c r="BG17">
        <v>1</v>
      </c>
      <c r="BH17">
        <f t="shared" si="23"/>
        <v>10</v>
      </c>
      <c r="BI17" t="s">
        <v>145</v>
      </c>
      <c r="BK17" t="e">
        <f ca="1">IF(VLOOKUP($BT17,[1]EquipTable!$1:$1048576,MATCH("업데이트순번",[1]EquipTable!$1:$1,0),0)&lt;=$BN$1,1,0)
*IF(MID(BT17,7,1)="4",0.1,1)</f>
        <v>#VALUE!</v>
      </c>
      <c r="BL17" t="e">
        <f ca="1">IF(VLOOKUP($BT17,[1]EquipTable!$1:$1048576,MATCH("업데이트순번",[1]EquipTable!$1:$1,0),0)&lt;=$BN$1,1,0)
*IF(MID(BT17,7,1)="4",0.1,1)
*IF(AND(MID(BT17,7,1)&lt;&gt;"4",OR(MID(BT17,6,1)="6",MID(BT17,6,1)="7")),3,1)</f>
        <v>#VALUE!</v>
      </c>
      <c r="BM17" t="e">
        <f ca="1">IF(VLOOKUP($BT17,[1]EquipTable!$1:$1048576,MATCH("업데이트순번",[1]EquipTable!$1:$1,0),0)&lt;=$BN$1,1,0)
*IF(MID(BT17,7,1)="4",0.1,1)
*IF(AND(MID(BT17,7,1)&lt;&gt;"4",MID(BT17,6,1)="8"),4,1)</f>
        <v>#VALUE!</v>
      </c>
      <c r="BN17" t="e">
        <f t="shared" ca="1" si="14"/>
        <v>#VALUE!</v>
      </c>
      <c r="BO17" t="e">
        <f t="shared" ca="1" si="15"/>
        <v>#VALUE!</v>
      </c>
      <c r="BP17" t="e">
        <f t="shared" ca="1" si="16"/>
        <v>#VALUE!</v>
      </c>
      <c r="BQ17" t="e">
        <f t="shared" ca="1" si="17"/>
        <v>#VALUE!</v>
      </c>
      <c r="BR17" t="e">
        <f t="shared" ca="1" si="21"/>
        <v>#VALUE!</v>
      </c>
      <c r="BS17" t="e">
        <f t="shared" ca="1" si="22"/>
        <v>#VALUE!</v>
      </c>
      <c r="BT17" t="e">
        <f ca="1">OFFSET([1]EquipTable!$A$1,ROW()-1,0)</f>
        <v>#VALUE!</v>
      </c>
      <c r="BV17" t="e">
        <f ca="1">IF(VLOOKUP($BY17,[2]ActorTable!$1:$1048576,MATCH("업데이트순번",[2]ActorTable!$1:$1,0),0)&lt;=$BW$1,1,0)
*IF(MID(BY17,7,1)="2",0.1,1)</f>
        <v>#VALUE!</v>
      </c>
      <c r="BW17" t="e">
        <f t="shared" ca="1" si="18"/>
        <v>#VALUE!</v>
      </c>
      <c r="BX17" t="e">
        <f t="shared" ca="1" si="19"/>
        <v>#VALUE!</v>
      </c>
      <c r="BY17" t="e">
        <f ca="1">OFFSET([2]ActorTable!$A$1,ROW()-1,0)</f>
        <v>#VALUE!</v>
      </c>
      <c r="BZ17" t="e">
        <f ca="1">VLOOKUP($BY17,[2]ActorTable!$1:$1048576,MATCH("이름참고",[2]ActorTable!$1:$1,0),0)</f>
        <v>#VALUE!</v>
      </c>
    </row>
    <row r="18" spans="1:78">
      <c r="A18">
        <v>17</v>
      </c>
      <c r="B18">
        <v>0</v>
      </c>
      <c r="C18">
        <f t="shared" si="0"/>
        <v>0</v>
      </c>
      <c r="D18">
        <f t="shared" ca="1" si="24"/>
        <v>0.56201514304558808</v>
      </c>
      <c r="E18">
        <f t="shared" ca="1" si="24"/>
        <v>0.69755342500310202</v>
      </c>
      <c r="F18">
        <f t="shared" ca="1" si="24"/>
        <v>0.81250332589040708</v>
      </c>
      <c r="G18">
        <f t="shared" ca="1" si="24"/>
        <v>0.2541874895998123</v>
      </c>
      <c r="H18">
        <f t="shared" ca="1" si="24"/>
        <v>0.99439713898812532</v>
      </c>
      <c r="I18">
        <f t="shared" ca="1" si="24"/>
        <v>0.21220454259800203</v>
      </c>
      <c r="M18" t="str">
        <f t="shared" ca="1" si="2"/>
        <v>지정 장비</v>
      </c>
      <c r="N18" t="e">
        <f t="shared" ca="1" si="20"/>
        <v>#VALUE!</v>
      </c>
      <c r="O18">
        <f t="shared" ca="1" si="12"/>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캐릭터",$M18="지정 캐릭터 LBP1",$M18="지정 캐릭터 LBP2",$M18="지정 캐릭터 LBP3",$M18="안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캐릭터",$M18="지정 캐릭터 LBP1",$M18="지정 캐릭터 LBP2",$M18="지정 캐릭터 LBP3"),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캐릭터",$M18="지정 캐릭터 LBP1",$M18="지정 캐릭터 LBP2",$M18="지정 캐릭터 LBP3"),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INT($O18*(VLOOKUP($M18,$AN:$BA,MATCH($AX$1,$AN$1:$BA$1,0),0)*(VLOOKUP($M18,$AN:$BA,MATCH($AY$1,$AN$1:$BA$1,0),0)+$I18*(VLOOKUP($M18,$AN:$BA,MATCH($AZ$1,$AN$1:$BA$1,0),0)-VLOOKUP($M18,$AN:$BA,MATCH($AY$1,$AN$1:$BA$1,0),0)))))),
IF(OR($M18="안 지정 캐릭터 PP 일반등급",$M18="안 지정 캐릭터 PP 영웅등급"),
  IF(AND(OR($B18=10,$B18=11),$M18=OFFSET($M18,-1,0)),OFFSET(R18,-1,0),
    $O18*VLOOKUP($M18,$AN:$BA,MATCH($AX$1,$AN$1:$BA$1,0),0)),
"그외없음")))))))</f>
        <v>#VALUE!</v>
      </c>
      <c r="S18" t="e">
        <f ca="1">IF(OR(ISNUMBER(N18),N18="삭제"),"",
IF(LEFT(N18,5)="Equip",
  IF($BN$1&lt;VLOOKUP(N18,[1]EquipTable!$1:$1048576,MATCH("업데이트순번",[1]EquipTable!$1:$1,0),0),"업데이트순번이상",""),
IF(LEFT(N18,5)="Actor",
  IF($BW$1&lt;VLOOKUP(N18,[2]ActorTable!$1:$1048576,MATCH("업데이트순번",[2]ActorTable!$1:$1,0),0),"업데이트순번이상",""),
"그외없음")))</f>
        <v>#VALUE!</v>
      </c>
      <c r="T18" t="e">
        <f t="shared" ca="1" si="4"/>
        <v>#VALUE!</v>
      </c>
      <c r="U18" t="s">
        <v>83</v>
      </c>
      <c r="V18" t="s">
        <v>296</v>
      </c>
      <c r="W18">
        <v>1</v>
      </c>
      <c r="X18" t="s">
        <v>129</v>
      </c>
      <c r="Z18">
        <v>7700</v>
      </c>
      <c r="AA18" t="str">
        <f t="shared" ca="1" si="5"/>
        <v>fe</v>
      </c>
      <c r="AB18" t="s">
        <v>83</v>
      </c>
      <c r="AC18" t="s">
        <v>286</v>
      </c>
      <c r="AD18">
        <v>1</v>
      </c>
      <c r="AE18" t="s">
        <v>129</v>
      </c>
      <c r="AG18">
        <v>2100</v>
      </c>
      <c r="AH18" t="str">
        <f t="shared" si="6"/>
        <v/>
      </c>
      <c r="AI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IFERROR(VLOOKUP(AC18,[2]ActorTable!$A:$G,MATCH("이름참고",[2]ActorTable!$1:$1,0),0),"캐릭터없음"),
"")))))</f>
        <v>SMG28</v>
      </c>
      <c r="AJ18">
        <v>1</v>
      </c>
      <c r="AK1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v>
      </c>
      <c r="AL18" t="str">
        <f t="shared" ca="1" si="7"/>
        <v>{"dy":17,"sl":0,"tp":"fe","vl":"Equip6002","cn":1,"pt":"GO","pr":2100}</v>
      </c>
      <c r="AQ18" t="s">
        <v>304</v>
      </c>
      <c r="AR18">
        <f ca="1">COUNTIFS(B:B,$AO$15,N:N,"Equip8???")</f>
        <v>2</v>
      </c>
      <c r="AS18">
        <f>COUNTIFS(B:B,$AO$15,AC:AC,"Equip8???")</f>
        <v>21</v>
      </c>
      <c r="BE18">
        <v>11</v>
      </c>
      <c r="BF18">
        <v>1</v>
      </c>
      <c r="BG18">
        <v>1</v>
      </c>
      <c r="BH18">
        <f t="shared" si="23"/>
        <v>11</v>
      </c>
      <c r="BI18" t="s">
        <v>145</v>
      </c>
      <c r="BK18" t="e">
        <f ca="1">IF(VLOOKUP($BT18,[1]EquipTable!$1:$1048576,MATCH("업데이트순번",[1]EquipTable!$1:$1,0),0)&lt;=$BN$1,1,0)
*IF(MID(BT18,7,1)="4",0.1,1)</f>
        <v>#VALUE!</v>
      </c>
      <c r="BL18" t="e">
        <f ca="1">IF(VLOOKUP($BT18,[1]EquipTable!$1:$1048576,MATCH("업데이트순번",[1]EquipTable!$1:$1,0),0)&lt;=$BN$1,1,0)
*IF(MID(BT18,7,1)="4",0.1,1)
*IF(AND(MID(BT18,7,1)&lt;&gt;"4",OR(MID(BT18,6,1)="6",MID(BT18,6,1)="7")),3,1)</f>
        <v>#VALUE!</v>
      </c>
      <c r="BM18" t="e">
        <f ca="1">IF(VLOOKUP($BT18,[1]EquipTable!$1:$1048576,MATCH("업데이트순번",[1]EquipTable!$1:$1,0),0)&lt;=$BN$1,1,0)
*IF(MID(BT18,7,1)="4",0.1,1)
*IF(AND(MID(BT18,7,1)&lt;&gt;"4",MID(BT18,6,1)="8"),4,1)</f>
        <v>#VALUE!</v>
      </c>
      <c r="BN18" t="e">
        <f t="shared" ca="1" si="14"/>
        <v>#VALUE!</v>
      </c>
      <c r="BO18" t="e">
        <f t="shared" ca="1" si="15"/>
        <v>#VALUE!</v>
      </c>
      <c r="BP18" t="e">
        <f t="shared" ca="1" si="16"/>
        <v>#VALUE!</v>
      </c>
      <c r="BQ18" t="e">
        <f t="shared" ca="1" si="17"/>
        <v>#VALUE!</v>
      </c>
      <c r="BR18" t="e">
        <f t="shared" ca="1" si="21"/>
        <v>#VALUE!</v>
      </c>
      <c r="BS18" t="e">
        <f t="shared" ca="1" si="22"/>
        <v>#VALUE!</v>
      </c>
      <c r="BT18" t="e">
        <f ca="1">OFFSET([1]EquipTable!$A$1,ROW()-1,0)</f>
        <v>#VALUE!</v>
      </c>
      <c r="BV18" t="e">
        <f ca="1">IF(VLOOKUP($BY18,[2]ActorTable!$1:$1048576,MATCH("업데이트순번",[2]ActorTable!$1:$1,0),0)&lt;=$BW$1,1,0)
*IF(MID(BY18,7,1)="2",0.1,1)</f>
        <v>#VALUE!</v>
      </c>
      <c r="BW18" t="e">
        <f t="shared" ca="1" si="18"/>
        <v>#VALUE!</v>
      </c>
      <c r="BX18" t="e">
        <f t="shared" ca="1" si="19"/>
        <v>#VALUE!</v>
      </c>
      <c r="BY18" t="e">
        <f ca="1">OFFSET([2]ActorTable!$A$1,ROW()-1,0)</f>
        <v>#VALUE!</v>
      </c>
      <c r="BZ18" t="e">
        <f ca="1">VLOOKUP($BY18,[2]ActorTable!$1:$1048576,MATCH("이름참고",[2]ActorTable!$1:$1,0),0)</f>
        <v>#VALUE!</v>
      </c>
    </row>
    <row r="19" spans="1:78">
      <c r="A19">
        <v>18</v>
      </c>
      <c r="B19">
        <v>0</v>
      </c>
      <c r="C19">
        <f t="shared" si="0"/>
        <v>0</v>
      </c>
      <c r="D19">
        <f t="shared" ca="1" si="24"/>
        <v>0.27566567645388595</v>
      </c>
      <c r="E19">
        <f t="shared" ca="1" si="24"/>
        <v>0.86840760430300312</v>
      </c>
      <c r="F19">
        <f t="shared" ca="1" si="24"/>
        <v>0.39126535642728244</v>
      </c>
      <c r="G19">
        <f t="shared" ca="1" si="24"/>
        <v>0.76479835387276551</v>
      </c>
      <c r="H19">
        <f t="shared" ca="1" si="24"/>
        <v>5.9341166181871685E-2</v>
      </c>
      <c r="I19">
        <f t="shared" ca="1" si="24"/>
        <v>0.59706551277162934</v>
      </c>
      <c r="M19" t="str">
        <f t="shared" ca="1" si="2"/>
        <v>지정 장비</v>
      </c>
      <c r="N19" t="e">
        <f t="shared" ca="1" si="20"/>
        <v>#VALUE!</v>
      </c>
      <c r="O19">
        <f t="shared" ca="1" si="12"/>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캐릭터",$M19="지정 캐릭터 LBP1",$M19="지정 캐릭터 LBP2",$M19="지정 캐릭터 LBP3",$M19="안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캐릭터",$M19="지정 캐릭터 LBP1",$M19="지정 캐릭터 LBP2",$M19="지정 캐릭터 LBP3"),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캐릭터",$M19="지정 캐릭터 LBP1",$M19="지정 캐릭터 LBP2",$M19="지정 캐릭터 LBP3"),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INT($O19*(VLOOKUP($M19,$AN:$BA,MATCH($AX$1,$AN$1:$BA$1,0),0)*(VLOOKUP($M19,$AN:$BA,MATCH($AY$1,$AN$1:$BA$1,0),0)+$I19*(VLOOKUP($M19,$AN:$BA,MATCH($AZ$1,$AN$1:$BA$1,0),0)-VLOOKUP($M19,$AN:$BA,MATCH($AY$1,$AN$1:$BA$1,0),0)))))),
IF(OR($M19="안 지정 캐릭터 PP 일반등급",$M19="안 지정 캐릭터 PP 영웅등급"),
  IF(AND(OR($B19=10,$B19=11),$M19=OFFSET($M19,-1,0)),OFFSET(R19,-1,0),
    $O19*VLOOKUP($M19,$AN:$BA,MATCH($AX$1,$AN$1:$BA$1,0),0)),
"그외없음")))))))</f>
        <v>#VALUE!</v>
      </c>
      <c r="S19" t="e">
        <f ca="1">IF(OR(ISNUMBER(N19),N19="삭제"),"",
IF(LEFT(N19,5)="Equip",
  IF($BN$1&lt;VLOOKUP(N19,[1]EquipTable!$1:$1048576,MATCH("업데이트순번",[1]EquipTable!$1:$1,0),0),"업데이트순번이상",""),
IF(LEFT(N19,5)="Actor",
  IF($BW$1&lt;VLOOKUP(N19,[2]ActorTable!$1:$1048576,MATCH("업데이트순번",[2]ActorTable!$1:$1,0),0),"업데이트순번이상",""),
"그외없음")))</f>
        <v>#VALUE!</v>
      </c>
      <c r="T19" t="e">
        <f t="shared" ca="1" si="4"/>
        <v>#VALUE!</v>
      </c>
      <c r="U19" t="s">
        <v>83</v>
      </c>
      <c r="V19" t="s">
        <v>316</v>
      </c>
      <c r="W19">
        <v>1</v>
      </c>
      <c r="X19" t="s">
        <v>129</v>
      </c>
      <c r="Z19">
        <v>1300</v>
      </c>
      <c r="AA19" t="str">
        <f t="shared" ca="1" si="5"/>
        <v>fe</v>
      </c>
      <c r="AB19" t="s">
        <v>83</v>
      </c>
      <c r="AC19" t="s">
        <v>195</v>
      </c>
      <c r="AD19">
        <v>1</v>
      </c>
      <c r="AE19" t="s">
        <v>129</v>
      </c>
      <c r="AG19">
        <v>600</v>
      </c>
      <c r="AH19" t="str">
        <f t="shared" si="6"/>
        <v/>
      </c>
      <c r="AI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IFERROR(VLOOKUP(AC19,[2]ActorTable!$A:$G,MATCH("이름참고",[2]ActorTable!$1:$1,0),0),"캐릭터없음"),
"")))))</f>
        <v>블레이드 보우</v>
      </c>
      <c r="AJ19">
        <v>1</v>
      </c>
      <c r="AK1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v>
      </c>
      <c r="AL19" t="str">
        <f t="shared" ca="1" si="7"/>
        <v>{"dy":18,"sl":0,"tp":"fe","vl":"Equip2002","cn":1,"pt":"GO","pr":600}</v>
      </c>
      <c r="BK19" t="e">
        <f ca="1">IF(VLOOKUP($BT19,[1]EquipTable!$1:$1048576,MATCH("업데이트순번",[1]EquipTable!$1:$1,0),0)&lt;=$BN$1,1,0)
*IF(MID(BT19,7,1)="4",0.1,1)</f>
        <v>#VALUE!</v>
      </c>
      <c r="BL19" t="e">
        <f ca="1">IF(VLOOKUP($BT19,[1]EquipTable!$1:$1048576,MATCH("업데이트순번",[1]EquipTable!$1:$1,0),0)&lt;=$BN$1,1,0)
*IF(MID(BT19,7,1)="4",0.1,1)
*IF(AND(MID(BT19,7,1)&lt;&gt;"4",OR(MID(BT19,6,1)="6",MID(BT19,6,1)="7")),3,1)</f>
        <v>#VALUE!</v>
      </c>
      <c r="BM19" t="e">
        <f ca="1">IF(VLOOKUP($BT19,[1]EquipTable!$1:$1048576,MATCH("업데이트순번",[1]EquipTable!$1:$1,0),0)&lt;=$BN$1,1,0)
*IF(MID(BT19,7,1)="4",0.1,1)
*IF(AND(MID(BT19,7,1)&lt;&gt;"4",MID(BT19,6,1)="8"),4,1)</f>
        <v>#VALUE!</v>
      </c>
      <c r="BN19" t="e">
        <f t="shared" ca="1" si="14"/>
        <v>#VALUE!</v>
      </c>
      <c r="BO19" t="e">
        <f t="shared" ca="1" si="15"/>
        <v>#VALUE!</v>
      </c>
      <c r="BP19" t="e">
        <f t="shared" ca="1" si="16"/>
        <v>#VALUE!</v>
      </c>
      <c r="BQ19" t="e">
        <f t="shared" ca="1" si="17"/>
        <v>#VALUE!</v>
      </c>
      <c r="BR19" t="e">
        <f t="shared" ca="1" si="21"/>
        <v>#VALUE!</v>
      </c>
      <c r="BS19" t="e">
        <f t="shared" ca="1" si="22"/>
        <v>#VALUE!</v>
      </c>
      <c r="BT19" t="e">
        <f ca="1">OFFSET([1]EquipTable!$A$1,ROW()-1,0)</f>
        <v>#VALUE!</v>
      </c>
      <c r="BV19" t="e">
        <f ca="1">IF(VLOOKUP($BY19,[2]ActorTable!$1:$1048576,MATCH("업데이트순번",[2]ActorTable!$1:$1,0),0)&lt;=$BW$1,1,0)
*IF(MID(BY19,7,1)="2",0.1,1)</f>
        <v>#VALUE!</v>
      </c>
      <c r="BW19" t="e">
        <f t="shared" ca="1" si="18"/>
        <v>#VALUE!</v>
      </c>
      <c r="BX19" t="e">
        <f t="shared" ca="1" si="19"/>
        <v>#VALUE!</v>
      </c>
      <c r="BY19" t="e">
        <f ca="1">OFFSET([2]ActorTable!$A$1,ROW()-1,0)</f>
        <v>#VALUE!</v>
      </c>
      <c r="BZ19" t="e">
        <f ca="1">VLOOKUP($BY19,[2]ActorTable!$1:$1048576,MATCH("이름참고",[2]ActorTable!$1:$1,0),0)</f>
        <v>#VALUE!</v>
      </c>
    </row>
    <row r="20" spans="1:78">
      <c r="A20">
        <v>19</v>
      </c>
      <c r="B20">
        <v>0</v>
      </c>
      <c r="C20">
        <f t="shared" si="0"/>
        <v>0</v>
      </c>
      <c r="D20">
        <f t="shared" ca="1" si="24"/>
        <v>0.82670187373919535</v>
      </c>
      <c r="E20">
        <f t="shared" ca="1" si="24"/>
        <v>0.13189989402856195</v>
      </c>
      <c r="F20">
        <f t="shared" ca="1" si="24"/>
        <v>0.98716644341842841</v>
      </c>
      <c r="G20">
        <f t="shared" ca="1" si="24"/>
        <v>0.82728755760450412</v>
      </c>
      <c r="H20">
        <f t="shared" ca="1" si="24"/>
        <v>0.32937164163088384</v>
      </c>
      <c r="I20">
        <f t="shared" ca="1" si="24"/>
        <v>0.72411794517298445</v>
      </c>
      <c r="M20" t="str">
        <f t="shared" ca="1" si="2"/>
        <v>지정 장비</v>
      </c>
      <c r="N20" t="e">
        <f t="shared" ca="1" si="20"/>
        <v>#VALUE!</v>
      </c>
      <c r="O20">
        <f t="shared" ca="1" si="12"/>
        <v>1</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캐릭터",$M20="지정 캐릭터 LBP1",$M20="지정 캐릭터 LBP2",$M20="지정 캐릭터 LBP3",$M20="안 지정 캐릭터 영웅등급"),"DI",
IF($M20="지정 캐릭터 PP","DI",
IF(OR($M20="안 지정 캐릭터 PP 일반등급",$M20="안 지정 캐릭터 PP 영웅등급"),"GO",
"그외없음"))))))</f>
        <v>GO</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캐릭터",$M20="지정 캐릭터 LBP1",$M20="지정 캐릭터 LBP2",$M20="지정 캐릭터 LBP3"),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
"그외없음")))))))</f>
        <v>삭제</v>
      </c>
      <c r="R20" t="e">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캐릭터",$M20="지정 캐릭터 LBP1",$M20="지정 캐릭터 LBP2",$M20="지정 캐릭터 LBP3"),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INT($O20*(VLOOKUP($M20,$AN:$BA,MATCH($AX$1,$AN$1:$BA$1,0),0)*(VLOOKUP($M20,$AN:$BA,MATCH($AY$1,$AN$1:$BA$1,0),0)+$I20*(VLOOKUP($M20,$AN:$BA,MATCH($AZ$1,$AN$1:$BA$1,0),0)-VLOOKUP($M20,$AN:$BA,MATCH($AY$1,$AN$1:$BA$1,0),0)))))),
IF(OR($M20="안 지정 캐릭터 PP 일반등급",$M20="안 지정 캐릭터 PP 영웅등급"),
  IF(AND(OR($B20=10,$B20=11),$M20=OFFSET($M20,-1,0)),OFFSET(R20,-1,0),
    $O20*VLOOKUP($M20,$AN:$BA,MATCH($AX$1,$AN$1:$BA$1,0),0)),
"그외없음")))))))</f>
        <v>#VALUE!</v>
      </c>
      <c r="S20" t="e">
        <f ca="1">IF(OR(ISNUMBER(N20),N20="삭제"),"",
IF(LEFT(N20,5)="Equip",
  IF($BN$1&lt;VLOOKUP(N20,[1]EquipTable!$1:$1048576,MATCH("업데이트순번",[1]EquipTable!$1:$1,0),0),"업데이트순번이상",""),
IF(LEFT(N20,5)="Actor",
  IF($BW$1&lt;VLOOKUP(N20,[2]ActorTable!$1:$1048576,MATCH("업데이트순번",[2]ActorTable!$1:$1,0),0),"업데이트순번이상",""),
"그외없음")))</f>
        <v>#VALUE!</v>
      </c>
      <c r="T20" t="e">
        <f t="shared" ca="1" si="4"/>
        <v>#VALUE!</v>
      </c>
      <c r="U20" t="s">
        <v>83</v>
      </c>
      <c r="V20" t="s">
        <v>265</v>
      </c>
      <c r="W20">
        <v>1</v>
      </c>
      <c r="X20" t="s">
        <v>129</v>
      </c>
      <c r="Z20">
        <v>8200</v>
      </c>
      <c r="AA20" t="str">
        <f t="shared" ca="1" si="5"/>
        <v>fe</v>
      </c>
      <c r="AB20" t="s">
        <v>83</v>
      </c>
      <c r="AC20" t="s">
        <v>287</v>
      </c>
      <c r="AD20">
        <v>1</v>
      </c>
      <c r="AE20" t="s">
        <v>129</v>
      </c>
      <c r="AG20">
        <v>1000</v>
      </c>
      <c r="AH20" t="str">
        <f t="shared" si="6"/>
        <v/>
      </c>
      <c r="AI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IFERROR(VLOOKUP(AC20,[2]ActorTable!$A:$G,MATCH("이름참고",[2]ActorTable!$1:$1,0),0),"캐릭터없음"),
"")))))</f>
        <v>칼날 손잡이 단검</v>
      </c>
      <c r="AJ20">
        <v>1</v>
      </c>
      <c r="AK2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v>
      </c>
      <c r="AL20" t="str">
        <f t="shared" ca="1" si="7"/>
        <v>{"dy":19,"sl":0,"tp":"fe","vl":"Equip1101","cn":1,"pt":"GO","pr":1000}</v>
      </c>
      <c r="AQ20" t="s">
        <v>315</v>
      </c>
      <c r="AR20">
        <v>135.85294117647058</v>
      </c>
      <c r="BK20" t="e">
        <f ca="1">IF(VLOOKUP($BT20,[1]EquipTable!$1:$1048576,MATCH("업데이트순번",[1]EquipTable!$1:$1,0),0)&lt;=$BN$1,1,0)
*IF(MID(BT20,7,1)="4",0.1,1)</f>
        <v>#VALUE!</v>
      </c>
      <c r="BL20" t="e">
        <f ca="1">IF(VLOOKUP($BT20,[1]EquipTable!$1:$1048576,MATCH("업데이트순번",[1]EquipTable!$1:$1,0),0)&lt;=$BN$1,1,0)
*IF(MID(BT20,7,1)="4",0.1,1)
*IF(AND(MID(BT20,7,1)&lt;&gt;"4",OR(MID(BT20,6,1)="6",MID(BT20,6,1)="7")),3,1)</f>
        <v>#VALUE!</v>
      </c>
      <c r="BM20" t="e">
        <f ca="1">IF(VLOOKUP($BT20,[1]EquipTable!$1:$1048576,MATCH("업데이트순번",[1]EquipTable!$1:$1,0),0)&lt;=$BN$1,1,0)
*IF(MID(BT20,7,1)="4",0.1,1)
*IF(AND(MID(BT20,7,1)&lt;&gt;"4",MID(BT20,6,1)="8"),4,1)</f>
        <v>#VALUE!</v>
      </c>
      <c r="BN20" t="e">
        <f t="shared" ca="1" si="14"/>
        <v>#VALUE!</v>
      </c>
      <c r="BO20" t="e">
        <f t="shared" ca="1" si="15"/>
        <v>#VALUE!</v>
      </c>
      <c r="BP20" t="e">
        <f t="shared" ca="1" si="16"/>
        <v>#VALUE!</v>
      </c>
      <c r="BQ20" t="e">
        <f t="shared" ca="1" si="17"/>
        <v>#VALUE!</v>
      </c>
      <c r="BR20" t="e">
        <f t="shared" ca="1" si="21"/>
        <v>#VALUE!</v>
      </c>
      <c r="BS20" t="e">
        <f t="shared" ca="1" si="22"/>
        <v>#VALUE!</v>
      </c>
      <c r="BT20" t="e">
        <f ca="1">OFFSET([1]EquipTable!$A$1,ROW()-1,0)</f>
        <v>#VALUE!</v>
      </c>
      <c r="BV20" t="e">
        <f ca="1">IF(VLOOKUP($BY20,[2]ActorTable!$1:$1048576,MATCH("업데이트순번",[2]ActorTable!$1:$1,0),0)&lt;=$BW$1,1,0)
*IF(MID(BY20,7,1)="2",0.1,1)</f>
        <v>#VALUE!</v>
      </c>
      <c r="BW20" t="e">
        <f t="shared" ca="1" si="18"/>
        <v>#VALUE!</v>
      </c>
      <c r="BX20" t="e">
        <f t="shared" ca="1" si="19"/>
        <v>#VALUE!</v>
      </c>
      <c r="BY20" t="e">
        <f ca="1">OFFSET([2]ActorTable!$A$1,ROW()-1,0)</f>
        <v>#VALUE!</v>
      </c>
      <c r="BZ20" t="e">
        <f ca="1">VLOOKUP($BY20,[2]ActorTable!$1:$1048576,MATCH("이름참고",[2]ActorTable!$1:$1,0),0)</f>
        <v>#VALUE!</v>
      </c>
    </row>
    <row r="21" spans="1:78">
      <c r="A21">
        <v>20</v>
      </c>
      <c r="B21">
        <v>0</v>
      </c>
      <c r="C21">
        <f t="shared" si="0"/>
        <v>0</v>
      </c>
      <c r="D21">
        <f t="shared" ca="1" si="24"/>
        <v>0.913027443921957</v>
      </c>
      <c r="E21">
        <f t="shared" ca="1" si="24"/>
        <v>0.15483733975100766</v>
      </c>
      <c r="F21">
        <f t="shared" ca="1" si="24"/>
        <v>0.10547033036713549</v>
      </c>
      <c r="G21">
        <f t="shared" ca="1" si="24"/>
        <v>0.85333931460331391</v>
      </c>
      <c r="H21">
        <f t="shared" ca="1" si="24"/>
        <v>0.38127570789428</v>
      </c>
      <c r="I21">
        <f t="shared" ca="1" si="24"/>
        <v>0.96883974981355026</v>
      </c>
      <c r="M21" t="str">
        <f t="shared" ca="1" si="2"/>
        <v>캐릭터 상자 일반등급</v>
      </c>
      <c r="N21" t="str">
        <f t="shared" ca="1" si="20"/>
        <v>삭제</v>
      </c>
      <c r="O21">
        <f t="shared" ca="1" si="12"/>
        <v>1</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캐릭터",$M21="지정 캐릭터 LBP1",$M21="지정 캐릭터 LBP2",$M21="지정 캐릭터 LBP3",$M21="안 지정 캐릭터 영웅등급"),"DI",
IF($M21="지정 캐릭터 PP","DI",
IF(OR($M21="안 지정 캐릭터 PP 일반등급",$M21="안 지정 캐릭터 PP 영웅등급"),"GO",
"그외없음"))))))</f>
        <v>DI</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캐릭터",$M21="지정 캐릭터 LBP1",$M21="지정 캐릭터 LBP2",$M21="지정 캐릭터 LBP3"),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
"그외없음")))))))</f>
        <v>삭제</v>
      </c>
      <c r="R21">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캐릭터",$M21="지정 캐릭터 LBP1",$M21="지정 캐릭터 LBP2",$M21="지정 캐릭터 LBP3"),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INT($O21*(VLOOKUP($M21,$AN:$BA,MATCH($AX$1,$AN$1:$BA$1,0),0)*(VLOOKUP($M21,$AN:$BA,MATCH($AY$1,$AN$1:$BA$1,0),0)+$I21*(VLOOKUP($M21,$AN:$BA,MATCH($AZ$1,$AN$1:$BA$1,0),0)-VLOOKUP($M21,$AN:$BA,MATCH($AY$1,$AN$1:$BA$1,0),0)))))),
IF(OR($M21="안 지정 캐릭터 PP 일반등급",$M21="안 지정 캐릭터 PP 영웅등급"),
  IF(AND(OR($B21=10,$B21=11),$M21=OFFSET($M21,-1,0)),OFFSET(R21,-1,0),
    $O21*VLOOKUP($M21,$AN:$BA,MATCH($AX$1,$AN$1:$BA$1,0),0)),
"그외없음")))))))</f>
        <v>29</v>
      </c>
      <c r="S21" t="str">
        <f ca="1">IF(OR(ISNUMBER(N21),N21="삭제"),"",
IF(LEFT(N21,5)="Equip",
  IF($BN$1&lt;VLOOKUP(N21,[1]EquipTable!$1:$1048576,MATCH("업데이트순번",[1]EquipTable!$1:$1,0),0),"업데이트순번이상",""),
IF(LEFT(N21,5)="Actor",
  IF($BW$1&lt;VLOOKUP(N21,[2]ActorTable!$1:$1048576,MATCH("업데이트순번",[2]ActorTable!$1:$1,0),0),"업데이트순번이상",""),
"그외없음")))</f>
        <v/>
      </c>
      <c r="T21">
        <f t="shared" ca="1" si="4"/>
        <v>0</v>
      </c>
      <c r="U21" t="s">
        <v>83</v>
      </c>
      <c r="V21" t="s">
        <v>184</v>
      </c>
      <c r="W21">
        <v>1</v>
      </c>
      <c r="X21" t="s">
        <v>129</v>
      </c>
      <c r="Z21">
        <v>22500</v>
      </c>
      <c r="AA21" t="str">
        <f t="shared" ca="1" si="5"/>
        <v>fe</v>
      </c>
      <c r="AB21" t="s">
        <v>83</v>
      </c>
      <c r="AC21" t="s">
        <v>210</v>
      </c>
      <c r="AD21">
        <v>1</v>
      </c>
      <c r="AE21" t="s">
        <v>133</v>
      </c>
      <c r="AG21">
        <v>5</v>
      </c>
      <c r="AH21" t="str">
        <f t="shared" si="6"/>
        <v/>
      </c>
      <c r="AI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IFERROR(VLOOKUP(AC21,[2]ActorTable!$A:$G,MATCH("이름참고",[2]ActorTable!$1:$1,0),0),"캐릭터없음"),
"")))))</f>
        <v>파수꾼의 숏보우</v>
      </c>
      <c r="AJ21">
        <v>1</v>
      </c>
      <c r="AK2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v>
      </c>
      <c r="AL21" t="str">
        <f t="shared" ca="1" si="7"/>
        <v>{"dy":20,"sl":0,"tp":"fe","vl":"Equip2202","cn":1,"pt":"DI","pr":5}</v>
      </c>
      <c r="AQ21" t="s">
        <v>312</v>
      </c>
      <c r="AR21">
        <v>13.173831070889893</v>
      </c>
      <c r="BK21" t="e">
        <f ca="1">IF(VLOOKUP($BT21,[1]EquipTable!$1:$1048576,MATCH("업데이트순번",[1]EquipTable!$1:$1,0),0)&lt;=$BN$1,1,0)
*IF(MID(BT21,7,1)="4",0.1,1)</f>
        <v>#VALUE!</v>
      </c>
      <c r="BL21" t="e">
        <f ca="1">IF(VLOOKUP($BT21,[1]EquipTable!$1:$1048576,MATCH("업데이트순번",[1]EquipTable!$1:$1,0),0)&lt;=$BN$1,1,0)
*IF(MID(BT21,7,1)="4",0.1,1)
*IF(AND(MID(BT21,7,1)&lt;&gt;"4",OR(MID(BT21,6,1)="6",MID(BT21,6,1)="7")),3,1)</f>
        <v>#VALUE!</v>
      </c>
      <c r="BM21" t="e">
        <f ca="1">IF(VLOOKUP($BT21,[1]EquipTable!$1:$1048576,MATCH("업데이트순번",[1]EquipTable!$1:$1,0),0)&lt;=$BN$1,1,0)
*IF(MID(BT21,7,1)="4",0.1,1)
*IF(AND(MID(BT21,7,1)&lt;&gt;"4",MID(BT21,6,1)="8"),4,1)</f>
        <v>#VALUE!</v>
      </c>
      <c r="BN21" t="e">
        <f t="shared" ca="1" si="14"/>
        <v>#VALUE!</v>
      </c>
      <c r="BO21" t="e">
        <f t="shared" ca="1" si="15"/>
        <v>#VALUE!</v>
      </c>
      <c r="BP21" t="e">
        <f t="shared" ca="1" si="16"/>
        <v>#VALUE!</v>
      </c>
      <c r="BQ21" t="e">
        <f t="shared" ca="1" si="17"/>
        <v>#VALUE!</v>
      </c>
      <c r="BR21" t="e">
        <f t="shared" ca="1" si="21"/>
        <v>#VALUE!</v>
      </c>
      <c r="BS21" t="e">
        <f t="shared" ca="1" si="22"/>
        <v>#VALUE!</v>
      </c>
      <c r="BT21" t="e">
        <f ca="1">OFFSET([1]EquipTable!$A$1,ROW()-1,0)</f>
        <v>#VALUE!</v>
      </c>
      <c r="BV21" t="e">
        <f ca="1">IF(VLOOKUP($BY21,[2]ActorTable!$1:$1048576,MATCH("업데이트순번",[2]ActorTable!$1:$1,0),0)&lt;=$BW$1,1,0)
*IF(MID(BY21,7,1)="2",0.1,1)</f>
        <v>#VALUE!</v>
      </c>
      <c r="BW21" t="e">
        <f t="shared" ca="1" si="18"/>
        <v>#VALUE!</v>
      </c>
      <c r="BX21" t="e">
        <f t="shared" ca="1" si="19"/>
        <v>#VALUE!</v>
      </c>
      <c r="BY21" t="e">
        <f ca="1">OFFSET([2]ActorTable!$A$1,ROW()-1,0)</f>
        <v>#VALUE!</v>
      </c>
      <c r="BZ21" t="e">
        <f ca="1">VLOOKUP($BY21,[2]ActorTable!$1:$1048576,MATCH("이름참고",[2]ActorTable!$1:$1,0),0)</f>
        <v>#VALUE!</v>
      </c>
    </row>
    <row r="22" spans="1:78">
      <c r="A22">
        <v>21</v>
      </c>
      <c r="B22">
        <v>0</v>
      </c>
      <c r="C22">
        <f t="shared" si="0"/>
        <v>0</v>
      </c>
      <c r="D22">
        <f t="shared" ref="D22:I31" ca="1" si="25">RAND()</f>
        <v>0.27212788315015057</v>
      </c>
      <c r="E22">
        <f t="shared" ca="1" si="25"/>
        <v>9.2901470020986254E-3</v>
      </c>
      <c r="F22">
        <f t="shared" ca="1" si="25"/>
        <v>0.7261970448772227</v>
      </c>
      <c r="G22">
        <f t="shared" ca="1" si="25"/>
        <v>0.64525136765582536</v>
      </c>
      <c r="H22">
        <f t="shared" ca="1" si="25"/>
        <v>0.69949373336068632</v>
      </c>
      <c r="I22">
        <f t="shared" ca="1" si="25"/>
        <v>9.1126067685331269E-2</v>
      </c>
      <c r="M22" t="str">
        <f t="shared" ca="1" si="2"/>
        <v>지정 장비</v>
      </c>
      <c r="N22" t="e">
        <f t="shared" ca="1" si="20"/>
        <v>#VALUE!</v>
      </c>
      <c r="O22">
        <f t="shared" ca="1" si="12"/>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캐릭터",$M22="지정 캐릭터 LBP1",$M22="지정 캐릭터 LBP2",$M22="지정 캐릭터 LBP3",$M22="안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캐릭터",$M22="지정 캐릭터 LBP1",$M22="지정 캐릭터 LBP2",$M22="지정 캐릭터 LBP3"),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캐릭터",$M22="지정 캐릭터 LBP1",$M22="지정 캐릭터 LBP2",$M22="지정 캐릭터 LBP3"),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INT($O22*(VLOOKUP($M22,$AN:$BA,MATCH($AX$1,$AN$1:$BA$1,0),0)*(VLOOKUP($M22,$AN:$BA,MATCH($AY$1,$AN$1:$BA$1,0),0)+$I22*(VLOOKUP($M22,$AN:$BA,MATCH($AZ$1,$AN$1:$BA$1,0),0)-VLOOKUP($M22,$AN:$BA,MATCH($AY$1,$AN$1:$BA$1,0),0)))))),
IF(OR($M22="안 지정 캐릭터 PP 일반등급",$M22="안 지정 캐릭터 PP 영웅등급"),
  IF(AND(OR($B22=10,$B22=11),$M22=OFFSET($M22,-1,0)),OFFSET(R22,-1,0),
    $O22*VLOOKUP($M22,$AN:$BA,MATCH($AX$1,$AN$1:$BA$1,0),0)),
"그외없음")))))))</f>
        <v>#VALUE!</v>
      </c>
      <c r="S22" t="e">
        <f ca="1">IF(OR(ISNUMBER(N22),N22="삭제"),"",
IF(LEFT(N22,5)="Equip",
  IF($BN$1&lt;VLOOKUP(N22,[1]EquipTable!$1:$1048576,MATCH("업데이트순번",[1]EquipTable!$1:$1,0),0),"업데이트순번이상",""),
IF(LEFT(N22,5)="Actor",
  IF($BW$1&lt;VLOOKUP(N22,[2]ActorTable!$1:$1048576,MATCH("업데이트순번",[2]ActorTable!$1:$1,0),0),"업데이트순번이상",""),
"그외없음")))</f>
        <v>#VALUE!</v>
      </c>
      <c r="T22" t="e">
        <f t="shared" ca="1" si="4"/>
        <v>#VALUE!</v>
      </c>
      <c r="U22" t="s">
        <v>83</v>
      </c>
      <c r="V22" t="s">
        <v>218</v>
      </c>
      <c r="W22">
        <v>1</v>
      </c>
      <c r="X22" t="s">
        <v>129</v>
      </c>
      <c r="Z22">
        <v>3400</v>
      </c>
      <c r="AA22" t="str">
        <f t="shared" ca="1" si="5"/>
        <v>fe</v>
      </c>
      <c r="AB22" t="s">
        <v>83</v>
      </c>
      <c r="AC22" t="s">
        <v>203</v>
      </c>
      <c r="AD22">
        <v>1</v>
      </c>
      <c r="AE22" t="s">
        <v>129</v>
      </c>
      <c r="AG22">
        <v>2200</v>
      </c>
      <c r="AH22" t="str">
        <f t="shared" si="6"/>
        <v/>
      </c>
      <c r="AI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IFERROR(VLOOKUP(AC22,[2]ActorTable!$A:$G,MATCH("이름참고",[2]ActorTable!$1:$1,0),0),"캐릭터없음"),
"")))))</f>
        <v>트라이리볼버</v>
      </c>
      <c r="AJ22">
        <v>1</v>
      </c>
      <c r="AK2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v>
      </c>
      <c r="AL22" t="str">
        <f t="shared" ca="1" si="7"/>
        <v>{"dy":21,"sl":0,"tp":"fe","vl":"Equip6001","cn":1,"pt":"GO","pr":2200}</v>
      </c>
      <c r="AQ22" t="s">
        <v>313</v>
      </c>
      <c r="AR22">
        <v>17.943061840120663</v>
      </c>
      <c r="BK22" t="e">
        <f ca="1">IF(VLOOKUP($BT22,[1]EquipTable!$1:$1048576,MATCH("업데이트순번",[1]EquipTable!$1:$1,0),0)&lt;=$BN$1,1,0)
*IF(MID(BT22,7,1)="4",0.1,1)</f>
        <v>#VALUE!</v>
      </c>
      <c r="BL22" t="e">
        <f ca="1">IF(VLOOKUP($BT22,[1]EquipTable!$1:$1048576,MATCH("업데이트순번",[1]EquipTable!$1:$1,0),0)&lt;=$BN$1,1,0)
*IF(MID(BT22,7,1)="4",0.1,1)
*IF(AND(MID(BT22,7,1)&lt;&gt;"4",OR(MID(BT22,6,1)="6",MID(BT22,6,1)="7")),3,1)</f>
        <v>#VALUE!</v>
      </c>
      <c r="BM22" t="e">
        <f ca="1">IF(VLOOKUP($BT22,[1]EquipTable!$1:$1048576,MATCH("업데이트순번",[1]EquipTable!$1:$1,0),0)&lt;=$BN$1,1,0)
*IF(MID(BT22,7,1)="4",0.1,1)
*IF(AND(MID(BT22,7,1)&lt;&gt;"4",MID(BT22,6,1)="8"),4,1)</f>
        <v>#VALUE!</v>
      </c>
      <c r="BN22" t="e">
        <f t="shared" ca="1" si="14"/>
        <v>#VALUE!</v>
      </c>
      <c r="BO22" t="e">
        <f t="shared" ca="1" si="15"/>
        <v>#VALUE!</v>
      </c>
      <c r="BP22" t="e">
        <f t="shared" ca="1" si="16"/>
        <v>#VALUE!</v>
      </c>
      <c r="BQ22" t="e">
        <f t="shared" ca="1" si="17"/>
        <v>#VALUE!</v>
      </c>
      <c r="BR22" t="e">
        <f t="shared" ca="1" si="21"/>
        <v>#VALUE!</v>
      </c>
      <c r="BS22" t="e">
        <f t="shared" ca="1" si="22"/>
        <v>#VALUE!</v>
      </c>
      <c r="BT22" t="e">
        <f ca="1">OFFSET([1]EquipTable!$A$1,ROW()-1,0)</f>
        <v>#VALUE!</v>
      </c>
      <c r="BV22" t="e">
        <f ca="1">IF(VLOOKUP($BY22,[2]ActorTable!$1:$1048576,MATCH("업데이트순번",[2]ActorTable!$1:$1,0),0)&lt;=$BW$1,1,0)
*IF(MID(BY22,7,1)="2",0.1,1)</f>
        <v>#VALUE!</v>
      </c>
      <c r="BW22" t="e">
        <f t="shared" ca="1" si="18"/>
        <v>#VALUE!</v>
      </c>
      <c r="BX22" t="e">
        <f t="shared" ca="1" si="19"/>
        <v>#VALUE!</v>
      </c>
      <c r="BY22" t="e">
        <f ca="1">OFFSET([2]ActorTable!$A$1,ROW()-1,0)</f>
        <v>#VALUE!</v>
      </c>
      <c r="BZ22" t="e">
        <f ca="1">VLOOKUP($BY22,[2]ActorTable!$1:$1048576,MATCH("이름참고",[2]ActorTable!$1:$1,0),0)</f>
        <v>#VALUE!</v>
      </c>
    </row>
    <row r="23" spans="1:78">
      <c r="A23">
        <v>22</v>
      </c>
      <c r="B23">
        <v>0</v>
      </c>
      <c r="C23">
        <f t="shared" si="0"/>
        <v>0</v>
      </c>
      <c r="D23">
        <f t="shared" ca="1" si="25"/>
        <v>0.44978094968934701</v>
      </c>
      <c r="E23">
        <f t="shared" ca="1" si="25"/>
        <v>0.98253720347856022</v>
      </c>
      <c r="F23">
        <f t="shared" ca="1" si="25"/>
        <v>0.2340324506366237</v>
      </c>
      <c r="G23">
        <f t="shared" ca="1" si="25"/>
        <v>0.3090257786605326</v>
      </c>
      <c r="H23">
        <f t="shared" ca="1" si="25"/>
        <v>0.4743055379325205</v>
      </c>
      <c r="I23">
        <f t="shared" ca="1" si="25"/>
        <v>0.59806141157200898</v>
      </c>
      <c r="M23" t="str">
        <f t="shared" ca="1" si="2"/>
        <v>지정 장비</v>
      </c>
      <c r="N23" t="e">
        <f t="shared" ca="1" si="20"/>
        <v>#VALUE!</v>
      </c>
      <c r="O23">
        <f t="shared" ca="1" si="12"/>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캐릭터",$M23="지정 캐릭터 LBP1",$M23="지정 캐릭터 LBP2",$M23="지정 캐릭터 LBP3",$M23="안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캐릭터",$M23="지정 캐릭터 LBP1",$M23="지정 캐릭터 LBP2",$M23="지정 캐릭터 LBP3"),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캐릭터",$M23="지정 캐릭터 LBP1",$M23="지정 캐릭터 LBP2",$M23="지정 캐릭터 LBP3"),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INT($O23*(VLOOKUP($M23,$AN:$BA,MATCH($AX$1,$AN$1:$BA$1,0),0)*(VLOOKUP($M23,$AN:$BA,MATCH($AY$1,$AN$1:$BA$1,0),0)+$I23*(VLOOKUP($M23,$AN:$BA,MATCH($AZ$1,$AN$1:$BA$1,0),0)-VLOOKUP($M23,$AN:$BA,MATCH($AY$1,$AN$1:$BA$1,0),0)))))),
IF(OR($M23="안 지정 캐릭터 PP 일반등급",$M23="안 지정 캐릭터 PP 영웅등급"),
  IF(AND(OR($B23=10,$B23=11),$M23=OFFSET($M23,-1,0)),OFFSET(R23,-1,0),
    $O23*VLOOKUP($M23,$AN:$BA,MATCH($AX$1,$AN$1:$BA$1,0),0)),
"그외없음")))))))</f>
        <v>#VALUE!</v>
      </c>
      <c r="S23" t="e">
        <f ca="1">IF(OR(ISNUMBER(N23),N23="삭제"),"",
IF(LEFT(N23,5)="Equip",
  IF($BN$1&lt;VLOOKUP(N23,[1]EquipTable!$1:$1048576,MATCH("업데이트순번",[1]EquipTable!$1:$1,0),0),"업데이트순번이상",""),
IF(LEFT(N23,5)="Actor",
  IF($BW$1&lt;VLOOKUP(N23,[2]ActorTable!$1:$1048576,MATCH("업데이트순번",[2]ActorTable!$1:$1,0),0),"업데이트순번이상",""),
"그외없음")))</f>
        <v>#VALUE!</v>
      </c>
      <c r="T23" t="e">
        <f t="shared" ca="1" si="4"/>
        <v>#VALUE!</v>
      </c>
      <c r="U23" t="s">
        <v>83</v>
      </c>
      <c r="V23" t="s">
        <v>288</v>
      </c>
      <c r="W23">
        <v>1</v>
      </c>
      <c r="X23" t="s">
        <v>133</v>
      </c>
      <c r="Y23">
        <v>87</v>
      </c>
      <c r="Z23">
        <v>61</v>
      </c>
      <c r="AA23" t="str">
        <f t="shared" ca="1" si="5"/>
        <v>fe</v>
      </c>
      <c r="AB23" t="s">
        <v>83</v>
      </c>
      <c r="AC23" t="s">
        <v>113</v>
      </c>
      <c r="AD23">
        <v>1</v>
      </c>
      <c r="AE23" t="s">
        <v>129</v>
      </c>
      <c r="AG23">
        <v>600</v>
      </c>
      <c r="AH23" t="str">
        <f t="shared" si="6"/>
        <v/>
      </c>
      <c r="AI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IFERROR(VLOOKUP(AC23,[2]ActorTable!$A:$G,MATCH("이름참고",[2]ActorTable!$1:$1,0),0),"캐릭터없음"),
"")))))</f>
        <v>석공의 망치</v>
      </c>
      <c r="AJ23">
        <v>1</v>
      </c>
      <c r="AK2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v>
      </c>
      <c r="AL23" t="str">
        <f t="shared" ca="1" si="7"/>
        <v>{"dy":22,"sl":0,"tp":"fe","vl":"Equip4001","cn":1,"pt":"GO","pr":600}</v>
      </c>
      <c r="AQ23" t="s">
        <v>314</v>
      </c>
      <c r="AR23">
        <v>20.923831070889893</v>
      </c>
      <c r="BK23" t="e">
        <f ca="1">IF(VLOOKUP($BT23,[1]EquipTable!$1:$1048576,MATCH("업데이트순번",[1]EquipTable!$1:$1,0),0)&lt;=$BN$1,1,0)
*IF(MID(BT23,7,1)="4",0.1,1)</f>
        <v>#VALUE!</v>
      </c>
      <c r="BL23" t="e">
        <f ca="1">IF(VLOOKUP($BT23,[1]EquipTable!$1:$1048576,MATCH("업데이트순번",[1]EquipTable!$1:$1,0),0)&lt;=$BN$1,1,0)
*IF(MID(BT23,7,1)="4",0.1,1)
*IF(AND(MID(BT23,7,1)&lt;&gt;"4",OR(MID(BT23,6,1)="6",MID(BT23,6,1)="7")),3,1)</f>
        <v>#VALUE!</v>
      </c>
      <c r="BM23" t="e">
        <f ca="1">IF(VLOOKUP($BT23,[1]EquipTable!$1:$1048576,MATCH("업데이트순번",[1]EquipTable!$1:$1,0),0)&lt;=$BN$1,1,0)
*IF(MID(BT23,7,1)="4",0.1,1)
*IF(AND(MID(BT23,7,1)&lt;&gt;"4",MID(BT23,6,1)="8"),4,1)</f>
        <v>#VALUE!</v>
      </c>
      <c r="BN23" t="e">
        <f t="shared" ca="1" si="14"/>
        <v>#VALUE!</v>
      </c>
      <c r="BO23" t="e">
        <f t="shared" ca="1" si="15"/>
        <v>#VALUE!</v>
      </c>
      <c r="BP23" t="e">
        <f t="shared" ca="1" si="16"/>
        <v>#VALUE!</v>
      </c>
      <c r="BQ23" t="e">
        <f t="shared" ca="1" si="17"/>
        <v>#VALUE!</v>
      </c>
      <c r="BR23" t="e">
        <f t="shared" ca="1" si="21"/>
        <v>#VALUE!</v>
      </c>
      <c r="BS23" t="e">
        <f t="shared" ca="1" si="22"/>
        <v>#VALUE!</v>
      </c>
      <c r="BT23" t="e">
        <f ca="1">OFFSET([1]EquipTable!$A$1,ROW()-1,0)</f>
        <v>#VALUE!</v>
      </c>
      <c r="BV23" t="e">
        <f ca="1">IF(VLOOKUP($BY23,[2]ActorTable!$1:$1048576,MATCH("업데이트순번",[2]ActorTable!$1:$1,0),0)&lt;=$BW$1,1,0)
*IF(MID(BY23,7,1)="2",0.1,1)</f>
        <v>#VALUE!</v>
      </c>
      <c r="BW23" t="e">
        <f t="shared" ca="1" si="18"/>
        <v>#VALUE!</v>
      </c>
      <c r="BX23" t="e">
        <f t="shared" ca="1" si="19"/>
        <v>#VALUE!</v>
      </c>
      <c r="BY23" t="e">
        <f ca="1">OFFSET([2]ActorTable!$A$1,ROW()-1,0)</f>
        <v>#VALUE!</v>
      </c>
      <c r="BZ23" t="e">
        <f ca="1">VLOOKUP($BY23,[2]ActorTable!$1:$1048576,MATCH("이름참고",[2]ActorTable!$1:$1,0),0)</f>
        <v>#VALUE!</v>
      </c>
    </row>
    <row r="24" spans="1:78">
      <c r="A24">
        <v>23</v>
      </c>
      <c r="B24">
        <v>0</v>
      </c>
      <c r="C24">
        <f t="shared" si="0"/>
        <v>0</v>
      </c>
      <c r="D24">
        <f t="shared" ca="1" si="25"/>
        <v>0.65025725215352992</v>
      </c>
      <c r="E24">
        <f t="shared" ca="1" si="25"/>
        <v>0.55845302746658732</v>
      </c>
      <c r="F24">
        <f t="shared" ca="1" si="25"/>
        <v>0.35820290393968779</v>
      </c>
      <c r="G24">
        <f t="shared" ca="1" si="25"/>
        <v>0.96949034030587578</v>
      </c>
      <c r="H24">
        <f t="shared" ca="1" si="25"/>
        <v>0.65479657599764141</v>
      </c>
      <c r="I24">
        <f t="shared" ca="1" si="25"/>
        <v>0.57927258517771307</v>
      </c>
      <c r="M24" t="str">
        <f t="shared" ca="1" si="2"/>
        <v>지정 장비</v>
      </c>
      <c r="N24" t="e">
        <f t="shared" ca="1" si="20"/>
        <v>#VALUE!</v>
      </c>
      <c r="O24">
        <f t="shared" ca="1" si="12"/>
        <v>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캐릭터",$M24="지정 캐릭터 LBP1",$M24="지정 캐릭터 LBP2",$M24="지정 캐릭터 LBP3",$M24="안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캐릭터",$M24="지정 캐릭터 LBP1",$M24="지정 캐릭터 LBP2",$M24="지정 캐릭터 LBP3"),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
"그외없음")))))))</f>
        <v>삭제</v>
      </c>
      <c r="R24" t="e">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캐릭터",$M24="지정 캐릭터 LBP1",$M24="지정 캐릭터 LBP2",$M24="지정 캐릭터 LBP3"),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INT($O24*(VLOOKUP($M24,$AN:$BA,MATCH($AX$1,$AN$1:$BA$1,0),0)*(VLOOKUP($M24,$AN:$BA,MATCH($AY$1,$AN$1:$BA$1,0),0)+$I24*(VLOOKUP($M24,$AN:$BA,MATCH($AZ$1,$AN$1:$BA$1,0),0)-VLOOKUP($M24,$AN:$BA,MATCH($AY$1,$AN$1:$BA$1,0),0)))))),
IF(OR($M24="안 지정 캐릭터 PP 일반등급",$M24="안 지정 캐릭터 PP 영웅등급"),
  IF(AND(OR($B24=10,$B24=11),$M24=OFFSET($M24,-1,0)),OFFSET(R24,-1,0),
    $O24*VLOOKUP($M24,$AN:$BA,MATCH($AX$1,$AN$1:$BA$1,0),0)),
"그외없음")))))))</f>
        <v>#VALUE!</v>
      </c>
      <c r="S24" t="e">
        <f ca="1">IF(OR(ISNUMBER(N24),N24="삭제"),"",
IF(LEFT(N24,5)="Equip",
  IF($BN$1&lt;VLOOKUP(N24,[1]EquipTable!$1:$1048576,MATCH("업데이트순번",[1]EquipTable!$1:$1,0),0),"업데이트순번이상",""),
IF(LEFT(N24,5)="Actor",
  IF($BW$1&lt;VLOOKUP(N24,[2]ActorTable!$1:$1048576,MATCH("업데이트순번",[2]ActorTable!$1:$1,0),0),"업데이트순번이상",""),
"그외없음")))</f>
        <v>#VALUE!</v>
      </c>
      <c r="T24" t="e">
        <f t="shared" ca="1" si="4"/>
        <v>#VALUE!</v>
      </c>
      <c r="U24" t="s">
        <v>83</v>
      </c>
      <c r="V24" t="s">
        <v>206</v>
      </c>
      <c r="W24">
        <v>1</v>
      </c>
      <c r="X24" t="s">
        <v>133</v>
      </c>
      <c r="Z24">
        <v>12</v>
      </c>
      <c r="AA24" t="str">
        <f t="shared" ca="1" si="5"/>
        <v>fe</v>
      </c>
      <c r="AB24" t="s">
        <v>83</v>
      </c>
      <c r="AC24" t="s">
        <v>117</v>
      </c>
      <c r="AD24">
        <v>1</v>
      </c>
      <c r="AE24" t="s">
        <v>129</v>
      </c>
      <c r="AG24">
        <v>1300</v>
      </c>
      <c r="AH24" t="str">
        <f t="shared" si="6"/>
        <v/>
      </c>
      <c r="AI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IFERROR(VLOOKUP(AC24,[2]ActorTable!$A:$G,MATCH("이름참고",[2]ActorTable!$1:$1,0),0),"캐릭터없음"),
"")))))</f>
        <v>강철 마울</v>
      </c>
      <c r="AJ24">
        <v>1</v>
      </c>
      <c r="AK2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v>
      </c>
      <c r="AL24" t="str">
        <f t="shared" ca="1" si="7"/>
        <v>{"dy":23,"sl":0,"tp":"fe","vl":"Equip4102","cn":1,"pt":"GO","pr":1300}</v>
      </c>
      <c r="BK24" t="e">
        <f ca="1">IF(VLOOKUP($BT24,[1]EquipTable!$1:$1048576,MATCH("업데이트순번",[1]EquipTable!$1:$1,0),0)&lt;=$BN$1,1,0)
*IF(MID(BT24,7,1)="4",0.1,1)</f>
        <v>#VALUE!</v>
      </c>
      <c r="BL24" t="e">
        <f ca="1">IF(VLOOKUP($BT24,[1]EquipTable!$1:$1048576,MATCH("업데이트순번",[1]EquipTable!$1:$1,0),0)&lt;=$BN$1,1,0)
*IF(MID(BT24,7,1)="4",0.1,1)
*IF(AND(MID(BT24,7,1)&lt;&gt;"4",OR(MID(BT24,6,1)="6",MID(BT24,6,1)="7")),3,1)</f>
        <v>#VALUE!</v>
      </c>
      <c r="BM24" t="e">
        <f ca="1">IF(VLOOKUP($BT24,[1]EquipTable!$1:$1048576,MATCH("업데이트순번",[1]EquipTable!$1:$1,0),0)&lt;=$BN$1,1,0)
*IF(MID(BT24,7,1)="4",0.1,1)
*IF(AND(MID(BT24,7,1)&lt;&gt;"4",MID(BT24,6,1)="8"),4,1)</f>
        <v>#VALUE!</v>
      </c>
      <c r="BN24" t="e">
        <f t="shared" ca="1" si="14"/>
        <v>#VALUE!</v>
      </c>
      <c r="BO24" t="e">
        <f t="shared" ca="1" si="15"/>
        <v>#VALUE!</v>
      </c>
      <c r="BP24" t="e">
        <f t="shared" ca="1" si="16"/>
        <v>#VALUE!</v>
      </c>
      <c r="BQ24" t="e">
        <f t="shared" ca="1" si="17"/>
        <v>#VALUE!</v>
      </c>
      <c r="BR24" t="e">
        <f t="shared" ca="1" si="21"/>
        <v>#VALUE!</v>
      </c>
      <c r="BS24" t="e">
        <f t="shared" ca="1" si="22"/>
        <v>#VALUE!</v>
      </c>
      <c r="BT24" t="e">
        <f ca="1">OFFSET([1]EquipTable!$A$1,ROW()-1,0)</f>
        <v>#VALUE!</v>
      </c>
      <c r="BV24" t="e">
        <f ca="1">IF(VLOOKUP($BY24,[2]ActorTable!$1:$1048576,MATCH("업데이트순번",[2]ActorTable!$1:$1,0),0)&lt;=$BW$1,1,0)
*IF(MID(BY24,7,1)="2",0.1,1)</f>
        <v>#VALUE!</v>
      </c>
      <c r="BW24" t="e">
        <f t="shared" ca="1" si="18"/>
        <v>#VALUE!</v>
      </c>
      <c r="BX24" t="e">
        <f t="shared" ca="1" si="19"/>
        <v>#VALUE!</v>
      </c>
      <c r="BY24" t="e">
        <f ca="1">OFFSET([2]ActorTable!$A$1,ROW()-1,0)</f>
        <v>#VALUE!</v>
      </c>
      <c r="BZ24" t="e">
        <f ca="1">VLOOKUP($BY24,[2]ActorTable!$1:$1048576,MATCH("이름참고",[2]ActorTable!$1:$1,0),0)</f>
        <v>#VALUE!</v>
      </c>
    </row>
    <row r="25" spans="1:78">
      <c r="A25">
        <v>24</v>
      </c>
      <c r="B25">
        <v>0</v>
      </c>
      <c r="C25">
        <f t="shared" si="0"/>
        <v>0</v>
      </c>
      <c r="D25">
        <f t="shared" ca="1" si="25"/>
        <v>0.66722852179433334</v>
      </c>
      <c r="E25">
        <f t="shared" ca="1" si="25"/>
        <v>0.59519636845242629</v>
      </c>
      <c r="F25">
        <f t="shared" ca="1" si="25"/>
        <v>0.4634853880943266</v>
      </c>
      <c r="G25">
        <f t="shared" ca="1" si="25"/>
        <v>0.7510996719126678</v>
      </c>
      <c r="H25">
        <f t="shared" ca="1" si="25"/>
        <v>0.45303721432020294</v>
      </c>
      <c r="I25">
        <f t="shared" ca="1" si="25"/>
        <v>0.6169420466570934</v>
      </c>
      <c r="M25" t="str">
        <f t="shared" ca="1" si="2"/>
        <v>지정 장비</v>
      </c>
      <c r="N25" t="e">
        <f t="shared" ca="1" si="20"/>
        <v>#VALUE!</v>
      </c>
      <c r="O25">
        <f t="shared" ca="1" si="12"/>
        <v>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캐릭터",$M25="지정 캐릭터 LBP1",$M25="지정 캐릭터 LBP2",$M25="지정 캐릭터 LBP3",$M25="안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캐릭터",$M25="지정 캐릭터 LBP1",$M25="지정 캐릭터 LBP2",$M25="지정 캐릭터 LBP3"),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
"그외없음")))))))</f>
        <v>삭제</v>
      </c>
      <c r="R25" t="e">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캐릭터",$M25="지정 캐릭터 LBP1",$M25="지정 캐릭터 LBP2",$M25="지정 캐릭터 LBP3"),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INT($O25*(VLOOKUP($M25,$AN:$BA,MATCH($AX$1,$AN$1:$BA$1,0),0)*(VLOOKUP($M25,$AN:$BA,MATCH($AY$1,$AN$1:$BA$1,0),0)+$I25*(VLOOKUP($M25,$AN:$BA,MATCH($AZ$1,$AN$1:$BA$1,0),0)-VLOOKUP($M25,$AN:$BA,MATCH($AY$1,$AN$1:$BA$1,0),0)))))),
IF(OR($M25="안 지정 캐릭터 PP 일반등급",$M25="안 지정 캐릭터 PP 영웅등급"),
  IF(AND(OR($B25=10,$B25=11),$M25=OFFSET($M25,-1,0)),OFFSET(R25,-1,0),
    $O25*VLOOKUP($M25,$AN:$BA,MATCH($AX$1,$AN$1:$BA$1,0),0)),
"그외없음")))))))</f>
        <v>#VALUE!</v>
      </c>
      <c r="S25" t="e">
        <f ca="1">IF(OR(ISNUMBER(N25),N25="삭제"),"",
IF(LEFT(N25,5)="Equip",
  IF($BN$1&lt;VLOOKUP(N25,[1]EquipTable!$1:$1048576,MATCH("업데이트순번",[1]EquipTable!$1:$1,0),0),"업데이트순번이상",""),
IF(LEFT(N25,5)="Actor",
  IF($BW$1&lt;VLOOKUP(N25,[2]ActorTable!$1:$1048576,MATCH("업데이트순번",[2]ActorTable!$1:$1,0),0),"업데이트순번이상",""),
"그외없음")))</f>
        <v>#VALUE!</v>
      </c>
      <c r="T25" t="e">
        <f t="shared" ca="1" si="4"/>
        <v>#VALUE!</v>
      </c>
      <c r="U25" t="s">
        <v>83</v>
      </c>
      <c r="V25" t="s">
        <v>198</v>
      </c>
      <c r="W25">
        <v>1</v>
      </c>
      <c r="X25" t="s">
        <v>133</v>
      </c>
      <c r="Z25">
        <v>11</v>
      </c>
      <c r="AA25" t="str">
        <f t="shared" ca="1" si="5"/>
        <v>fe</v>
      </c>
      <c r="AB25" t="s">
        <v>83</v>
      </c>
      <c r="AC25" t="s">
        <v>281</v>
      </c>
      <c r="AD25">
        <v>1</v>
      </c>
      <c r="AE25" t="s">
        <v>129</v>
      </c>
      <c r="AG25">
        <v>900</v>
      </c>
      <c r="AH25" t="str">
        <f t="shared" si="6"/>
        <v/>
      </c>
      <c r="AI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IFERROR(VLOOKUP(AC25,[2]ActorTable!$A:$G,MATCH("이름참고",[2]ActorTable!$1:$1,0),0),"캐릭터없음"),
"")))))</f>
        <v>푸른 보석 지팡이</v>
      </c>
      <c r="AJ25">
        <v>1</v>
      </c>
      <c r="AK2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v>
      </c>
      <c r="AL25" t="str">
        <f t="shared" ca="1" si="7"/>
        <v>{"dy":24,"sl":0,"tp":"fe","vl":"Equip3001","cn":1,"pt":"GO","pr":900}</v>
      </c>
      <c r="BK25" t="e">
        <f ca="1">IF(VLOOKUP($BT25,[1]EquipTable!$1:$1048576,MATCH("업데이트순번",[1]EquipTable!$1:$1,0),0)&lt;=$BN$1,1,0)
*IF(MID(BT25,7,1)="4",0.1,1)</f>
        <v>#VALUE!</v>
      </c>
      <c r="BL25" t="e">
        <f ca="1">IF(VLOOKUP($BT25,[1]EquipTable!$1:$1048576,MATCH("업데이트순번",[1]EquipTable!$1:$1,0),0)&lt;=$BN$1,1,0)
*IF(MID(BT25,7,1)="4",0.1,1)
*IF(AND(MID(BT25,7,1)&lt;&gt;"4",OR(MID(BT25,6,1)="6",MID(BT25,6,1)="7")),3,1)</f>
        <v>#VALUE!</v>
      </c>
      <c r="BM25" t="e">
        <f ca="1">IF(VLOOKUP($BT25,[1]EquipTable!$1:$1048576,MATCH("업데이트순번",[1]EquipTable!$1:$1,0),0)&lt;=$BN$1,1,0)
*IF(MID(BT25,7,1)="4",0.1,1)
*IF(AND(MID(BT25,7,1)&lt;&gt;"4",MID(BT25,6,1)="8"),4,1)</f>
        <v>#VALUE!</v>
      </c>
      <c r="BN25" t="e">
        <f t="shared" ca="1" si="14"/>
        <v>#VALUE!</v>
      </c>
      <c r="BO25" t="e">
        <f t="shared" ca="1" si="15"/>
        <v>#VALUE!</v>
      </c>
      <c r="BP25" t="e">
        <f t="shared" ca="1" si="16"/>
        <v>#VALUE!</v>
      </c>
      <c r="BQ25" t="e">
        <f t="shared" ca="1" si="17"/>
        <v>#VALUE!</v>
      </c>
      <c r="BR25" t="e">
        <f t="shared" ca="1" si="21"/>
        <v>#VALUE!</v>
      </c>
      <c r="BS25" t="e">
        <f t="shared" ca="1" si="22"/>
        <v>#VALUE!</v>
      </c>
      <c r="BT25" t="e">
        <f ca="1">OFFSET([1]EquipTable!$A$1,ROW()-1,0)</f>
        <v>#VALUE!</v>
      </c>
      <c r="BV25" t="e">
        <f ca="1">IF(VLOOKUP($BY25,[2]ActorTable!$1:$1048576,MATCH("업데이트순번",[2]ActorTable!$1:$1,0),0)&lt;=$BW$1,1,0)
*IF(MID(BY25,7,1)="2",0.1,1)</f>
        <v>#VALUE!</v>
      </c>
      <c r="BW25" t="e">
        <f t="shared" ca="1" si="18"/>
        <v>#VALUE!</v>
      </c>
      <c r="BX25" t="e">
        <f t="shared" ca="1" si="19"/>
        <v>#VALUE!</v>
      </c>
      <c r="BY25" t="e">
        <f ca="1">OFFSET([2]ActorTable!$A$1,ROW()-1,0)</f>
        <v>#VALUE!</v>
      </c>
      <c r="BZ25" t="e">
        <f ca="1">VLOOKUP($BY25,[2]ActorTable!$1:$1048576,MATCH("이름참고",[2]ActorTable!$1:$1,0),0)</f>
        <v>#VALUE!</v>
      </c>
    </row>
    <row r="26" spans="1:78">
      <c r="A26">
        <v>25</v>
      </c>
      <c r="B26">
        <v>0</v>
      </c>
      <c r="C26">
        <f t="shared" si="0"/>
        <v>0</v>
      </c>
      <c r="D26">
        <f t="shared" ca="1" si="25"/>
        <v>0.90476997813864657</v>
      </c>
      <c r="E26">
        <f t="shared" ca="1" si="25"/>
        <v>0.10889166776246073</v>
      </c>
      <c r="F26">
        <f t="shared" ca="1" si="25"/>
        <v>0.36204766154869061</v>
      </c>
      <c r="G26">
        <f t="shared" ca="1" si="25"/>
        <v>0.50690414860129629</v>
      </c>
      <c r="H26">
        <f t="shared" ca="1" si="25"/>
        <v>0.41110377990743241</v>
      </c>
      <c r="I26">
        <f t="shared" ca="1" si="25"/>
        <v>0.57446247049793286</v>
      </c>
      <c r="J26" t="s">
        <v>305</v>
      </c>
      <c r="K26" t="s">
        <v>259</v>
      </c>
      <c r="M26" t="str">
        <f t="shared" si="2"/>
        <v>지정 장비</v>
      </c>
      <c r="N26" t="str">
        <f t="shared" ca="1" si="20"/>
        <v>Equip8301</v>
      </c>
      <c r="O26">
        <f t="shared" ca="1" si="12"/>
        <v>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캐릭터",$M26="지정 캐릭터 LBP1",$M26="지정 캐릭터 LBP2",$M26="지정 캐릭터 LBP3",$M26="안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캐릭터",$M26="지정 캐릭터 LBP1",$M26="지정 캐릭터 LBP2",$M26="지정 캐릭터 LBP3"),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캐릭터",$M26="지정 캐릭터 LBP1",$M26="지정 캐릭터 LBP2",$M26="지정 캐릭터 LBP3"),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INT($O26*(VLOOKUP($M26,$AN:$BA,MATCH($AX$1,$AN$1:$BA$1,0),0)*(VLOOKUP($M26,$AN:$BA,MATCH($AY$1,$AN$1:$BA$1,0),0)+$I26*(VLOOKUP($M26,$AN:$BA,MATCH($AZ$1,$AN$1:$BA$1,0),0)-VLOOKUP($M26,$AN:$BA,MATCH($AY$1,$AN$1:$BA$1,0),0)))))),
IF(OR($M26="안 지정 캐릭터 PP 일반등급",$M26="안 지정 캐릭터 PP 영웅등급"),
  IF(AND(OR($B26=10,$B26=11),$M26=OFFSET($M26,-1,0)),OFFSET(R26,-1,0),
    $O26*VLOOKUP($M26,$AN:$BA,MATCH($AX$1,$AN$1:$BA$1,0),0)),
"그외없음")))))))</f>
        <v>74500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t="shared" ca="1" si="4"/>
        <v>0</v>
      </c>
      <c r="U26" t="s">
        <v>83</v>
      </c>
      <c r="V26" t="s">
        <v>192</v>
      </c>
      <c r="W26">
        <v>1</v>
      </c>
      <c r="X26" t="s">
        <v>133</v>
      </c>
      <c r="Z26">
        <v>90</v>
      </c>
      <c r="AA26" t="str">
        <f t="shared" ca="1" si="5"/>
        <v>fe</v>
      </c>
      <c r="AB26" t="s">
        <v>83</v>
      </c>
      <c r="AC26" t="s">
        <v>192</v>
      </c>
      <c r="AD26">
        <v>1</v>
      </c>
      <c r="AE26" t="s">
        <v>129</v>
      </c>
      <c r="AG26">
        <v>74400</v>
      </c>
      <c r="AH26" t="str">
        <f t="shared" si="6"/>
        <v/>
      </c>
      <c r="AI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IFERROR(VLOOKUP(AC26,[2]ActorTable!$A:$G,MATCH("이름참고",[2]ActorTable!$1:$1,0),0),"캐릭터없음"),
"")))))</f>
        <v>풀메탈 소드</v>
      </c>
      <c r="AJ26">
        <v>1</v>
      </c>
      <c r="AK2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v>
      </c>
      <c r="AL26" t="str">
        <f t="shared" ca="1" si="7"/>
        <v>{"dy":25,"sl":0,"tp":"fe","vl":"Equip8301","cn":1,"pt":"GO","pr":74400}</v>
      </c>
      <c r="BK26" t="e">
        <f ca="1">IF(VLOOKUP($BT26,[1]EquipTable!$1:$1048576,MATCH("업데이트순번",[1]EquipTable!$1:$1,0),0)&lt;=$BN$1,1,0)
*IF(MID(BT26,7,1)="4",0.1,1)</f>
        <v>#VALUE!</v>
      </c>
      <c r="BL26" t="e">
        <f ca="1">IF(VLOOKUP($BT26,[1]EquipTable!$1:$1048576,MATCH("업데이트순번",[1]EquipTable!$1:$1,0),0)&lt;=$BN$1,1,0)
*IF(MID(BT26,7,1)="4",0.1,1)
*IF(AND(MID(BT26,7,1)&lt;&gt;"4",OR(MID(BT26,6,1)="6",MID(BT26,6,1)="7")),3,1)</f>
        <v>#VALUE!</v>
      </c>
      <c r="BM26" t="e">
        <f ca="1">IF(VLOOKUP($BT26,[1]EquipTable!$1:$1048576,MATCH("업데이트순번",[1]EquipTable!$1:$1,0),0)&lt;=$BN$1,1,0)
*IF(MID(BT26,7,1)="4",0.1,1)
*IF(AND(MID(BT26,7,1)&lt;&gt;"4",MID(BT26,6,1)="8"),4,1)</f>
        <v>#VALUE!</v>
      </c>
      <c r="BN26" t="e">
        <f t="shared" ca="1" si="14"/>
        <v>#VALUE!</v>
      </c>
      <c r="BO26" t="e">
        <f t="shared" ca="1" si="15"/>
        <v>#VALUE!</v>
      </c>
      <c r="BP26" t="e">
        <f t="shared" ca="1" si="16"/>
        <v>#VALUE!</v>
      </c>
      <c r="BQ26" t="e">
        <f t="shared" ca="1" si="17"/>
        <v>#VALUE!</v>
      </c>
      <c r="BR26" t="e">
        <f t="shared" ca="1" si="21"/>
        <v>#VALUE!</v>
      </c>
      <c r="BS26" t="e">
        <f t="shared" ca="1" si="22"/>
        <v>#VALUE!</v>
      </c>
      <c r="BT26" t="e">
        <f ca="1">OFFSET([1]EquipTable!$A$1,ROW()-1,0)</f>
        <v>#VALUE!</v>
      </c>
      <c r="BV26" t="e">
        <f ca="1">IF(VLOOKUP($BY26,[2]ActorTable!$1:$1048576,MATCH("업데이트순번",[2]ActorTable!$1:$1,0),0)&lt;=$BW$1,1,0)
*IF(MID(BY26,7,1)="2",0.1,1)</f>
        <v>#VALUE!</v>
      </c>
      <c r="BW26" t="e">
        <f t="shared" ca="1" si="18"/>
        <v>#VALUE!</v>
      </c>
      <c r="BX26" t="e">
        <f t="shared" ca="1" si="19"/>
        <v>#VALUE!</v>
      </c>
      <c r="BY26" t="e">
        <f ca="1">OFFSET([2]ActorTable!$A$1,ROW()-1,0)</f>
        <v>#VALUE!</v>
      </c>
      <c r="BZ26" t="e">
        <f ca="1">VLOOKUP($BY26,[2]ActorTable!$1:$1048576,MATCH("이름참고",[2]ActorTable!$1:$1,0),0)</f>
        <v>#VALUE!</v>
      </c>
    </row>
    <row r="27" spans="1:78">
      <c r="A27">
        <v>26</v>
      </c>
      <c r="B27">
        <v>0</v>
      </c>
      <c r="C27">
        <f t="shared" si="0"/>
        <v>0</v>
      </c>
      <c r="D27">
        <f t="shared" ca="1" si="25"/>
        <v>0.66587905821111359</v>
      </c>
      <c r="E27">
        <f t="shared" ca="1" si="25"/>
        <v>0.93945422996876293</v>
      </c>
      <c r="F27">
        <f t="shared" ca="1" si="25"/>
        <v>0.18864510285780789</v>
      </c>
      <c r="G27">
        <f t="shared" ca="1" si="25"/>
        <v>0.164127081715009</v>
      </c>
      <c r="H27">
        <f t="shared" ca="1" si="25"/>
        <v>0.93710182602137337</v>
      </c>
      <c r="I27">
        <f t="shared" ca="1" si="25"/>
        <v>0.38027469465650399</v>
      </c>
      <c r="J27" t="s">
        <v>83</v>
      </c>
      <c r="K27" t="s">
        <v>258</v>
      </c>
      <c r="M27" t="str">
        <f t="shared" si="2"/>
        <v>지정 장비</v>
      </c>
      <c r="N27" t="str">
        <f t="shared" ca="1" si="20"/>
        <v>Equip8401</v>
      </c>
      <c r="O27">
        <f t="shared" ca="1" si="12"/>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캐릭터",$M27="지정 캐릭터 LBP1",$M27="지정 캐릭터 LBP2",$M27="지정 캐릭터 LBP3",$M27="안 지정 캐릭터 영웅등급"),"DI",
IF($M27="지정 캐릭터 PP","DI",
IF(OR($M27="안 지정 캐릭터 PP 일반등급",$M27="안 지정 캐릭터 PP 영웅등급"),"GO",
"그외없음"))))))</f>
        <v>DI</v>
      </c>
      <c r="Q27">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캐릭터",$M27="지정 캐릭터 LBP1",$M27="지정 캐릭터 LBP2",$M27="지정 캐릭터 LBP3"),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
"그외없음")))))))</f>
        <v>250</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캐릭터",$M27="지정 캐릭터 LBP1",$M27="지정 캐릭터 LBP2",$M27="지정 캐릭터 LBP3"),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INT($O27*(VLOOKUP($M27,$AN:$BA,MATCH($AX$1,$AN$1:$BA$1,0),0)*(VLOOKUP($M27,$AN:$BA,MATCH($AY$1,$AN$1:$BA$1,0),0)+$I27*(VLOOKUP($M27,$AN:$BA,MATCH($AZ$1,$AN$1:$BA$1,0),0)-VLOOKUP($M27,$AN:$BA,MATCH($AY$1,$AN$1:$BA$1,0),0)))))),
IF(OR($M27="안 지정 캐릭터 PP 일반등급",$M27="안 지정 캐릭터 PP 영웅등급"),
  IF(AND(OR($B27=10,$B27=11),$M27=OFFSET($M27,-1,0)),OFFSET(R27,-1,0),
    $O27*VLOOKUP($M27,$AN:$BA,MATCH($AX$1,$AN$1:$BA$1,0),0)),
"그외없음")))))))</f>
        <v>133</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t="shared" ca="1" si="4"/>
        <v>1</v>
      </c>
      <c r="U27" t="s">
        <v>83</v>
      </c>
      <c r="V27" t="s">
        <v>216</v>
      </c>
      <c r="W27">
        <v>1</v>
      </c>
      <c r="X27" t="s">
        <v>133</v>
      </c>
      <c r="Y27">
        <v>240</v>
      </c>
      <c r="Z27">
        <v>162</v>
      </c>
      <c r="AA27" t="str">
        <f t="shared" ca="1" si="5"/>
        <v>fe</v>
      </c>
      <c r="AB27" t="s">
        <v>83</v>
      </c>
      <c r="AC27" t="s">
        <v>216</v>
      </c>
      <c r="AD27">
        <v>1</v>
      </c>
      <c r="AE27" t="s">
        <v>133</v>
      </c>
      <c r="AF27">
        <v>242</v>
      </c>
      <c r="AG27">
        <v>110</v>
      </c>
      <c r="AH27" t="str">
        <f t="shared" si="6"/>
        <v/>
      </c>
      <c r="AI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IFERROR(VLOOKUP(AC27,[2]ActorTable!$A:$G,MATCH("이름참고",[2]ActorTable!$1:$1,0),0),"캐릭터없음"),
"")))))</f>
        <v>얼어붙은 밤</v>
      </c>
      <c r="AJ27">
        <v>1</v>
      </c>
      <c r="AK2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v>
      </c>
      <c r="AL27" t="str">
        <f t="shared" ca="1" si="7"/>
        <v>{"dy":26,"sl":0,"tp":"fe","vl":"Equip8401","cn":1,"pt":"DI","pp":242,"pr":110}</v>
      </c>
      <c r="BK27" t="e">
        <f ca="1">IF(VLOOKUP($BT27,[1]EquipTable!$1:$1048576,MATCH("업데이트순번",[1]EquipTable!$1:$1,0),0)&lt;=$BN$1,1,0)
*IF(MID(BT27,7,1)="4",0.1,1)</f>
        <v>#VALUE!</v>
      </c>
      <c r="BL27" t="e">
        <f ca="1">IF(VLOOKUP($BT27,[1]EquipTable!$1:$1048576,MATCH("업데이트순번",[1]EquipTable!$1:$1,0),0)&lt;=$BN$1,1,0)
*IF(MID(BT27,7,1)="4",0.1,1)
*IF(AND(MID(BT27,7,1)&lt;&gt;"4",OR(MID(BT27,6,1)="6",MID(BT27,6,1)="7")),3,1)</f>
        <v>#VALUE!</v>
      </c>
      <c r="BM27" t="e">
        <f ca="1">IF(VLOOKUP($BT27,[1]EquipTable!$1:$1048576,MATCH("업데이트순번",[1]EquipTable!$1:$1,0),0)&lt;=$BN$1,1,0)
*IF(MID(BT27,7,1)="4",0.1,1)
*IF(AND(MID(BT27,7,1)&lt;&gt;"4",MID(BT27,6,1)="8"),4,1)</f>
        <v>#VALUE!</v>
      </c>
      <c r="BN27" t="e">
        <f t="shared" ca="1" si="14"/>
        <v>#VALUE!</v>
      </c>
      <c r="BO27" t="e">
        <f t="shared" ca="1" si="15"/>
        <v>#VALUE!</v>
      </c>
      <c r="BP27" t="e">
        <f t="shared" ca="1" si="16"/>
        <v>#VALUE!</v>
      </c>
      <c r="BQ27" t="e">
        <f t="shared" ca="1" si="17"/>
        <v>#VALUE!</v>
      </c>
      <c r="BR27" t="e">
        <f t="shared" ca="1" si="21"/>
        <v>#VALUE!</v>
      </c>
      <c r="BS27" t="e">
        <f t="shared" ca="1" si="22"/>
        <v>#VALUE!</v>
      </c>
      <c r="BT27" t="e">
        <f ca="1">OFFSET([1]EquipTable!$A$1,ROW()-1,0)</f>
        <v>#VALUE!</v>
      </c>
      <c r="BV27" t="e">
        <f ca="1">IF(VLOOKUP($BY27,[2]ActorTable!$1:$1048576,MATCH("업데이트순번",[2]ActorTable!$1:$1,0),0)&lt;=$BW$1,1,0)
*IF(MID(BY27,7,1)="2",0.1,1)</f>
        <v>#VALUE!</v>
      </c>
      <c r="BW27" t="e">
        <f t="shared" ca="1" si="18"/>
        <v>#VALUE!</v>
      </c>
      <c r="BX27" t="e">
        <f t="shared" ca="1" si="19"/>
        <v>#VALUE!</v>
      </c>
      <c r="BY27" t="e">
        <f ca="1">OFFSET([2]ActorTable!$A$1,ROW()-1,0)</f>
        <v>#VALUE!</v>
      </c>
      <c r="BZ27" t="e">
        <f ca="1">VLOOKUP($BY27,[2]ActorTable!$1:$1048576,MATCH("이름참고",[2]ActorTable!$1:$1,0),0)</f>
        <v>#VALUE!</v>
      </c>
    </row>
    <row r="28" spans="1:78">
      <c r="A28">
        <v>27</v>
      </c>
      <c r="B28">
        <v>0</v>
      </c>
      <c r="C28">
        <f t="shared" si="0"/>
        <v>0</v>
      </c>
      <c r="D28">
        <f t="shared" ca="1" si="25"/>
        <v>0.73950982031985402</v>
      </c>
      <c r="E28">
        <f t="shared" ca="1" si="25"/>
        <v>0.94618107227914217</v>
      </c>
      <c r="F28">
        <f t="shared" ca="1" si="25"/>
        <v>8.4834898936526071E-2</v>
      </c>
      <c r="G28">
        <f t="shared" ca="1" si="25"/>
        <v>0.35657183930889058</v>
      </c>
      <c r="H28">
        <f t="shared" ca="1" si="25"/>
        <v>0.82793448964115335</v>
      </c>
      <c r="I28">
        <f t="shared" ca="1" si="25"/>
        <v>0.36944759972064989</v>
      </c>
      <c r="M28" t="str">
        <f t="shared" ca="1" si="2"/>
        <v>지정 장비</v>
      </c>
      <c r="N28" t="e">
        <f t="shared" ca="1" si="20"/>
        <v>#VALUE!</v>
      </c>
      <c r="O28">
        <f t="shared" ca="1" si="12"/>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캐릭터",$M28="지정 캐릭터 LBP1",$M28="지정 캐릭터 LBP2",$M28="지정 캐릭터 LBP3",$M28="안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캐릭터",$M28="지정 캐릭터 LBP1",$M28="지정 캐릭터 LBP2",$M28="지정 캐릭터 LBP3"),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캐릭터",$M28="지정 캐릭터 LBP1",$M28="지정 캐릭터 LBP2",$M28="지정 캐릭터 LBP3"),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INT($O28*(VLOOKUP($M28,$AN:$BA,MATCH($AX$1,$AN$1:$BA$1,0),0)*(VLOOKUP($M28,$AN:$BA,MATCH($AY$1,$AN$1:$BA$1,0),0)+$I28*(VLOOKUP($M28,$AN:$BA,MATCH($AZ$1,$AN$1:$BA$1,0),0)-VLOOKUP($M28,$AN:$BA,MATCH($AY$1,$AN$1:$BA$1,0),0)))))),
IF(OR($M28="안 지정 캐릭터 PP 일반등급",$M28="안 지정 캐릭터 PP 영웅등급"),
  IF(AND(OR($B28=10,$B28=11),$M28=OFFSET($M28,-1,0)),OFFSET(R28,-1,0),
    $O28*VLOOKUP($M28,$AN:$BA,MATCH($AX$1,$AN$1:$BA$1,0),0)),
"그외없음")))))))</f>
        <v>#VALUE!</v>
      </c>
      <c r="S28" t="e">
        <f ca="1">IF(OR(ISNUMBER(N28),N28="삭제"),"",
IF(LEFT(N28,5)="Equip",
  IF($BN$1&lt;VLOOKUP(N28,[1]EquipTable!$1:$1048576,MATCH("업데이트순번",[1]EquipTable!$1:$1,0),0),"업데이트순번이상",""),
IF(LEFT(N28,5)="Actor",
  IF($BW$1&lt;VLOOKUP(N28,[2]ActorTable!$1:$1048576,MATCH("업데이트순번",[2]ActorTable!$1:$1,0),0),"업데이트순번이상",""),
"그외없음")))</f>
        <v>#VALUE!</v>
      </c>
      <c r="T28" t="e">
        <f t="shared" ca="1" si="4"/>
        <v>#VALUE!</v>
      </c>
      <c r="U28" t="s">
        <v>85</v>
      </c>
      <c r="W28">
        <v>1</v>
      </c>
      <c r="X28" t="s">
        <v>133</v>
      </c>
      <c r="Z28">
        <v>149</v>
      </c>
      <c r="AA28" t="str">
        <f t="shared" ca="1" si="5"/>
        <v>fe</v>
      </c>
      <c r="AB28" t="s">
        <v>83</v>
      </c>
      <c r="AC28" t="s">
        <v>267</v>
      </c>
      <c r="AD28">
        <v>1</v>
      </c>
      <c r="AE28" t="s">
        <v>129</v>
      </c>
      <c r="AG28">
        <v>29800</v>
      </c>
      <c r="AH28" t="str">
        <f t="shared" si="6"/>
        <v/>
      </c>
      <c r="AI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IFERROR(VLOOKUP(AC28,[2]ActorTable!$A:$G,MATCH("이름참고",[2]ActorTable!$1:$1,0),0),"캐릭터없음"),
"")))))</f>
        <v>선분홍 모래검</v>
      </c>
      <c r="AJ28">
        <v>1</v>
      </c>
      <c r="AK2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v>
      </c>
      <c r="AL28" t="str">
        <f t="shared" ca="1" si="7"/>
        <v>{"dy":27,"sl":0,"tp":"fe","vl":"Equip8202","cn":1,"pt":"GO","pr":29800}</v>
      </c>
      <c r="BK28" t="e">
        <f ca="1">IF(VLOOKUP($BT28,[1]EquipTable!$1:$1048576,MATCH("업데이트순번",[1]EquipTable!$1:$1,0),0)&lt;=$BN$1,1,0)
*IF(MID(BT28,7,1)="4",0.1,1)</f>
        <v>#VALUE!</v>
      </c>
      <c r="BL28" t="e">
        <f ca="1">IF(VLOOKUP($BT28,[1]EquipTable!$1:$1048576,MATCH("업데이트순번",[1]EquipTable!$1:$1,0),0)&lt;=$BN$1,1,0)
*IF(MID(BT28,7,1)="4",0.1,1)
*IF(AND(MID(BT28,7,1)&lt;&gt;"4",OR(MID(BT28,6,1)="6",MID(BT28,6,1)="7")),3,1)</f>
        <v>#VALUE!</v>
      </c>
      <c r="BM28" t="e">
        <f ca="1">IF(VLOOKUP($BT28,[1]EquipTable!$1:$1048576,MATCH("업데이트순번",[1]EquipTable!$1:$1,0),0)&lt;=$BN$1,1,0)
*IF(MID(BT28,7,1)="4",0.1,1)
*IF(AND(MID(BT28,7,1)&lt;&gt;"4",MID(BT28,6,1)="8"),4,1)</f>
        <v>#VALUE!</v>
      </c>
      <c r="BN28" t="e">
        <f t="shared" ca="1" si="14"/>
        <v>#VALUE!</v>
      </c>
      <c r="BO28" t="e">
        <f t="shared" ca="1" si="15"/>
        <v>#VALUE!</v>
      </c>
      <c r="BP28" t="e">
        <f t="shared" ca="1" si="16"/>
        <v>#VALUE!</v>
      </c>
      <c r="BQ28" t="e">
        <f t="shared" ca="1" si="17"/>
        <v>#VALUE!</v>
      </c>
      <c r="BR28" t="e">
        <f t="shared" ca="1" si="21"/>
        <v>#VALUE!</v>
      </c>
      <c r="BS28" t="e">
        <f t="shared" ca="1" si="22"/>
        <v>#VALUE!</v>
      </c>
      <c r="BT28" t="e">
        <f ca="1">OFFSET([1]EquipTable!$A$1,ROW()-1,0)</f>
        <v>#VALUE!</v>
      </c>
      <c r="BV28" t="e">
        <f ca="1">IF(VLOOKUP($BY28,[2]ActorTable!$1:$1048576,MATCH("업데이트순번",[2]ActorTable!$1:$1,0),0)&lt;=$BW$1,1,0)
*IF(MID(BY28,7,1)="2",0.1,1)</f>
        <v>#VALUE!</v>
      </c>
      <c r="BW28" t="e">
        <f t="shared" ca="1" si="18"/>
        <v>#VALUE!</v>
      </c>
      <c r="BX28" t="e">
        <f t="shared" ca="1" si="19"/>
        <v>#VALUE!</v>
      </c>
      <c r="BY28" t="e">
        <f ca="1">OFFSET([2]ActorTable!$A$1,ROW()-1,0)</f>
        <v>#VALUE!</v>
      </c>
      <c r="BZ28" t="e">
        <f ca="1">VLOOKUP($BY28,[2]ActorTable!$1:$1048576,MATCH("이름참고",[2]ActorTable!$1:$1,0),0)</f>
        <v>#VALUE!</v>
      </c>
    </row>
    <row r="29" spans="1:78">
      <c r="A29">
        <v>28</v>
      </c>
      <c r="B29">
        <v>0</v>
      </c>
      <c r="C29">
        <f t="shared" si="0"/>
        <v>0</v>
      </c>
      <c r="D29">
        <f t="shared" ca="1" si="25"/>
        <v>0.26688785342784371</v>
      </c>
      <c r="E29">
        <f t="shared" ca="1" si="25"/>
        <v>0.14065464637402847</v>
      </c>
      <c r="F29">
        <f t="shared" ca="1" si="25"/>
        <v>0.12725089054387662</v>
      </c>
      <c r="G29">
        <f t="shared" ca="1" si="25"/>
        <v>0.92796605502869045</v>
      </c>
      <c r="H29">
        <f t="shared" ca="1" si="25"/>
        <v>0.98288088006620777</v>
      </c>
      <c r="I29">
        <f t="shared" ca="1" si="25"/>
        <v>0.36575287757245845</v>
      </c>
      <c r="M29" t="str">
        <f t="shared" ca="1" si="2"/>
        <v>지정 장비</v>
      </c>
      <c r="N29" t="e">
        <f t="shared" ca="1" si="20"/>
        <v>#VALUE!</v>
      </c>
      <c r="O29">
        <f t="shared" ca="1" si="12"/>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캐릭터",$M29="지정 캐릭터 LBP1",$M29="지정 캐릭터 LBP2",$M29="지정 캐릭터 LBP3",$M29="안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캐릭터",$M29="지정 캐릭터 LBP1",$M29="지정 캐릭터 LBP2",$M29="지정 캐릭터 LBP3"),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캐릭터",$M29="지정 캐릭터 LBP1",$M29="지정 캐릭터 LBP2",$M29="지정 캐릭터 LBP3"),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INT($O29*(VLOOKUP($M29,$AN:$BA,MATCH($AX$1,$AN$1:$BA$1,0),0)*(VLOOKUP($M29,$AN:$BA,MATCH($AY$1,$AN$1:$BA$1,0),0)+$I29*(VLOOKUP($M29,$AN:$BA,MATCH($AZ$1,$AN$1:$BA$1,0),0)-VLOOKUP($M29,$AN:$BA,MATCH($AY$1,$AN$1:$BA$1,0),0)))))),
IF(OR($M29="안 지정 캐릭터 PP 일반등급",$M29="안 지정 캐릭터 PP 영웅등급"),
  IF(AND(OR($B29=10,$B29=11),$M29=OFFSET($M29,-1,0)),OFFSET(R29,-1,0),
    $O29*VLOOKUP($M29,$AN:$BA,MATCH($AX$1,$AN$1:$BA$1,0),0)),
"그외없음")))))))</f>
        <v>#VALUE!</v>
      </c>
      <c r="S29" t="e">
        <f ca="1">IF(OR(ISNUMBER(N29),N29="삭제"),"",
IF(LEFT(N29,5)="Equip",
  IF($BN$1&lt;VLOOKUP(N29,[1]EquipTable!$1:$1048576,MATCH("업데이트순번",[1]EquipTable!$1:$1,0),0),"업데이트순번이상",""),
IF(LEFT(N29,5)="Actor",
  IF($BW$1&lt;VLOOKUP(N29,[2]ActorTable!$1:$1048576,MATCH("업데이트순번",[2]ActorTable!$1:$1,0),0),"업데이트순번이상",""),
"그외없음")))</f>
        <v>#VALUE!</v>
      </c>
      <c r="T29" t="e">
        <f t="shared" ca="1" si="4"/>
        <v>#VALUE!</v>
      </c>
      <c r="U29" t="s">
        <v>83</v>
      </c>
      <c r="V29" t="s">
        <v>282</v>
      </c>
      <c r="W29">
        <v>1</v>
      </c>
      <c r="X29" t="s">
        <v>133</v>
      </c>
      <c r="Z29">
        <v>11</v>
      </c>
      <c r="AA29" t="str">
        <f t="shared" ca="1" si="5"/>
        <v>fe</v>
      </c>
      <c r="AB29" t="s">
        <v>83</v>
      </c>
      <c r="AC29" t="s">
        <v>202</v>
      </c>
      <c r="AD29">
        <v>1</v>
      </c>
      <c r="AE29" t="s">
        <v>129</v>
      </c>
      <c r="AG29">
        <v>1100</v>
      </c>
      <c r="AH29" t="str">
        <f t="shared" si="6"/>
        <v/>
      </c>
      <c r="AI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IFERROR(VLOOKUP(AC29,[2]ActorTable!$A:$G,MATCH("이름참고",[2]ActorTable!$1:$1,0),0),"캐릭터없음"),
"")))))</f>
        <v>몬스터 세포 보우</v>
      </c>
      <c r="AJ29">
        <v>1</v>
      </c>
      <c r="AK2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v>
      </c>
      <c r="AL29" t="str">
        <f t="shared" ca="1" si="7"/>
        <v>{"dy":28,"sl":0,"tp":"fe","vl":"Equip2102","cn":1,"pt":"GO","pr":1100}</v>
      </c>
      <c r="BK29" t="e">
        <f ca="1">IF(VLOOKUP($BT29,[1]EquipTable!$1:$1048576,MATCH("업데이트순번",[1]EquipTable!$1:$1,0),0)&lt;=$BN$1,1,0)
*IF(MID(BT29,7,1)="4",0.1,1)</f>
        <v>#VALUE!</v>
      </c>
      <c r="BL29" t="e">
        <f ca="1">IF(VLOOKUP($BT29,[1]EquipTable!$1:$1048576,MATCH("업데이트순번",[1]EquipTable!$1:$1,0),0)&lt;=$BN$1,1,0)
*IF(MID(BT29,7,1)="4",0.1,1)
*IF(AND(MID(BT29,7,1)&lt;&gt;"4",OR(MID(BT29,6,1)="6",MID(BT29,6,1)="7")),3,1)</f>
        <v>#VALUE!</v>
      </c>
      <c r="BM29" t="e">
        <f ca="1">IF(VLOOKUP($BT29,[1]EquipTable!$1:$1048576,MATCH("업데이트순번",[1]EquipTable!$1:$1,0),0)&lt;=$BN$1,1,0)
*IF(MID(BT29,7,1)="4",0.1,1)
*IF(AND(MID(BT29,7,1)&lt;&gt;"4",MID(BT29,6,1)="8"),4,1)</f>
        <v>#VALUE!</v>
      </c>
      <c r="BN29" t="e">
        <f t="shared" ca="1" si="14"/>
        <v>#VALUE!</v>
      </c>
      <c r="BO29" t="e">
        <f t="shared" ca="1" si="15"/>
        <v>#VALUE!</v>
      </c>
      <c r="BP29" t="e">
        <f t="shared" ca="1" si="16"/>
        <v>#VALUE!</v>
      </c>
      <c r="BQ29" t="e">
        <f t="shared" ca="1" si="17"/>
        <v>#VALUE!</v>
      </c>
      <c r="BR29" t="e">
        <f t="shared" ca="1" si="21"/>
        <v>#VALUE!</v>
      </c>
      <c r="BS29" t="e">
        <f t="shared" ca="1" si="22"/>
        <v>#VALUE!</v>
      </c>
      <c r="BT29" t="e">
        <f ca="1">OFFSET([1]EquipTable!$A$1,ROW()-1,0)</f>
        <v>#VALUE!</v>
      </c>
      <c r="BV29" t="e">
        <f ca="1">IF(VLOOKUP($BY29,[2]ActorTable!$1:$1048576,MATCH("업데이트순번",[2]ActorTable!$1:$1,0),0)&lt;=$BW$1,1,0)
*IF(MID(BY29,7,1)="2",0.1,1)</f>
        <v>#VALUE!</v>
      </c>
      <c r="BW29" t="e">
        <f t="shared" ca="1" si="18"/>
        <v>#VALUE!</v>
      </c>
      <c r="BX29" t="e">
        <f t="shared" ca="1" si="19"/>
        <v>#VALUE!</v>
      </c>
      <c r="BY29" t="e">
        <f ca="1">OFFSET([2]ActorTable!$A$1,ROW()-1,0)</f>
        <v>#VALUE!</v>
      </c>
      <c r="BZ29" t="e">
        <f ca="1">VLOOKUP($BY29,[2]ActorTable!$1:$1048576,MATCH("이름참고",[2]ActorTable!$1:$1,0),0)</f>
        <v>#VALUE!</v>
      </c>
    </row>
    <row r="30" spans="1:78">
      <c r="A30">
        <v>29</v>
      </c>
      <c r="B30">
        <v>0</v>
      </c>
      <c r="C30">
        <f t="shared" si="0"/>
        <v>0</v>
      </c>
      <c r="D30">
        <f t="shared" ca="1" si="25"/>
        <v>0.2742963891193908</v>
      </c>
      <c r="E30">
        <f t="shared" ca="1" si="25"/>
        <v>0.69908794284469788</v>
      </c>
      <c r="F30">
        <f t="shared" ca="1" si="25"/>
        <v>0.97509465756498992</v>
      </c>
      <c r="G30">
        <f t="shared" ca="1" si="25"/>
        <v>0.75870913507817961</v>
      </c>
      <c r="H30">
        <f t="shared" ca="1" si="25"/>
        <v>0.63120851340985273</v>
      </c>
      <c r="I30">
        <f t="shared" ca="1" si="25"/>
        <v>0.20429132319850918</v>
      </c>
      <c r="M30" t="str">
        <f t="shared" ca="1" si="2"/>
        <v>지정 장비</v>
      </c>
      <c r="N30" t="e">
        <f t="shared" ca="1" si="20"/>
        <v>#VALUE!</v>
      </c>
      <c r="O30">
        <f t="shared" ca="1" si="12"/>
        <v>1</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캐릭터",$M30="지정 캐릭터 LBP1",$M30="지정 캐릭터 LBP2",$M30="지정 캐릭터 LBP3",$M30="안 지정 캐릭터 영웅등급"),"DI",
IF($M30="지정 캐릭터 PP","DI",
IF(OR($M30="안 지정 캐릭터 PP 일반등급",$M30="안 지정 캐릭터 PP 영웅등급"),"GO",
"그외없음"))))))</f>
        <v>GO</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캐릭터",$M30="지정 캐릭터 LBP1",$M30="지정 캐릭터 LBP2",$M30="지정 캐릭터 LBP3"),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
"그외없음")))))))</f>
        <v>삭제</v>
      </c>
      <c r="R30" t="e">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캐릭터",$M30="지정 캐릭터 LBP1",$M30="지정 캐릭터 LBP2",$M30="지정 캐릭터 LBP3"),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INT($O30*(VLOOKUP($M30,$AN:$BA,MATCH($AX$1,$AN$1:$BA$1,0),0)*(VLOOKUP($M30,$AN:$BA,MATCH($AY$1,$AN$1:$BA$1,0),0)+$I30*(VLOOKUP($M30,$AN:$BA,MATCH($AZ$1,$AN$1:$BA$1,0),0)-VLOOKUP($M30,$AN:$BA,MATCH($AY$1,$AN$1:$BA$1,0),0)))))),
IF(OR($M30="안 지정 캐릭터 PP 일반등급",$M30="안 지정 캐릭터 PP 영웅등급"),
  IF(AND(OR($B30=10,$B30=11),$M30=OFFSET($M30,-1,0)),OFFSET(R30,-1,0),
    $O30*VLOOKUP($M30,$AN:$BA,MATCH($AX$1,$AN$1:$BA$1,0),0)),
"그외없음")))))))</f>
        <v>#VALUE!</v>
      </c>
      <c r="S30" t="e">
        <f ca="1">IF(OR(ISNUMBER(N30),N30="삭제"),"",
IF(LEFT(N30,5)="Equip",
  IF($BN$1&lt;VLOOKUP(N30,[1]EquipTable!$1:$1048576,MATCH("업데이트순번",[1]EquipTable!$1:$1,0),0),"업데이트순번이상",""),
IF(LEFT(N30,5)="Actor",
  IF($BW$1&lt;VLOOKUP(N30,[2]ActorTable!$1:$1048576,MATCH("업데이트순번",[2]ActorTable!$1:$1,0),0),"업데이트순번이상",""),
"그외없음")))</f>
        <v>#VALUE!</v>
      </c>
      <c r="T30" t="e">
        <f t="shared" ca="1" si="4"/>
        <v>#VALUE!</v>
      </c>
      <c r="U30" t="s">
        <v>83</v>
      </c>
      <c r="V30" t="s">
        <v>277</v>
      </c>
      <c r="W30">
        <v>1</v>
      </c>
      <c r="X30" t="s">
        <v>133</v>
      </c>
      <c r="Z30">
        <v>4</v>
      </c>
      <c r="AA30" t="str">
        <f t="shared" ca="1" si="5"/>
        <v>fe</v>
      </c>
      <c r="AB30" t="s">
        <v>83</v>
      </c>
      <c r="AC30" t="s">
        <v>270</v>
      </c>
      <c r="AD30">
        <v>1</v>
      </c>
      <c r="AE30" t="s">
        <v>133</v>
      </c>
      <c r="AG30">
        <v>12</v>
      </c>
      <c r="AH30" t="str">
        <f t="shared" si="6"/>
        <v/>
      </c>
      <c r="AI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IFERROR(VLOOKUP(AC30,[2]ActorTable!$A:$G,MATCH("이름참고",[2]ActorTable!$1:$1,0),0),"캐릭터없음"),
"")))))</f>
        <v>투명한 수정검</v>
      </c>
      <c r="AJ30">
        <v>1</v>
      </c>
      <c r="AK3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v>
      </c>
      <c r="AL30" t="str">
        <f t="shared" ca="1" si="7"/>
        <v>{"dy":29,"sl":0,"tp":"fe","vl":"Equip5301","cn":1,"pt":"DI","pr":12}</v>
      </c>
      <c r="BK30" t="e">
        <f ca="1">IF(VLOOKUP($BT30,[1]EquipTable!$1:$1048576,MATCH("업데이트순번",[1]EquipTable!$1:$1,0),0)&lt;=$BN$1,1,0)
*IF(MID(BT30,7,1)="4",0.1,1)</f>
        <v>#VALUE!</v>
      </c>
      <c r="BL30" t="e">
        <f ca="1">IF(VLOOKUP($BT30,[1]EquipTable!$1:$1048576,MATCH("업데이트순번",[1]EquipTable!$1:$1,0),0)&lt;=$BN$1,1,0)
*IF(MID(BT30,7,1)="4",0.1,1)
*IF(AND(MID(BT30,7,1)&lt;&gt;"4",OR(MID(BT30,6,1)="6",MID(BT30,6,1)="7")),3,1)</f>
        <v>#VALUE!</v>
      </c>
      <c r="BM30" t="e">
        <f ca="1">IF(VLOOKUP($BT30,[1]EquipTable!$1:$1048576,MATCH("업데이트순번",[1]EquipTable!$1:$1,0),0)&lt;=$BN$1,1,0)
*IF(MID(BT30,7,1)="4",0.1,1)
*IF(AND(MID(BT30,7,1)&lt;&gt;"4",MID(BT30,6,1)="8"),4,1)</f>
        <v>#VALUE!</v>
      </c>
      <c r="BN30" t="e">
        <f t="shared" ca="1" si="14"/>
        <v>#VALUE!</v>
      </c>
      <c r="BO30" t="e">
        <f t="shared" ca="1" si="15"/>
        <v>#VALUE!</v>
      </c>
      <c r="BP30" t="e">
        <f t="shared" ca="1" si="16"/>
        <v>#VALUE!</v>
      </c>
      <c r="BQ30" t="e">
        <f t="shared" ca="1" si="17"/>
        <v>#VALUE!</v>
      </c>
      <c r="BR30" t="e">
        <f t="shared" ca="1" si="21"/>
        <v>#VALUE!</v>
      </c>
      <c r="BS30" t="e">
        <f t="shared" ca="1" si="22"/>
        <v>#VALUE!</v>
      </c>
      <c r="BT30" t="e">
        <f ca="1">OFFSET([1]EquipTable!$A$1,ROW()-1,0)</f>
        <v>#VALUE!</v>
      </c>
      <c r="BV30" t="e">
        <f ca="1">IF(VLOOKUP($BY30,[2]ActorTable!$1:$1048576,MATCH("업데이트순번",[2]ActorTable!$1:$1,0),0)&lt;=$BW$1,1,0)
*IF(MID(BY30,7,1)="2",0.1,1)</f>
        <v>#VALUE!</v>
      </c>
      <c r="BW30" t="e">
        <f t="shared" ca="1" si="18"/>
        <v>#VALUE!</v>
      </c>
      <c r="BX30" t="e">
        <f t="shared" ca="1" si="19"/>
        <v>#VALUE!</v>
      </c>
      <c r="BY30" t="e">
        <f ca="1">OFFSET([2]ActorTable!$A$1,ROW()-1,0)</f>
        <v>#VALUE!</v>
      </c>
      <c r="BZ30" t="e">
        <f ca="1">VLOOKUP($BY30,[2]ActorTable!$1:$1048576,MATCH("이름참고",[2]ActorTable!$1:$1,0),0)</f>
        <v>#VALUE!</v>
      </c>
    </row>
    <row r="31" spans="1:78">
      <c r="A31">
        <v>30</v>
      </c>
      <c r="B31">
        <v>0</v>
      </c>
      <c r="C31">
        <f t="shared" si="0"/>
        <v>0</v>
      </c>
      <c r="D31">
        <f t="shared" ca="1" si="25"/>
        <v>0.61644857454846391</v>
      </c>
      <c r="E31">
        <f t="shared" ca="1" si="25"/>
        <v>0.30583310744587677</v>
      </c>
      <c r="F31">
        <f t="shared" ca="1" si="25"/>
        <v>2.8387472198980301E-2</v>
      </c>
      <c r="G31">
        <f t="shared" ca="1" si="25"/>
        <v>0.97479263859151721</v>
      </c>
      <c r="H31">
        <f t="shared" ca="1" si="25"/>
        <v>0.12049707812304511</v>
      </c>
      <c r="I31">
        <f t="shared" ca="1" si="25"/>
        <v>0.44917851537186171</v>
      </c>
      <c r="M31" t="str">
        <f t="shared" ca="1" si="2"/>
        <v>지정 장비</v>
      </c>
      <c r="N31" t="e">
        <f t="shared" ca="1" si="20"/>
        <v>#VALUE!</v>
      </c>
      <c r="O31">
        <f t="shared" ca="1" si="12"/>
        <v>1</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캐릭터",$M31="지정 캐릭터 LBP1",$M31="지정 캐릭터 LBP2",$M31="지정 캐릭터 LBP3",$M31="안 지정 캐릭터 영웅등급"),"DI",
IF($M31="지정 캐릭터 PP","DI",
IF(OR($M31="안 지정 캐릭터 PP 일반등급",$M31="안 지정 캐릭터 PP 영웅등급"),"GO",
"그외없음"))))))</f>
        <v>GO</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캐릭터",$M31="지정 캐릭터 LBP1",$M31="지정 캐릭터 LBP2",$M31="지정 캐릭터 LBP3"),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
"그외없음")))))))</f>
        <v>삭제</v>
      </c>
      <c r="R31" t="e">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캐릭터",$M31="지정 캐릭터 LBP1",$M31="지정 캐릭터 LBP2",$M31="지정 캐릭터 LBP3"),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INT($O31*(VLOOKUP($M31,$AN:$BA,MATCH($AX$1,$AN$1:$BA$1,0),0)*(VLOOKUP($M31,$AN:$BA,MATCH($AY$1,$AN$1:$BA$1,0),0)+$I31*(VLOOKUP($M31,$AN:$BA,MATCH($AZ$1,$AN$1:$BA$1,0),0)-VLOOKUP($M31,$AN:$BA,MATCH($AY$1,$AN$1:$BA$1,0),0)))))),
IF(OR($M31="안 지정 캐릭터 PP 일반등급",$M31="안 지정 캐릭터 PP 영웅등급"),
  IF(AND(OR($B31=10,$B31=11),$M31=OFFSET($M31,-1,0)),OFFSET(R31,-1,0),
    $O31*VLOOKUP($M31,$AN:$BA,MATCH($AX$1,$AN$1:$BA$1,0),0)),
"그외없음")))))))</f>
        <v>#VALUE!</v>
      </c>
      <c r="S31" t="e">
        <f ca="1">IF(OR(ISNUMBER(N31),N31="삭제"),"",
IF(LEFT(N31,5)="Equip",
  IF($BN$1&lt;VLOOKUP(N31,[1]EquipTable!$1:$1048576,MATCH("업데이트순번",[1]EquipTable!$1:$1,0),0),"업데이트순번이상",""),
IF(LEFT(N31,5)="Actor",
  IF($BW$1&lt;VLOOKUP(N31,[2]ActorTable!$1:$1048576,MATCH("업데이트순번",[2]ActorTable!$1:$1,0),0),"업데이트순번이상",""),
"그외없음")))</f>
        <v>#VALUE!</v>
      </c>
      <c r="T31" t="e">
        <f t="shared" ca="1" si="4"/>
        <v>#VALUE!</v>
      </c>
      <c r="U31" t="s">
        <v>83</v>
      </c>
      <c r="V31" t="s">
        <v>221</v>
      </c>
      <c r="W31">
        <v>1</v>
      </c>
      <c r="X31" t="s">
        <v>129</v>
      </c>
      <c r="Z31">
        <v>3600</v>
      </c>
      <c r="AA31" t="str">
        <f t="shared" ca="1" si="5"/>
        <v>fe</v>
      </c>
      <c r="AB31" t="s">
        <v>83</v>
      </c>
      <c r="AC31" t="s">
        <v>213</v>
      </c>
      <c r="AD31">
        <v>1</v>
      </c>
      <c r="AE31" t="s">
        <v>129</v>
      </c>
      <c r="AG31">
        <v>700</v>
      </c>
      <c r="AH31" t="str">
        <f t="shared" si="6"/>
        <v/>
      </c>
      <c r="AI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IFERROR(VLOOKUP(AC31,[2]ActorTable!$A:$G,MATCH("이름참고",[2]ActorTable!$1:$1,0),0),"캐릭터없음"),
"")))))</f>
        <v>스타일 액스</v>
      </c>
      <c r="AJ31">
        <v>1</v>
      </c>
      <c r="AK3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v>
      </c>
      <c r="AL31" t="str">
        <f t="shared" ca="1" si="7"/>
        <v>{"dy":30,"sl":0,"tp":"fe","vl":"Equip0001","cn":1,"pt":"GO","pr":700}</v>
      </c>
      <c r="BK31" t="e">
        <f ca="1">IF(VLOOKUP($BT31,[1]EquipTable!$1:$1048576,MATCH("업데이트순번",[1]EquipTable!$1:$1,0),0)&lt;=$BN$1,1,0)
*IF(MID(BT31,7,1)="4",0.1,1)</f>
        <v>#VALUE!</v>
      </c>
      <c r="BL31" t="e">
        <f ca="1">IF(VLOOKUP($BT31,[1]EquipTable!$1:$1048576,MATCH("업데이트순번",[1]EquipTable!$1:$1,0),0)&lt;=$BN$1,1,0)
*IF(MID(BT31,7,1)="4",0.1,1)
*IF(AND(MID(BT31,7,1)&lt;&gt;"4",OR(MID(BT31,6,1)="6",MID(BT31,6,1)="7")),3,1)</f>
        <v>#VALUE!</v>
      </c>
      <c r="BM31" t="e">
        <f ca="1">IF(VLOOKUP($BT31,[1]EquipTable!$1:$1048576,MATCH("업데이트순번",[1]EquipTable!$1:$1,0),0)&lt;=$BN$1,1,0)
*IF(MID(BT31,7,1)="4",0.1,1)
*IF(AND(MID(BT31,7,1)&lt;&gt;"4",MID(BT31,6,1)="8"),4,1)</f>
        <v>#VALUE!</v>
      </c>
      <c r="BN31" t="e">
        <f t="shared" ca="1" si="14"/>
        <v>#VALUE!</v>
      </c>
      <c r="BO31" t="e">
        <f t="shared" ca="1" si="15"/>
        <v>#VALUE!</v>
      </c>
      <c r="BP31" t="e">
        <f t="shared" ca="1" si="16"/>
        <v>#VALUE!</v>
      </c>
      <c r="BQ31" t="e">
        <f t="shared" ca="1" si="17"/>
        <v>#VALUE!</v>
      </c>
      <c r="BR31" t="e">
        <f t="shared" ca="1" si="21"/>
        <v>#VALUE!</v>
      </c>
      <c r="BS31" t="e">
        <f t="shared" ca="1" si="22"/>
        <v>#VALUE!</v>
      </c>
      <c r="BT31" t="e">
        <f ca="1">OFFSET([1]EquipTable!$A$1,ROW()-1,0)</f>
        <v>#VALUE!</v>
      </c>
      <c r="BV31" t="e">
        <f ca="1">IF(VLOOKUP($BY31,[2]ActorTable!$1:$1048576,MATCH("업데이트순번",[2]ActorTable!$1:$1,0),0)&lt;=$BW$1,1,0)
*IF(MID(BY31,7,1)="2",0.1,1)</f>
        <v>#VALUE!</v>
      </c>
      <c r="BW31" t="e">
        <f t="shared" ca="1" si="18"/>
        <v>#VALUE!</v>
      </c>
      <c r="BX31" t="e">
        <f t="shared" ca="1" si="19"/>
        <v>#VALUE!</v>
      </c>
      <c r="BY31" t="e">
        <f ca="1">OFFSET([2]ActorTable!$A$1,ROW()-1,0)</f>
        <v>#VALUE!</v>
      </c>
      <c r="BZ31" t="e">
        <f ca="1">VLOOKUP($BY31,[2]ActorTable!$1:$1048576,MATCH("이름참고",[2]ActorTable!$1:$1,0),0)</f>
        <v>#VALUE!</v>
      </c>
    </row>
    <row r="32" spans="1:78">
      <c r="A32">
        <v>31</v>
      </c>
      <c r="B32">
        <v>0</v>
      </c>
      <c r="C32">
        <f t="shared" si="0"/>
        <v>0</v>
      </c>
      <c r="D32">
        <f t="shared" ref="D32:I41" ca="1" si="26">RAND()</f>
        <v>0.35212589737479505</v>
      </c>
      <c r="E32">
        <f t="shared" ca="1" si="26"/>
        <v>0.11911262050078852</v>
      </c>
      <c r="F32">
        <f t="shared" ca="1" si="26"/>
        <v>2.3811475082663791E-2</v>
      </c>
      <c r="G32">
        <f t="shared" ca="1" si="26"/>
        <v>0.64355386710372586</v>
      </c>
      <c r="H32">
        <f t="shared" ca="1" si="26"/>
        <v>0.21835238302963778</v>
      </c>
      <c r="I32">
        <f t="shared" ca="1" si="26"/>
        <v>0.72042587540376812</v>
      </c>
      <c r="M32" t="str">
        <f t="shared" ca="1" si="2"/>
        <v>지정 장비</v>
      </c>
      <c r="N32" t="e">
        <f t="shared" ca="1" si="20"/>
        <v>#VALUE!</v>
      </c>
      <c r="O32">
        <f t="shared" ca="1" si="12"/>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캐릭터",$M32="지정 캐릭터 LBP1",$M32="지정 캐릭터 LBP2",$M32="지정 캐릭터 LBP3",$M32="안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캐릭터",$M32="지정 캐릭터 LBP1",$M32="지정 캐릭터 LBP2",$M32="지정 캐릭터 LBP3"),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캐릭터",$M32="지정 캐릭터 LBP1",$M32="지정 캐릭터 LBP2",$M32="지정 캐릭터 LBP3"),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INT($O32*(VLOOKUP($M32,$AN:$BA,MATCH($AX$1,$AN$1:$BA$1,0),0)*(VLOOKUP($M32,$AN:$BA,MATCH($AY$1,$AN$1:$BA$1,0),0)+$I32*(VLOOKUP($M32,$AN:$BA,MATCH($AZ$1,$AN$1:$BA$1,0),0)-VLOOKUP($M32,$AN:$BA,MATCH($AY$1,$AN$1:$BA$1,0),0)))))),
IF(OR($M32="안 지정 캐릭터 PP 일반등급",$M32="안 지정 캐릭터 PP 영웅등급"),
  IF(AND(OR($B32=10,$B32=11),$M32=OFFSET($M32,-1,0)),OFFSET(R32,-1,0),
    $O32*VLOOKUP($M32,$AN:$BA,MATCH($AX$1,$AN$1:$BA$1,0),0)),
"그외없음")))))))</f>
        <v>#VALUE!</v>
      </c>
      <c r="S32" t="e">
        <f ca="1">IF(OR(ISNUMBER(N32),N32="삭제"),"",
IF(LEFT(N32,5)="Equip",
  IF($BN$1&lt;VLOOKUP(N32,[1]EquipTable!$1:$1048576,MATCH("업데이트순번",[1]EquipTable!$1:$1,0),0),"업데이트순번이상",""),
IF(LEFT(N32,5)="Actor",
  IF($BW$1&lt;VLOOKUP(N32,[2]ActorTable!$1:$1048576,MATCH("업데이트순번",[2]ActorTable!$1:$1,0),0),"업데이트순번이상",""),
"그외없음")))</f>
        <v>#VALUE!</v>
      </c>
      <c r="T32" t="e">
        <f t="shared" ca="1" si="4"/>
        <v>#VALUE!</v>
      </c>
      <c r="U32" t="s">
        <v>83</v>
      </c>
      <c r="V32" t="s">
        <v>269</v>
      </c>
      <c r="W32">
        <v>1</v>
      </c>
      <c r="X32" t="s">
        <v>129</v>
      </c>
      <c r="Z32">
        <v>7500</v>
      </c>
      <c r="AA32" t="str">
        <f t="shared" ca="1" si="5"/>
        <v>bn</v>
      </c>
      <c r="AB32" t="s">
        <v>84</v>
      </c>
      <c r="AD32">
        <v>1</v>
      </c>
      <c r="AE32" t="s">
        <v>133</v>
      </c>
      <c r="AG32">
        <v>29</v>
      </c>
      <c r="AH32" t="str">
        <f t="shared" si="6"/>
        <v/>
      </c>
      <c r="AI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IFERROR(VLOOKUP(AC32,[2]ActorTable!$A:$G,MATCH("이름참고",[2]ActorTable!$1:$1,0),0),"캐릭터없음"),
"")))))</f>
        <v/>
      </c>
      <c r="AJ32">
        <v>1</v>
      </c>
      <c r="AK3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v>
      </c>
      <c r="AL32" t="str">
        <f t="shared" ca="1" si="7"/>
        <v>{"dy":31,"sl":0,"tp":"bn","cn":1,"pt":"DI","pr":29}</v>
      </c>
      <c r="BK32" t="e">
        <f ca="1">IF(VLOOKUP($BT32,[1]EquipTable!$1:$1048576,MATCH("업데이트순번",[1]EquipTable!$1:$1,0),0)&lt;=$BN$1,1,0)
*IF(MID(BT32,7,1)="4",0.1,1)</f>
        <v>#VALUE!</v>
      </c>
      <c r="BL32" t="e">
        <f ca="1">IF(VLOOKUP($BT32,[1]EquipTable!$1:$1048576,MATCH("업데이트순번",[1]EquipTable!$1:$1,0),0)&lt;=$BN$1,1,0)
*IF(MID(BT32,7,1)="4",0.1,1)
*IF(AND(MID(BT32,7,1)&lt;&gt;"4",OR(MID(BT32,6,1)="6",MID(BT32,6,1)="7")),3,1)</f>
        <v>#VALUE!</v>
      </c>
      <c r="BM32" t="e">
        <f ca="1">IF(VLOOKUP($BT32,[1]EquipTable!$1:$1048576,MATCH("업데이트순번",[1]EquipTable!$1:$1,0),0)&lt;=$BN$1,1,0)
*IF(MID(BT32,7,1)="4",0.1,1)
*IF(AND(MID(BT32,7,1)&lt;&gt;"4",MID(BT32,6,1)="8"),4,1)</f>
        <v>#VALUE!</v>
      </c>
      <c r="BN32" t="e">
        <f t="shared" ca="1" si="14"/>
        <v>#VALUE!</v>
      </c>
      <c r="BO32" t="e">
        <f t="shared" ca="1" si="15"/>
        <v>#VALUE!</v>
      </c>
      <c r="BP32" t="e">
        <f t="shared" ca="1" si="16"/>
        <v>#VALUE!</v>
      </c>
      <c r="BQ32" t="e">
        <f t="shared" ca="1" si="17"/>
        <v>#VALUE!</v>
      </c>
      <c r="BR32" t="e">
        <f t="shared" ca="1" si="21"/>
        <v>#VALUE!</v>
      </c>
      <c r="BS32" t="e">
        <f t="shared" ca="1" si="22"/>
        <v>#VALUE!</v>
      </c>
      <c r="BT32" t="e">
        <f ca="1">OFFSET([1]EquipTable!$A$1,ROW()-1,0)</f>
        <v>#VALUE!</v>
      </c>
      <c r="BV32" t="e">
        <f ca="1">IF(VLOOKUP($BY32,[2]ActorTable!$1:$1048576,MATCH("업데이트순번",[2]ActorTable!$1:$1,0),0)&lt;=$BW$1,1,0)
*IF(MID(BY32,7,1)="2",0.1,1)</f>
        <v>#VALUE!</v>
      </c>
      <c r="BW32" t="e">
        <f t="shared" ca="1" si="18"/>
        <v>#VALUE!</v>
      </c>
      <c r="BX32" t="e">
        <f t="shared" ca="1" si="19"/>
        <v>#VALUE!</v>
      </c>
      <c r="BY32" t="e">
        <f ca="1">OFFSET([2]ActorTable!$A$1,ROW()-1,0)</f>
        <v>#VALUE!</v>
      </c>
      <c r="BZ32" t="e">
        <f ca="1">VLOOKUP($BY32,[2]ActorTable!$1:$1048576,MATCH("이름참고",[2]ActorTable!$1:$1,0),0)</f>
        <v>#VALUE!</v>
      </c>
    </row>
    <row r="33" spans="1:78">
      <c r="A33">
        <v>1</v>
      </c>
      <c r="B33">
        <v>1</v>
      </c>
      <c r="C33">
        <f t="shared" si="0"/>
        <v>0</v>
      </c>
      <c r="D33">
        <f t="shared" ca="1" si="26"/>
        <v>0.24401667715313102</v>
      </c>
      <c r="E33">
        <f t="shared" ca="1" si="26"/>
        <v>0.38778552162891244</v>
      </c>
      <c r="F33">
        <f t="shared" ca="1" si="26"/>
        <v>0.55639853272113626</v>
      </c>
      <c r="G33">
        <f t="shared" ca="1" si="26"/>
        <v>0.30513828158227607</v>
      </c>
      <c r="H33">
        <f t="shared" ca="1" si="26"/>
        <v>0.12317677562861162</v>
      </c>
      <c r="I33">
        <f t="shared" ca="1" si="26"/>
        <v>0.35315867228800935</v>
      </c>
      <c r="M33" t="str">
        <f t="shared" ca="1" si="2"/>
        <v>지정 장비</v>
      </c>
      <c r="N33" t="e">
        <f t="shared" ca="1" si="20"/>
        <v>#VALUE!</v>
      </c>
      <c r="O33">
        <f t="shared" ca="1" si="12"/>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캐릭터",$M33="지정 캐릭터 LBP1",$M33="지정 캐릭터 LBP2",$M33="지정 캐릭터 LBP3",$M33="안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캐릭터",$M33="지정 캐릭터 LBP1",$M33="지정 캐릭터 LBP2",$M33="지정 캐릭터 LBP3"),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캐릭터",$M33="지정 캐릭터 LBP1",$M33="지정 캐릭터 LBP2",$M33="지정 캐릭터 LBP3"),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INT($O33*(VLOOKUP($M33,$AN:$BA,MATCH($AX$1,$AN$1:$BA$1,0),0)*(VLOOKUP($M33,$AN:$BA,MATCH($AY$1,$AN$1:$BA$1,0),0)+$I33*(VLOOKUP($M33,$AN:$BA,MATCH($AZ$1,$AN$1:$BA$1,0),0)-VLOOKUP($M33,$AN:$BA,MATCH($AY$1,$AN$1:$BA$1,0),0)))))),
IF(OR($M33="안 지정 캐릭터 PP 일반등급",$M33="안 지정 캐릭터 PP 영웅등급"),
  IF(AND(OR($B33=10,$B33=11),$M33=OFFSET($M33,-1,0)),OFFSET(R33,-1,0),
    $O33*VLOOKUP($M33,$AN:$BA,MATCH($AX$1,$AN$1:$BA$1,0),0)),
"그외없음")))))))</f>
        <v>#VALUE!</v>
      </c>
      <c r="S33" t="e">
        <f ca="1">IF(OR(ISNUMBER(N33),N33="삭제"),"",
IF(LEFT(N33,5)="Equip",
  IF($BN$1&lt;VLOOKUP(N33,[1]EquipTable!$1:$1048576,MATCH("업데이트순번",[1]EquipTable!$1:$1,0),0),"업데이트순번이상",""),
IF(LEFT(N33,5)="Actor",
  IF($BW$1&lt;VLOOKUP(N33,[2]ActorTable!$1:$1048576,MATCH("업데이트순번",[2]ActorTable!$1:$1,0),0),"업데이트순번이상",""),
"그외없음")))</f>
        <v>#VALUE!</v>
      </c>
      <c r="T33" t="e">
        <f t="shared" ca="1" si="4"/>
        <v>#VALUE!</v>
      </c>
      <c r="U33" t="s">
        <v>83</v>
      </c>
      <c r="V33" t="s">
        <v>112</v>
      </c>
      <c r="W33">
        <v>1</v>
      </c>
      <c r="X33" t="s">
        <v>129</v>
      </c>
      <c r="Z33">
        <v>3600</v>
      </c>
      <c r="AA33" t="str">
        <f t="shared" ca="1" si="5"/>
        <v>fe</v>
      </c>
      <c r="AB33" t="s">
        <v>83</v>
      </c>
      <c r="AC33" t="s">
        <v>192</v>
      </c>
      <c r="AD33">
        <v>1</v>
      </c>
      <c r="AE33" t="s">
        <v>133</v>
      </c>
      <c r="AG33">
        <v>89</v>
      </c>
      <c r="AH33" t="str">
        <f t="shared" si="6"/>
        <v/>
      </c>
      <c r="AI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IFERROR(VLOOKUP(AC33,[2]ActorTable!$A:$G,MATCH("이름참고",[2]ActorTable!$1:$1,0),0),"캐릭터없음"),
"")))))</f>
        <v>풀메탈 소드</v>
      </c>
      <c r="AJ33">
        <v>1</v>
      </c>
      <c r="AK3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v>
      </c>
      <c r="AL33" t="str">
        <f t="shared" ca="1" si="7"/>
        <v>{"dy":1,"sl":1,"tp":"fe","vl":"Equip8301","cn":1,"pt":"DI","pr":89}</v>
      </c>
      <c r="BK33" t="e">
        <f ca="1">IF(VLOOKUP($BT33,[1]EquipTable!$1:$1048576,MATCH("업데이트순번",[1]EquipTable!$1:$1,0),0)&lt;=$BN$1,1,0)
*IF(MID(BT33,7,1)="4",0.1,1)</f>
        <v>#VALUE!</v>
      </c>
      <c r="BL33" t="e">
        <f ca="1">IF(VLOOKUP($BT33,[1]EquipTable!$1:$1048576,MATCH("업데이트순번",[1]EquipTable!$1:$1,0),0)&lt;=$BN$1,1,0)
*IF(MID(BT33,7,1)="4",0.1,1)
*IF(AND(MID(BT33,7,1)&lt;&gt;"4",OR(MID(BT33,6,1)="6",MID(BT33,6,1)="7")),3,1)</f>
        <v>#VALUE!</v>
      </c>
      <c r="BM33" t="e">
        <f ca="1">IF(VLOOKUP($BT33,[1]EquipTable!$1:$1048576,MATCH("업데이트순번",[1]EquipTable!$1:$1,0),0)&lt;=$BN$1,1,0)
*IF(MID(BT33,7,1)="4",0.1,1)
*IF(AND(MID(BT33,7,1)&lt;&gt;"4",MID(BT33,6,1)="8"),4,1)</f>
        <v>#VALUE!</v>
      </c>
      <c r="BN33" t="e">
        <f t="shared" ca="1" si="14"/>
        <v>#VALUE!</v>
      </c>
      <c r="BO33" t="e">
        <f t="shared" ca="1" si="15"/>
        <v>#VALUE!</v>
      </c>
      <c r="BP33" t="e">
        <f t="shared" ca="1" si="16"/>
        <v>#VALUE!</v>
      </c>
      <c r="BQ33" t="e">
        <f t="shared" ca="1" si="17"/>
        <v>#VALUE!</v>
      </c>
      <c r="BR33" t="e">
        <f t="shared" ca="1" si="21"/>
        <v>#VALUE!</v>
      </c>
      <c r="BS33" t="e">
        <f t="shared" ca="1" si="22"/>
        <v>#VALUE!</v>
      </c>
      <c r="BT33" t="e">
        <f ca="1">OFFSET([1]EquipTable!$A$1,ROW()-1,0)</f>
        <v>#VALUE!</v>
      </c>
      <c r="BV33" t="e">
        <f ca="1">IF(VLOOKUP($BY33,[2]ActorTable!$1:$1048576,MATCH("업데이트순번",[2]ActorTable!$1:$1,0),0)&lt;=$BW$1,1,0)
*IF(MID(BY33,7,1)="2",0.1,1)</f>
        <v>#VALUE!</v>
      </c>
      <c r="BW33" t="e">
        <f t="shared" ca="1" si="18"/>
        <v>#VALUE!</v>
      </c>
      <c r="BX33" t="e">
        <f t="shared" ca="1" si="19"/>
        <v>#VALUE!</v>
      </c>
      <c r="BY33" t="e">
        <f ca="1">OFFSET([2]ActorTable!$A$1,ROW()-1,0)</f>
        <v>#VALUE!</v>
      </c>
      <c r="BZ33" t="e">
        <f ca="1">VLOOKUP($BY33,[2]ActorTable!$1:$1048576,MATCH("이름참고",[2]ActorTable!$1:$1,0),0)</f>
        <v>#VALUE!</v>
      </c>
    </row>
    <row r="34" spans="1:78">
      <c r="A34">
        <v>2</v>
      </c>
      <c r="B34">
        <v>1</v>
      </c>
      <c r="C34">
        <f t="shared" si="0"/>
        <v>0</v>
      </c>
      <c r="D34">
        <f t="shared" ca="1" si="26"/>
        <v>0.57048093706576619</v>
      </c>
      <c r="E34">
        <f t="shared" ca="1" si="26"/>
        <v>0.11794214669926451</v>
      </c>
      <c r="F34">
        <f t="shared" ca="1" si="26"/>
        <v>0.30949239968127173</v>
      </c>
      <c r="G34">
        <f t="shared" ca="1" si="26"/>
        <v>0.37547488859645695</v>
      </c>
      <c r="H34">
        <f t="shared" ca="1" si="26"/>
        <v>2.3596558535309509E-2</v>
      </c>
      <c r="I34">
        <f t="shared" ca="1" si="26"/>
        <v>0.12141757939590758</v>
      </c>
      <c r="M34" t="str">
        <f t="shared" ca="1" si="2"/>
        <v>지정 장비</v>
      </c>
      <c r="N34" t="e">
        <f t="shared" ca="1" si="20"/>
        <v>#VALUE!</v>
      </c>
      <c r="O34">
        <f t="shared" ca="1" si="12"/>
        <v>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캐릭터",$M34="지정 캐릭터 LBP1",$M34="지정 캐릭터 LBP2",$M34="지정 캐릭터 LBP3",$M34="안 지정 캐릭터 영웅등급"),"DI",
IF($M34="지정 캐릭터 PP","DI",
IF(OR($M34="안 지정 캐릭터 PP 일반등급",$M34="안 지정 캐릭터 PP 영웅등급"),"GO",
"그외없음"))))))</f>
        <v>DI</v>
      </c>
      <c r="Q34" t="e">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캐릭터",$M34="지정 캐릭터 LBP1",$M34="지정 캐릭터 LBP2",$M34="지정 캐릭터 LBP3"),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
"그외없음")))))))</f>
        <v>#VALUE!</v>
      </c>
      <c r="R34" t="e">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캐릭터",$M34="지정 캐릭터 LBP1",$M34="지정 캐릭터 LBP2",$M34="지정 캐릭터 LBP3"),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INT($O34*(VLOOKUP($M34,$AN:$BA,MATCH($AX$1,$AN$1:$BA$1,0),0)*(VLOOKUP($M34,$AN:$BA,MATCH($AY$1,$AN$1:$BA$1,0),0)+$I34*(VLOOKUP($M34,$AN:$BA,MATCH($AZ$1,$AN$1:$BA$1,0),0)-VLOOKUP($M34,$AN:$BA,MATCH($AY$1,$AN$1:$BA$1,0),0)))))),
IF(OR($M34="안 지정 캐릭터 PP 일반등급",$M34="안 지정 캐릭터 PP 영웅등급"),
  IF(AND(OR($B34=10,$B34=11),$M34=OFFSET($M34,-1,0)),OFFSET(R34,-1,0),
    $O34*VLOOKUP($M34,$AN:$BA,MATCH($AX$1,$AN$1:$BA$1,0),0)),
"그외없음")))))))</f>
        <v>#VALUE!</v>
      </c>
      <c r="S34" t="e">
        <f ca="1">IF(OR(ISNUMBER(N34),N34="삭제"),"",
IF(LEFT(N34,5)="Equip",
  IF($BN$1&lt;VLOOKUP(N34,[1]EquipTable!$1:$1048576,MATCH("업데이트순번",[1]EquipTable!$1:$1,0),0),"업데이트순번이상",""),
IF(LEFT(N34,5)="Actor",
  IF($BW$1&lt;VLOOKUP(N34,[2]ActorTable!$1:$1048576,MATCH("업데이트순번",[2]ActorTable!$1:$1,0),0),"업데이트순번이상",""),
"그외없음")))</f>
        <v>#VALUE!</v>
      </c>
      <c r="T34" t="e">
        <f t="shared" ca="1" si="4"/>
        <v>#VALUE!</v>
      </c>
      <c r="U34" t="s">
        <v>83</v>
      </c>
      <c r="V34" t="s">
        <v>210</v>
      </c>
      <c r="W34">
        <v>1</v>
      </c>
      <c r="X34" t="s">
        <v>129</v>
      </c>
      <c r="Z34">
        <v>2600</v>
      </c>
      <c r="AA34" t="str">
        <f t="shared" ca="1" si="5"/>
        <v>fe</v>
      </c>
      <c r="AB34" t="s">
        <v>83</v>
      </c>
      <c r="AC34" t="s">
        <v>292</v>
      </c>
      <c r="AD34">
        <v>1</v>
      </c>
      <c r="AE34" t="s">
        <v>133</v>
      </c>
      <c r="AF34">
        <v>84</v>
      </c>
      <c r="AG34">
        <v>56</v>
      </c>
      <c r="AH34" t="str">
        <f t="shared" si="6"/>
        <v/>
      </c>
      <c r="AI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IFERROR(VLOOKUP(AC34,[2]ActorTable!$A:$G,MATCH("이름참고",[2]ActorTable!$1:$1,0),0),"캐릭터없음"),
"")))))</f>
        <v>스카이 브레이커 v4.9</v>
      </c>
      <c r="AJ34">
        <v>1</v>
      </c>
      <c r="AK3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v>
      </c>
      <c r="AL34" t="str">
        <f t="shared" ca="1" si="7"/>
        <v>{"dy":2,"sl":1,"tp":"fe","vl":"Equip6401","cn":1,"pt":"DI","pp":84,"pr":56}</v>
      </c>
      <c r="BK34" t="e">
        <f ca="1">IF(VLOOKUP($BT34,[1]EquipTable!$1:$1048576,MATCH("업데이트순번",[1]EquipTable!$1:$1,0),0)&lt;=$BN$1,1,0)
*IF(MID(BT34,7,1)="4",0.1,1)</f>
        <v>#VALUE!</v>
      </c>
      <c r="BL34" t="e">
        <f ca="1">IF(VLOOKUP($BT34,[1]EquipTable!$1:$1048576,MATCH("업데이트순번",[1]EquipTable!$1:$1,0),0)&lt;=$BN$1,1,0)
*IF(MID(BT34,7,1)="4",0.1,1)
*IF(AND(MID(BT34,7,1)&lt;&gt;"4",OR(MID(BT34,6,1)="6",MID(BT34,6,1)="7")),3,1)</f>
        <v>#VALUE!</v>
      </c>
      <c r="BM34" t="e">
        <f ca="1">IF(VLOOKUP($BT34,[1]EquipTable!$1:$1048576,MATCH("업데이트순번",[1]EquipTable!$1:$1,0),0)&lt;=$BN$1,1,0)
*IF(MID(BT34,7,1)="4",0.1,1)
*IF(AND(MID(BT34,7,1)&lt;&gt;"4",MID(BT34,6,1)="8"),4,1)</f>
        <v>#VALUE!</v>
      </c>
      <c r="BN34" t="e">
        <f t="shared" ca="1" si="14"/>
        <v>#VALUE!</v>
      </c>
      <c r="BO34" t="e">
        <f t="shared" ca="1" si="15"/>
        <v>#VALUE!</v>
      </c>
      <c r="BP34" t="e">
        <f t="shared" ca="1" si="16"/>
        <v>#VALUE!</v>
      </c>
      <c r="BQ34" t="e">
        <f t="shared" ca="1" si="17"/>
        <v>#VALUE!</v>
      </c>
      <c r="BR34" t="e">
        <f t="shared" ca="1" si="21"/>
        <v>#VALUE!</v>
      </c>
      <c r="BS34" t="e">
        <f t="shared" ca="1" si="22"/>
        <v>#VALUE!</v>
      </c>
      <c r="BT34" t="e">
        <f ca="1">OFFSET([1]EquipTable!$A$1,ROW()-1,0)</f>
        <v>#VALUE!</v>
      </c>
      <c r="BV34" t="e">
        <f ca="1">IF(VLOOKUP($BY34,[2]ActorTable!$1:$1048576,MATCH("업데이트순번",[2]ActorTable!$1:$1,0),0)&lt;=$BW$1,1,0)
*IF(MID(BY34,7,1)="2",0.1,1)</f>
        <v>#VALUE!</v>
      </c>
      <c r="BW34" t="e">
        <f t="shared" ca="1" si="18"/>
        <v>#VALUE!</v>
      </c>
      <c r="BX34" t="e">
        <f t="shared" ca="1" si="19"/>
        <v>#VALUE!</v>
      </c>
      <c r="BY34" t="e">
        <f ca="1">OFFSET([2]ActorTable!$A$1,ROW()-1,0)</f>
        <v>#VALUE!</v>
      </c>
      <c r="BZ34" t="e">
        <f ca="1">VLOOKUP($BY34,[2]ActorTable!$1:$1048576,MATCH("이름참고",[2]ActorTable!$1:$1,0),0)</f>
        <v>#VALUE!</v>
      </c>
    </row>
    <row r="35" spans="1:78">
      <c r="A35">
        <v>3</v>
      </c>
      <c r="B35">
        <v>1</v>
      </c>
      <c r="C35">
        <f t="shared" si="0"/>
        <v>0</v>
      </c>
      <c r="D35">
        <f t="shared" ca="1" si="26"/>
        <v>0.1444587173800238</v>
      </c>
      <c r="E35">
        <f t="shared" ca="1" si="26"/>
        <v>0.6229645771633936</v>
      </c>
      <c r="F35">
        <f t="shared" ca="1" si="26"/>
        <v>0.12419406289344093</v>
      </c>
      <c r="G35">
        <f t="shared" ca="1" si="26"/>
        <v>0.86946245330936711</v>
      </c>
      <c r="H35">
        <f t="shared" ca="1" si="26"/>
        <v>0.50434593115523707</v>
      </c>
      <c r="I35">
        <f t="shared" ca="1" si="26"/>
        <v>0.89102548486156241</v>
      </c>
      <c r="M35" t="str">
        <f t="shared" ca="1" si="2"/>
        <v>지정 장비</v>
      </c>
      <c r="N35" t="e">
        <f t="shared" ca="1" si="20"/>
        <v>#VALUE!</v>
      </c>
      <c r="O35">
        <f t="shared" ca="1" si="12"/>
        <v>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캐릭터",$M35="지정 캐릭터 LBP1",$M35="지정 캐릭터 LBP2",$M35="지정 캐릭터 LBP3",$M35="안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캐릭터",$M35="지정 캐릭터 LBP1",$M35="지정 캐릭터 LBP2",$M35="지정 캐릭터 LBP3"),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
"그외없음")))))))</f>
        <v>삭제</v>
      </c>
      <c r="R35" t="e">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캐릭터",$M35="지정 캐릭터 LBP1",$M35="지정 캐릭터 LBP2",$M35="지정 캐릭터 LBP3"),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INT($O35*(VLOOKUP($M35,$AN:$BA,MATCH($AX$1,$AN$1:$BA$1,0),0)*(VLOOKUP($M35,$AN:$BA,MATCH($AY$1,$AN$1:$BA$1,0),0)+$I35*(VLOOKUP($M35,$AN:$BA,MATCH($AZ$1,$AN$1:$BA$1,0),0)-VLOOKUP($M35,$AN:$BA,MATCH($AY$1,$AN$1:$BA$1,0),0)))))),
IF(OR($M35="안 지정 캐릭터 PP 일반등급",$M35="안 지정 캐릭터 PP 영웅등급"),
  IF(AND(OR($B35=10,$B35=11),$M35=OFFSET($M35,-1,0)),OFFSET(R35,-1,0),
    $O35*VLOOKUP($M35,$AN:$BA,MATCH($AX$1,$AN$1:$BA$1,0),0)),
"그외없음")))))))</f>
        <v>#VALUE!</v>
      </c>
      <c r="S35" t="e">
        <f ca="1">IF(OR(ISNUMBER(N35),N35="삭제"),"",
IF(LEFT(N35,5)="Equip",
  IF($BN$1&lt;VLOOKUP(N35,[1]EquipTable!$1:$1048576,MATCH("업데이트순번",[1]EquipTable!$1:$1,0),0),"업데이트순번이상",""),
IF(LEFT(N35,5)="Actor",
  IF($BW$1&lt;VLOOKUP(N35,[2]ActorTable!$1:$1048576,MATCH("업데이트순번",[2]ActorTable!$1:$1,0),0),"업데이트순번이상",""),
"그외없음")))</f>
        <v>#VALUE!</v>
      </c>
      <c r="T35" t="e">
        <f t="shared" ca="1" si="4"/>
        <v>#VALUE!</v>
      </c>
      <c r="U35" t="s">
        <v>83</v>
      </c>
      <c r="V35" t="s">
        <v>186</v>
      </c>
      <c r="W35">
        <v>1</v>
      </c>
      <c r="X35" t="s">
        <v>129</v>
      </c>
      <c r="Z35">
        <v>9400</v>
      </c>
      <c r="AA35" t="str">
        <f t="shared" ca="1" si="5"/>
        <v>fe</v>
      </c>
      <c r="AB35" t="s">
        <v>83</v>
      </c>
      <c r="AC35" t="s">
        <v>217</v>
      </c>
      <c r="AD35">
        <v>1</v>
      </c>
      <c r="AE35" t="s">
        <v>133</v>
      </c>
      <c r="AG35">
        <v>16</v>
      </c>
      <c r="AH35" t="str">
        <f t="shared" si="6"/>
        <v/>
      </c>
      <c r="AI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IFERROR(VLOOKUP(AC35,[2]ActorTable!$A:$G,MATCH("이름참고",[2]ActorTable!$1:$1,0),0),"캐릭터없음"),
"")))))</f>
        <v>더블 이퀄라이저</v>
      </c>
      <c r="AJ35">
        <v>1</v>
      </c>
      <c r="AK3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v>
      </c>
      <c r="AL35" t="str">
        <f t="shared" ca="1" si="7"/>
        <v>{"dy":3,"sl":1,"tp":"fe","vl":"Equip6201","cn":1,"pt":"DI","pr":16}</v>
      </c>
      <c r="BK35" t="e">
        <f ca="1">IF(VLOOKUP($BT35,[1]EquipTable!$1:$1048576,MATCH("업데이트순번",[1]EquipTable!$1:$1,0),0)&lt;=$BN$1,1,0)
*IF(MID(BT35,7,1)="4",0.1,1)</f>
        <v>#VALUE!</v>
      </c>
      <c r="BL35" t="e">
        <f ca="1">IF(VLOOKUP($BT35,[1]EquipTable!$1:$1048576,MATCH("업데이트순번",[1]EquipTable!$1:$1,0),0)&lt;=$BN$1,1,0)
*IF(MID(BT35,7,1)="4",0.1,1)
*IF(AND(MID(BT35,7,1)&lt;&gt;"4",OR(MID(BT35,6,1)="6",MID(BT35,6,1)="7")),3,1)</f>
        <v>#VALUE!</v>
      </c>
      <c r="BM35" t="e">
        <f ca="1">IF(VLOOKUP($BT35,[1]EquipTable!$1:$1048576,MATCH("업데이트순번",[1]EquipTable!$1:$1,0),0)&lt;=$BN$1,1,0)
*IF(MID(BT35,7,1)="4",0.1,1)
*IF(AND(MID(BT35,7,1)&lt;&gt;"4",MID(BT35,6,1)="8"),4,1)</f>
        <v>#VALUE!</v>
      </c>
      <c r="BN35" t="e">
        <f t="shared" ca="1" si="14"/>
        <v>#VALUE!</v>
      </c>
      <c r="BO35" t="e">
        <f t="shared" ca="1" si="15"/>
        <v>#VALUE!</v>
      </c>
      <c r="BP35" t="e">
        <f t="shared" ca="1" si="16"/>
        <v>#VALUE!</v>
      </c>
      <c r="BQ35" t="e">
        <f t="shared" ca="1" si="17"/>
        <v>#VALUE!</v>
      </c>
      <c r="BR35" t="e">
        <f t="shared" ca="1" si="21"/>
        <v>#VALUE!</v>
      </c>
      <c r="BS35" t="e">
        <f t="shared" ca="1" si="22"/>
        <v>#VALUE!</v>
      </c>
      <c r="BT35" t="e">
        <f ca="1">OFFSET([1]EquipTable!$A$1,ROW()-1,0)</f>
        <v>#VALUE!</v>
      </c>
      <c r="BV35" t="e">
        <f ca="1">IF(VLOOKUP($BY35,[2]ActorTable!$1:$1048576,MATCH("업데이트순번",[2]ActorTable!$1:$1,0),0)&lt;=$BW$1,1,0)
*IF(MID(BY35,7,1)="2",0.1,1)</f>
        <v>#VALUE!</v>
      </c>
      <c r="BW35" t="e">
        <f t="shared" ca="1" si="18"/>
        <v>#VALUE!</v>
      </c>
      <c r="BX35" t="e">
        <f t="shared" ca="1" si="19"/>
        <v>#VALUE!</v>
      </c>
      <c r="BY35" t="e">
        <f ca="1">OFFSET([2]ActorTable!$A$1,ROW()-1,0)</f>
        <v>#VALUE!</v>
      </c>
      <c r="BZ35" t="e">
        <f ca="1">VLOOKUP($BY35,[2]ActorTable!$1:$1048576,MATCH("이름참고",[2]ActorTable!$1:$1,0),0)</f>
        <v>#VALUE!</v>
      </c>
    </row>
    <row r="36" spans="1:78">
      <c r="A36">
        <v>4</v>
      </c>
      <c r="B36">
        <v>1</v>
      </c>
      <c r="C36">
        <f t="shared" si="0"/>
        <v>0</v>
      </c>
      <c r="D36">
        <f t="shared" ca="1" si="26"/>
        <v>0.88260538822617962</v>
      </c>
      <c r="E36">
        <f t="shared" ca="1" si="26"/>
        <v>0.13162939650531102</v>
      </c>
      <c r="F36">
        <f t="shared" ca="1" si="26"/>
        <v>0.15914888796703164</v>
      </c>
      <c r="G36">
        <f t="shared" ca="1" si="26"/>
        <v>0.17811725684154123</v>
      </c>
      <c r="H36">
        <f t="shared" ca="1" si="26"/>
        <v>0.68379704010826314</v>
      </c>
      <c r="I36">
        <f t="shared" ca="1" si="26"/>
        <v>0.18651985643507407</v>
      </c>
      <c r="M36" t="str">
        <f t="shared" ca="1" si="2"/>
        <v>지정 장비</v>
      </c>
      <c r="N36" t="e">
        <f t="shared" ca="1" si="20"/>
        <v>#VALUE!</v>
      </c>
      <c r="O36">
        <f t="shared" ca="1" si="12"/>
        <v>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캐릭터",$M36="지정 캐릭터 LBP1",$M36="지정 캐릭터 LBP2",$M36="지정 캐릭터 LBP3",$M36="안 지정 캐릭터 영웅등급"),"DI",
IF($M36="지정 캐릭터 PP","DI",
IF(OR($M36="안 지정 캐릭터 PP 일반등급",$M36="안 지정 캐릭터 PP 영웅등급"),"GO",
"그외없음"))))))</f>
        <v>DI</v>
      </c>
      <c r="Q36" t="e">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캐릭터",$M36="지정 캐릭터 LBP1",$M36="지정 캐릭터 LBP2",$M36="지정 캐릭터 LBP3"),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
"그외없음")))))))</f>
        <v>#VALUE!</v>
      </c>
      <c r="R36" t="e">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캐릭터",$M36="지정 캐릭터 LBP1",$M36="지정 캐릭터 LBP2",$M36="지정 캐릭터 LBP3"),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INT($O36*(VLOOKUP($M36,$AN:$BA,MATCH($AX$1,$AN$1:$BA$1,0),0)*(VLOOKUP($M36,$AN:$BA,MATCH($AY$1,$AN$1:$BA$1,0),0)+$I36*(VLOOKUP($M36,$AN:$BA,MATCH($AZ$1,$AN$1:$BA$1,0),0)-VLOOKUP($M36,$AN:$BA,MATCH($AY$1,$AN$1:$BA$1,0),0)))))),
IF(OR($M36="안 지정 캐릭터 PP 일반등급",$M36="안 지정 캐릭터 PP 영웅등급"),
  IF(AND(OR($B36=10,$B36=11),$M36=OFFSET($M36,-1,0)),OFFSET(R36,-1,0),
    $O36*VLOOKUP($M36,$AN:$BA,MATCH($AX$1,$AN$1:$BA$1,0),0)),
"그외없음")))))))</f>
        <v>#VALUE!</v>
      </c>
      <c r="S36" t="e">
        <f ca="1">IF(OR(ISNUMBER(N36),N36="삭제"),"",
IF(LEFT(N36,5)="Equip",
  IF($BN$1&lt;VLOOKUP(N36,[1]EquipTable!$1:$1048576,MATCH("업데이트순번",[1]EquipTable!$1:$1,0),0),"업데이트순번이상",""),
IF(LEFT(N36,5)="Actor",
  IF($BW$1&lt;VLOOKUP(N36,[2]ActorTable!$1:$1048576,MATCH("업데이트순번",[2]ActorTable!$1:$1,0),0),"업데이트순번이상",""),
"그외없음")))</f>
        <v>#VALUE!</v>
      </c>
      <c r="T36" t="e">
        <f t="shared" ca="1" si="4"/>
        <v>#VALUE!</v>
      </c>
      <c r="U36" t="s">
        <v>83</v>
      </c>
      <c r="V36" t="s">
        <v>190</v>
      </c>
      <c r="W36">
        <v>1</v>
      </c>
      <c r="X36" t="s">
        <v>129</v>
      </c>
      <c r="Z36">
        <v>3500</v>
      </c>
      <c r="AA36" t="str">
        <f t="shared" ca="1" si="5"/>
        <v>fe</v>
      </c>
      <c r="AB36" t="s">
        <v>83</v>
      </c>
      <c r="AC36" t="s">
        <v>283</v>
      </c>
      <c r="AD36">
        <v>1</v>
      </c>
      <c r="AE36" t="s">
        <v>133</v>
      </c>
      <c r="AG36">
        <v>10</v>
      </c>
      <c r="AH36" t="str">
        <f t="shared" si="6"/>
        <v/>
      </c>
      <c r="AI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IFERROR(VLOOKUP(AC36,[2]ActorTable!$A:$G,MATCH("이름참고",[2]ActorTable!$1:$1,0),0),"캐릭터없음"),
"")))))</f>
        <v>자작나무 도끼</v>
      </c>
      <c r="AJ36">
        <v>1</v>
      </c>
      <c r="AK3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v>
      </c>
      <c r="AL36" t="str">
        <f t="shared" ca="1" si="7"/>
        <v>{"dy":4,"sl":1,"tp":"fe","vl":"Equip0301","cn":1,"pt":"DI","pr":10}</v>
      </c>
      <c r="BK36" t="e">
        <f ca="1">IF(VLOOKUP($BT36,[1]EquipTable!$1:$1048576,MATCH("업데이트순번",[1]EquipTable!$1:$1,0),0)&lt;=$BN$1,1,0)
*IF(MID(BT36,7,1)="4",0.1,1)</f>
        <v>#VALUE!</v>
      </c>
      <c r="BL36" t="e">
        <f ca="1">IF(VLOOKUP($BT36,[1]EquipTable!$1:$1048576,MATCH("업데이트순번",[1]EquipTable!$1:$1,0),0)&lt;=$BN$1,1,0)
*IF(MID(BT36,7,1)="4",0.1,1)
*IF(AND(MID(BT36,7,1)&lt;&gt;"4",OR(MID(BT36,6,1)="6",MID(BT36,6,1)="7")),3,1)</f>
        <v>#VALUE!</v>
      </c>
      <c r="BM36" t="e">
        <f ca="1">IF(VLOOKUP($BT36,[1]EquipTable!$1:$1048576,MATCH("업데이트순번",[1]EquipTable!$1:$1,0),0)&lt;=$BN$1,1,0)
*IF(MID(BT36,7,1)="4",0.1,1)
*IF(AND(MID(BT36,7,1)&lt;&gt;"4",MID(BT36,6,1)="8"),4,1)</f>
        <v>#VALUE!</v>
      </c>
      <c r="BN36" t="e">
        <f t="shared" ca="1" si="14"/>
        <v>#VALUE!</v>
      </c>
      <c r="BO36" t="e">
        <f t="shared" ca="1" si="15"/>
        <v>#VALUE!</v>
      </c>
      <c r="BP36" t="e">
        <f t="shared" ca="1" si="16"/>
        <v>#VALUE!</v>
      </c>
      <c r="BQ36" t="e">
        <f t="shared" ca="1" si="17"/>
        <v>#VALUE!</v>
      </c>
      <c r="BR36" t="e">
        <f t="shared" ca="1" si="21"/>
        <v>#VALUE!</v>
      </c>
      <c r="BS36" t="e">
        <f t="shared" ca="1" si="22"/>
        <v>#VALUE!</v>
      </c>
      <c r="BT36" t="e">
        <f ca="1">OFFSET([1]EquipTable!$A$1,ROW()-1,0)</f>
        <v>#VALUE!</v>
      </c>
      <c r="BV36" t="e">
        <f ca="1">IF(VLOOKUP($BY36,[2]ActorTable!$1:$1048576,MATCH("업데이트순번",[2]ActorTable!$1:$1,0),0)&lt;=$BW$1,1,0)
*IF(MID(BY36,7,1)="2",0.1,1)</f>
        <v>#VALUE!</v>
      </c>
      <c r="BW36" t="e">
        <f t="shared" ca="1" si="18"/>
        <v>#VALUE!</v>
      </c>
      <c r="BX36" t="e">
        <f t="shared" ca="1" si="19"/>
        <v>#VALUE!</v>
      </c>
      <c r="BY36" t="e">
        <f ca="1">OFFSET([2]ActorTable!$A$1,ROW()-1,0)</f>
        <v>#VALUE!</v>
      </c>
      <c r="BZ36" t="e">
        <f ca="1">VLOOKUP($BY36,[2]ActorTable!$1:$1048576,MATCH("이름참고",[2]ActorTable!$1:$1,0),0)</f>
        <v>#VALUE!</v>
      </c>
    </row>
    <row r="37" spans="1:78">
      <c r="A37">
        <v>5</v>
      </c>
      <c r="B37">
        <v>1</v>
      </c>
      <c r="C37">
        <f t="shared" si="0"/>
        <v>0</v>
      </c>
      <c r="D37">
        <f t="shared" ca="1" si="26"/>
        <v>0.68077605247522444</v>
      </c>
      <c r="E37">
        <f t="shared" ca="1" si="26"/>
        <v>0.31856651651392909</v>
      </c>
      <c r="F37">
        <f t="shared" ca="1" si="26"/>
        <v>0.53096787107728427</v>
      </c>
      <c r="G37">
        <f t="shared" ca="1" si="26"/>
        <v>0.18400421352177954</v>
      </c>
      <c r="H37">
        <f t="shared" ca="1" si="26"/>
        <v>0.75997253742343129</v>
      </c>
      <c r="I37">
        <f t="shared" ca="1" si="26"/>
        <v>0.29289879988014467</v>
      </c>
      <c r="M37" t="str">
        <f t="shared" ca="1" si="2"/>
        <v>지정 장비</v>
      </c>
      <c r="N37" t="e">
        <f t="shared" ca="1" si="20"/>
        <v>#VALUE!</v>
      </c>
      <c r="O37">
        <f t="shared" ca="1" si="12"/>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캐릭터",$M37="지정 캐릭터 LBP1",$M37="지정 캐릭터 LBP2",$M37="지정 캐릭터 LBP3",$M37="안 지정 캐릭터 영웅등급"),"DI",
IF($M37="지정 캐릭터 PP","DI",
IF(OR($M37="안 지정 캐릭터 PP 일반등급",$M37="안 지정 캐릭터 PP 영웅등급"),"GO",
"그외없음"))))))</f>
        <v>DI</v>
      </c>
      <c r="Q37" t="e">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캐릭터",$M37="지정 캐릭터 LBP1",$M37="지정 캐릭터 LBP2",$M37="지정 캐릭터 LBP3"),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
"그외없음")))))))</f>
        <v>#VALUE!</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캐릭터",$M37="지정 캐릭터 LBP1",$M37="지정 캐릭터 LBP2",$M37="지정 캐릭터 LBP3"),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INT($O37*(VLOOKUP($M37,$AN:$BA,MATCH($AX$1,$AN$1:$BA$1,0),0)*(VLOOKUP($M37,$AN:$BA,MATCH($AY$1,$AN$1:$BA$1,0),0)+$I37*(VLOOKUP($M37,$AN:$BA,MATCH($AZ$1,$AN$1:$BA$1,0),0)-VLOOKUP($M37,$AN:$BA,MATCH($AY$1,$AN$1:$BA$1,0),0)))))),
IF(OR($M37="안 지정 캐릭터 PP 일반등급",$M37="안 지정 캐릭터 PP 영웅등급"),
  IF(AND(OR($B37=10,$B37=11),$M37=OFFSET($M37,-1,0)),OFFSET(R37,-1,0),
    $O37*VLOOKUP($M37,$AN:$BA,MATCH($AX$1,$AN$1:$BA$1,0),0)),
"그외없음")))))))</f>
        <v>#VALUE!</v>
      </c>
      <c r="S37" t="e">
        <f ca="1">IF(OR(ISNUMBER(N37),N37="삭제"),"",
IF(LEFT(N37,5)="Equip",
  IF($BN$1&lt;VLOOKUP(N37,[1]EquipTable!$1:$1048576,MATCH("업데이트순번",[1]EquipTable!$1:$1,0),0),"업데이트순번이상",""),
IF(LEFT(N37,5)="Actor",
  IF($BW$1&lt;VLOOKUP(N37,[2]ActorTable!$1:$1048576,MATCH("업데이트순번",[2]ActorTable!$1:$1,0),0),"업데이트순번이상",""),
"그외없음")))</f>
        <v>#VALUE!</v>
      </c>
      <c r="T37" t="e">
        <f t="shared" ca="1" si="4"/>
        <v>#VALUE!</v>
      </c>
      <c r="U37" t="s">
        <v>83</v>
      </c>
      <c r="V37" t="s">
        <v>270</v>
      </c>
      <c r="W37">
        <v>1</v>
      </c>
      <c r="X37" t="s">
        <v>133</v>
      </c>
      <c r="Z37">
        <v>12</v>
      </c>
      <c r="AA37" t="str">
        <f t="shared" ca="1" si="5"/>
        <v>fe</v>
      </c>
      <c r="AB37" t="s">
        <v>83</v>
      </c>
      <c r="AC37" t="s">
        <v>187</v>
      </c>
      <c r="AD37">
        <v>1</v>
      </c>
      <c r="AE37" t="s">
        <v>129</v>
      </c>
      <c r="AG37">
        <v>29800</v>
      </c>
      <c r="AH37" t="str">
        <f t="shared" si="6"/>
        <v/>
      </c>
      <c r="AI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IFERROR(VLOOKUP(AC37,[2]ActorTable!$A:$G,MATCH("이름참고",[2]ActorTable!$1:$1,0),0),"캐릭터없음"),
"")))))</f>
        <v>붉은 보석 대검</v>
      </c>
      <c r="AJ37">
        <v>1</v>
      </c>
      <c r="AK3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v>
      </c>
      <c r="AL37" t="str">
        <f t="shared" ca="1" si="7"/>
        <v>{"dy":5,"sl":1,"tp":"fe","vl":"Equip8201","cn":1,"pt":"GO","pr":29800}</v>
      </c>
      <c r="BK37" t="e">
        <f ca="1">IF(VLOOKUP($BT37,[1]EquipTable!$1:$1048576,MATCH("업데이트순번",[1]EquipTable!$1:$1,0),0)&lt;=$BN$1,1,0)
*IF(MID(BT37,7,1)="4",0.1,1)</f>
        <v>#VALUE!</v>
      </c>
      <c r="BL37" t="e">
        <f ca="1">IF(VLOOKUP($BT37,[1]EquipTable!$1:$1048576,MATCH("업데이트순번",[1]EquipTable!$1:$1,0),0)&lt;=$BN$1,1,0)
*IF(MID(BT37,7,1)="4",0.1,1)
*IF(AND(MID(BT37,7,1)&lt;&gt;"4",OR(MID(BT37,6,1)="6",MID(BT37,6,1)="7")),3,1)</f>
        <v>#VALUE!</v>
      </c>
      <c r="BM37" t="e">
        <f ca="1">IF(VLOOKUP($BT37,[1]EquipTable!$1:$1048576,MATCH("업데이트순번",[1]EquipTable!$1:$1,0),0)&lt;=$BN$1,1,0)
*IF(MID(BT37,7,1)="4",0.1,1)
*IF(AND(MID(BT37,7,1)&lt;&gt;"4",MID(BT37,6,1)="8"),4,1)</f>
        <v>#VALUE!</v>
      </c>
      <c r="BN37" t="e">
        <f t="shared" ca="1" si="14"/>
        <v>#VALUE!</v>
      </c>
      <c r="BO37" t="e">
        <f t="shared" ca="1" si="15"/>
        <v>#VALUE!</v>
      </c>
      <c r="BP37" t="e">
        <f t="shared" ca="1" si="16"/>
        <v>#VALUE!</v>
      </c>
      <c r="BQ37" t="e">
        <f t="shared" ca="1" si="17"/>
        <v>#VALUE!</v>
      </c>
      <c r="BR37" t="e">
        <f t="shared" ca="1" si="21"/>
        <v>#VALUE!</v>
      </c>
      <c r="BS37" t="e">
        <f t="shared" ca="1" si="22"/>
        <v>#VALUE!</v>
      </c>
      <c r="BT37" t="e">
        <f ca="1">OFFSET([1]EquipTable!$A$1,ROW()-1,0)</f>
        <v>#VALUE!</v>
      </c>
      <c r="BV37" t="e">
        <f ca="1">IF(VLOOKUP($BY37,[2]ActorTable!$1:$1048576,MATCH("업데이트순번",[2]ActorTable!$1:$1,0),0)&lt;=$BW$1,1,0)
*IF(MID(BY37,7,1)="2",0.1,1)</f>
        <v>#VALUE!</v>
      </c>
      <c r="BW37" t="e">
        <f t="shared" ca="1" si="18"/>
        <v>#VALUE!</v>
      </c>
      <c r="BX37" t="e">
        <f t="shared" ca="1" si="19"/>
        <v>#VALUE!</v>
      </c>
      <c r="BY37" t="e">
        <f ca="1">OFFSET([2]ActorTable!$A$1,ROW()-1,0)</f>
        <v>#VALUE!</v>
      </c>
      <c r="BZ37" t="e">
        <f ca="1">VLOOKUP($BY37,[2]ActorTable!$1:$1048576,MATCH("이름참고",[2]ActorTable!$1:$1,0),0)</f>
        <v>#VALUE!</v>
      </c>
    </row>
    <row r="38" spans="1:78">
      <c r="A38">
        <v>6</v>
      </c>
      <c r="B38">
        <v>1</v>
      </c>
      <c r="C38">
        <f t="shared" si="0"/>
        <v>0</v>
      </c>
      <c r="D38">
        <f t="shared" ca="1" si="26"/>
        <v>0.65644774944565742</v>
      </c>
      <c r="E38">
        <f t="shared" ca="1" si="26"/>
        <v>0.2983800938938147</v>
      </c>
      <c r="F38">
        <f t="shared" ca="1" si="26"/>
        <v>0.67210526255639214</v>
      </c>
      <c r="G38">
        <f t="shared" ca="1" si="26"/>
        <v>0.42243511222981878</v>
      </c>
      <c r="H38">
        <f t="shared" ca="1" si="26"/>
        <v>0.78459692400849135</v>
      </c>
      <c r="I38">
        <f t="shared" ca="1" si="26"/>
        <v>0.33597347139249811</v>
      </c>
      <c r="M38" t="str">
        <f t="shared" ca="1" si="2"/>
        <v>지정 장비</v>
      </c>
      <c r="N38" t="e">
        <f t="shared" ca="1" si="20"/>
        <v>#VALUE!</v>
      </c>
      <c r="O38">
        <f t="shared" ca="1" si="12"/>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캐릭터",$M38="지정 캐릭터 LBP1",$M38="지정 캐릭터 LBP2",$M38="지정 캐릭터 LBP3",$M38="안 지정 캐릭터 영웅등급"),"DI",
IF($M38="지정 캐릭터 PP","DI",
IF(OR($M38="안 지정 캐릭터 PP 일반등급",$M38="안 지정 캐릭터 PP 영웅등급"),"GO",
"그외없음"))))))</f>
        <v>DI</v>
      </c>
      <c r="Q38" t="e">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캐릭터",$M38="지정 캐릭터 LBP1",$M38="지정 캐릭터 LBP2",$M38="지정 캐릭터 LBP3"),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
"그외없음")))))))</f>
        <v>#VALUE!</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캐릭터",$M38="지정 캐릭터 LBP1",$M38="지정 캐릭터 LBP2",$M38="지정 캐릭터 LBP3"),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INT($O38*(VLOOKUP($M38,$AN:$BA,MATCH($AX$1,$AN$1:$BA$1,0),0)*(VLOOKUP($M38,$AN:$BA,MATCH($AY$1,$AN$1:$BA$1,0),0)+$I38*(VLOOKUP($M38,$AN:$BA,MATCH($AZ$1,$AN$1:$BA$1,0),0)-VLOOKUP($M38,$AN:$BA,MATCH($AY$1,$AN$1:$BA$1,0),0)))))),
IF(OR($M38="안 지정 캐릭터 PP 일반등급",$M38="안 지정 캐릭터 PP 영웅등급"),
  IF(AND(OR($B38=10,$B38=11),$M38=OFFSET($M38,-1,0)),OFFSET(R38,-1,0),
    $O38*VLOOKUP($M38,$AN:$BA,MATCH($AX$1,$AN$1:$BA$1,0),0)),
"그외없음")))))))</f>
        <v>#VALUE!</v>
      </c>
      <c r="S38" t="e">
        <f ca="1">IF(OR(ISNUMBER(N38),N38="삭제"),"",
IF(LEFT(N38,5)="Equip",
  IF($BN$1&lt;VLOOKUP(N38,[1]EquipTable!$1:$1048576,MATCH("업데이트순번",[1]EquipTable!$1:$1,0),0),"업데이트순번이상",""),
IF(LEFT(N38,5)="Actor",
  IF($BW$1&lt;VLOOKUP(N38,[2]ActorTable!$1:$1048576,MATCH("업데이트순번",[2]ActorTable!$1:$1,0),0),"업데이트순번이상",""),
"그외없음")))</f>
        <v>#VALUE!</v>
      </c>
      <c r="T38" t="e">
        <f t="shared" ca="1" si="4"/>
        <v>#VALUE!</v>
      </c>
      <c r="U38" t="s">
        <v>83</v>
      </c>
      <c r="V38" t="s">
        <v>189</v>
      </c>
      <c r="W38">
        <v>1</v>
      </c>
      <c r="X38" t="s">
        <v>133</v>
      </c>
      <c r="Z38">
        <v>12</v>
      </c>
      <c r="AA38" t="str">
        <f t="shared" ca="1" si="5"/>
        <v>fe</v>
      </c>
      <c r="AB38" t="s">
        <v>83</v>
      </c>
      <c r="AC38" t="s">
        <v>210</v>
      </c>
      <c r="AD38">
        <v>1</v>
      </c>
      <c r="AE38" t="s">
        <v>133</v>
      </c>
      <c r="AG38">
        <v>4</v>
      </c>
      <c r="AH38" t="str">
        <f t="shared" si="6"/>
        <v/>
      </c>
      <c r="AI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IFERROR(VLOOKUP(AC38,[2]ActorTable!$A:$G,MATCH("이름참고",[2]ActorTable!$1:$1,0),0),"캐릭터없음"),
"")))))</f>
        <v>파수꾼의 숏보우</v>
      </c>
      <c r="AJ38">
        <v>1</v>
      </c>
      <c r="AK3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v>
      </c>
      <c r="AL38" t="str">
        <f t="shared" ca="1" si="7"/>
        <v>{"dy":6,"sl":1,"tp":"fe","vl":"Equip2202","cn":1,"pt":"DI","pr":4}</v>
      </c>
      <c r="BK38" t="e">
        <f ca="1">IF(VLOOKUP($BT38,[1]EquipTable!$1:$1048576,MATCH("업데이트순번",[1]EquipTable!$1:$1,0),0)&lt;=$BN$1,1,0)
*IF(MID(BT38,7,1)="4",0.1,1)</f>
        <v>#VALUE!</v>
      </c>
      <c r="BL38" t="e">
        <f ca="1">IF(VLOOKUP($BT38,[1]EquipTable!$1:$1048576,MATCH("업데이트순번",[1]EquipTable!$1:$1,0),0)&lt;=$BN$1,1,0)
*IF(MID(BT38,7,1)="4",0.1,1)
*IF(AND(MID(BT38,7,1)&lt;&gt;"4",OR(MID(BT38,6,1)="6",MID(BT38,6,1)="7")),3,1)</f>
        <v>#VALUE!</v>
      </c>
      <c r="BM38" t="e">
        <f ca="1">IF(VLOOKUP($BT38,[1]EquipTable!$1:$1048576,MATCH("업데이트순번",[1]EquipTable!$1:$1,0),0)&lt;=$BN$1,1,0)
*IF(MID(BT38,7,1)="4",0.1,1)
*IF(AND(MID(BT38,7,1)&lt;&gt;"4",MID(BT38,6,1)="8"),4,1)</f>
        <v>#VALUE!</v>
      </c>
      <c r="BN38" t="e">
        <f t="shared" ca="1" si="14"/>
        <v>#VALUE!</v>
      </c>
      <c r="BO38" t="e">
        <f t="shared" ca="1" si="15"/>
        <v>#VALUE!</v>
      </c>
      <c r="BP38" t="e">
        <f t="shared" ca="1" si="16"/>
        <v>#VALUE!</v>
      </c>
      <c r="BQ38" t="e">
        <f t="shared" ca="1" si="17"/>
        <v>#VALUE!</v>
      </c>
      <c r="BR38" t="e">
        <f t="shared" ca="1" si="21"/>
        <v>#VALUE!</v>
      </c>
      <c r="BS38" t="e">
        <f t="shared" ca="1" si="22"/>
        <v>#VALUE!</v>
      </c>
      <c r="BT38" t="e">
        <f ca="1">OFFSET([1]EquipTable!$A$1,ROW()-1,0)</f>
        <v>#VALUE!</v>
      </c>
      <c r="BV38" t="e">
        <f ca="1">IF(VLOOKUP($BY38,[2]ActorTable!$1:$1048576,MATCH("업데이트순번",[2]ActorTable!$1:$1,0),0)&lt;=$BW$1,1,0)
*IF(MID(BY38,7,1)="2",0.1,1)</f>
        <v>#VALUE!</v>
      </c>
      <c r="BW38" t="e">
        <f t="shared" ca="1" si="18"/>
        <v>#VALUE!</v>
      </c>
      <c r="BX38" t="e">
        <f t="shared" ca="1" si="19"/>
        <v>#VALUE!</v>
      </c>
      <c r="BY38" t="e">
        <f ca="1">OFFSET([2]ActorTable!$A$1,ROW()-1,0)</f>
        <v>#VALUE!</v>
      </c>
      <c r="BZ38" t="e">
        <f ca="1">VLOOKUP($BY38,[2]ActorTable!$1:$1048576,MATCH("이름참고",[2]ActorTable!$1:$1,0),0)</f>
        <v>#VALUE!</v>
      </c>
    </row>
    <row r="39" spans="1:78">
      <c r="A39">
        <v>7</v>
      </c>
      <c r="B39">
        <v>1</v>
      </c>
      <c r="C39">
        <f t="shared" si="0"/>
        <v>0</v>
      </c>
      <c r="D39">
        <f t="shared" ca="1" si="26"/>
        <v>0.97163978258812045</v>
      </c>
      <c r="E39">
        <f t="shared" ca="1" si="26"/>
        <v>0.35102320249371644</v>
      </c>
      <c r="F39">
        <f t="shared" ca="1" si="26"/>
        <v>0.84501345690037066</v>
      </c>
      <c r="G39">
        <f t="shared" ca="1" si="26"/>
        <v>0.66116029301137924</v>
      </c>
      <c r="H39">
        <f t="shared" ca="1" si="26"/>
        <v>0.65732462140151537</v>
      </c>
      <c r="I39">
        <f t="shared" ca="1" si="26"/>
        <v>0.84160974073048578</v>
      </c>
      <c r="M39" t="str">
        <f t="shared" ca="1" si="2"/>
        <v>지정 장비</v>
      </c>
      <c r="N39" t="e">
        <f t="shared" ca="1" si="20"/>
        <v>#VALUE!</v>
      </c>
      <c r="O39">
        <f t="shared" ca="1" si="12"/>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캐릭터",$M39="지정 캐릭터 LBP1",$M39="지정 캐릭터 LBP2",$M39="지정 캐릭터 LBP3",$M39="안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캐릭터",$M39="지정 캐릭터 LBP1",$M39="지정 캐릭터 LBP2",$M39="지정 캐릭터 LBP3"),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캐릭터",$M39="지정 캐릭터 LBP1",$M39="지정 캐릭터 LBP2",$M39="지정 캐릭터 LBP3"),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INT($O39*(VLOOKUP($M39,$AN:$BA,MATCH($AX$1,$AN$1:$BA$1,0),0)*(VLOOKUP($M39,$AN:$BA,MATCH($AY$1,$AN$1:$BA$1,0),0)+$I39*(VLOOKUP($M39,$AN:$BA,MATCH($AZ$1,$AN$1:$BA$1,0),0)-VLOOKUP($M39,$AN:$BA,MATCH($AY$1,$AN$1:$BA$1,0),0)))))),
IF(OR($M39="안 지정 캐릭터 PP 일반등급",$M39="안 지정 캐릭터 PP 영웅등급"),
  IF(AND(OR($B39=10,$B39=11),$M39=OFFSET($M39,-1,0)),OFFSET(R39,-1,0),
    $O39*VLOOKUP($M39,$AN:$BA,MATCH($AX$1,$AN$1:$BA$1,0),0)),
"그외없음")))))))</f>
        <v>#VALUE!</v>
      </c>
      <c r="S39" t="e">
        <f ca="1">IF(OR(ISNUMBER(N39),N39="삭제"),"",
IF(LEFT(N39,5)="Equip",
  IF($BN$1&lt;VLOOKUP(N39,[1]EquipTable!$1:$1048576,MATCH("업데이트순번",[1]EquipTable!$1:$1,0),0),"업데이트순번이상",""),
IF(LEFT(N39,5)="Actor",
  IF($BW$1&lt;VLOOKUP(N39,[2]ActorTable!$1:$1048576,MATCH("업데이트순번",[2]ActorTable!$1:$1,0),0),"업데이트순번이상",""),
"그외없음")))</f>
        <v>#VALUE!</v>
      </c>
      <c r="T39" t="e">
        <f t="shared" ca="1" si="4"/>
        <v>#VALUE!</v>
      </c>
      <c r="U39" t="s">
        <v>83</v>
      </c>
      <c r="V39" t="s">
        <v>294</v>
      </c>
      <c r="W39">
        <v>1</v>
      </c>
      <c r="X39" t="s">
        <v>129</v>
      </c>
      <c r="Z39">
        <v>7500</v>
      </c>
      <c r="AA39" t="str">
        <f t="shared" ca="1" si="5"/>
        <v>fe</v>
      </c>
      <c r="AB39" t="s">
        <v>83</v>
      </c>
      <c r="AC39" t="s">
        <v>115</v>
      </c>
      <c r="AD39">
        <v>1</v>
      </c>
      <c r="AE39" t="s">
        <v>129</v>
      </c>
      <c r="AG39">
        <v>1000</v>
      </c>
      <c r="AH39" t="str">
        <f t="shared" si="6"/>
        <v/>
      </c>
      <c r="AI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IFERROR(VLOOKUP(AC39,[2]ActorTable!$A:$G,MATCH("이름참고",[2]ActorTable!$1:$1,0),0),"캐릭터없음"),
"")))))</f>
        <v>이국의 무기</v>
      </c>
      <c r="AJ39">
        <v>1</v>
      </c>
      <c r="AK3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v>
      </c>
      <c r="AL39" t="str">
        <f t="shared" ca="1" si="7"/>
        <v>{"dy":7,"sl":1,"tp":"fe","vl":"Equip0102","cn":1,"pt":"GO","pr":1000}</v>
      </c>
      <c r="BK39" t="e">
        <f ca="1">IF(VLOOKUP($BT39,[1]EquipTable!$1:$1048576,MATCH("업데이트순번",[1]EquipTable!$1:$1,0),0)&lt;=$BN$1,1,0)
*IF(MID(BT39,7,1)="4",0.1,1)</f>
        <v>#VALUE!</v>
      </c>
      <c r="BL39" t="e">
        <f ca="1">IF(VLOOKUP($BT39,[1]EquipTable!$1:$1048576,MATCH("업데이트순번",[1]EquipTable!$1:$1,0),0)&lt;=$BN$1,1,0)
*IF(MID(BT39,7,1)="4",0.1,1)
*IF(AND(MID(BT39,7,1)&lt;&gt;"4",OR(MID(BT39,6,1)="6",MID(BT39,6,1)="7")),3,1)</f>
        <v>#VALUE!</v>
      </c>
      <c r="BM39" t="e">
        <f ca="1">IF(VLOOKUP($BT39,[1]EquipTable!$1:$1048576,MATCH("업데이트순번",[1]EquipTable!$1:$1,0),0)&lt;=$BN$1,1,0)
*IF(MID(BT39,7,1)="4",0.1,1)
*IF(AND(MID(BT39,7,1)&lt;&gt;"4",MID(BT39,6,1)="8"),4,1)</f>
        <v>#VALUE!</v>
      </c>
      <c r="BN39" t="e">
        <f t="shared" ca="1" si="14"/>
        <v>#VALUE!</v>
      </c>
      <c r="BO39" t="e">
        <f t="shared" ca="1" si="15"/>
        <v>#VALUE!</v>
      </c>
      <c r="BP39" t="e">
        <f t="shared" ca="1" si="16"/>
        <v>#VALUE!</v>
      </c>
      <c r="BQ39" t="e">
        <f t="shared" ca="1" si="17"/>
        <v>#VALUE!</v>
      </c>
      <c r="BR39" t="e">
        <f t="shared" ca="1" si="21"/>
        <v>#VALUE!</v>
      </c>
      <c r="BS39" t="e">
        <f t="shared" ca="1" si="22"/>
        <v>#VALUE!</v>
      </c>
      <c r="BT39" t="e">
        <f ca="1">OFFSET([1]EquipTable!$A$1,ROW()-1,0)</f>
        <v>#VALUE!</v>
      </c>
      <c r="BV39" t="e">
        <f ca="1">IF(VLOOKUP($BY39,[2]ActorTable!$1:$1048576,MATCH("업데이트순번",[2]ActorTable!$1:$1,0),0)&lt;=$BW$1,1,0)
*IF(MID(BY39,7,1)="2",0.1,1)</f>
        <v>#VALUE!</v>
      </c>
      <c r="BW39" t="e">
        <f t="shared" ca="1" si="18"/>
        <v>#VALUE!</v>
      </c>
      <c r="BX39" t="e">
        <f t="shared" ca="1" si="19"/>
        <v>#VALUE!</v>
      </c>
      <c r="BY39" t="e">
        <f ca="1">OFFSET([2]ActorTable!$A$1,ROW()-1,0)</f>
        <v>#VALUE!</v>
      </c>
      <c r="BZ39" t="e">
        <f ca="1">VLOOKUP($BY39,[2]ActorTable!$1:$1048576,MATCH("이름참고",[2]ActorTable!$1:$1,0),0)</f>
        <v>#VALUE!</v>
      </c>
    </row>
    <row r="40" spans="1:78">
      <c r="A40">
        <v>8</v>
      </c>
      <c r="B40">
        <v>1</v>
      </c>
      <c r="C40">
        <f t="shared" si="0"/>
        <v>0</v>
      </c>
      <c r="D40">
        <f t="shared" ca="1" si="26"/>
        <v>0.36471455722107193</v>
      </c>
      <c r="E40">
        <f t="shared" ca="1" si="26"/>
        <v>0.93429726434050042</v>
      </c>
      <c r="F40">
        <f t="shared" ca="1" si="26"/>
        <v>0.78800352869495682</v>
      </c>
      <c r="G40">
        <f t="shared" ca="1" si="26"/>
        <v>0.85156891731188711</v>
      </c>
      <c r="H40">
        <f t="shared" ca="1" si="26"/>
        <v>0.26658883589367921</v>
      </c>
      <c r="I40">
        <f t="shared" ca="1" si="26"/>
        <v>0.66888180424827515</v>
      </c>
      <c r="M40" t="str">
        <f t="shared" ca="1" si="2"/>
        <v>지정 장비</v>
      </c>
      <c r="N40" t="e">
        <f t="shared" ca="1" si="20"/>
        <v>#VALUE!</v>
      </c>
      <c r="O40">
        <f t="shared" ca="1" si="12"/>
        <v>1</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캐릭터",$M40="지정 캐릭터 LBP1",$M40="지정 캐릭터 LBP2",$M40="지정 캐릭터 LBP3",$M40="안 지정 캐릭터 영웅등급"),"DI",
IF($M40="지정 캐릭터 PP","DI",
IF(OR($M40="안 지정 캐릭터 PP 일반등급",$M40="안 지정 캐릭터 PP 영웅등급"),"GO",
"그외없음"))))))</f>
        <v>GO</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캐릭터",$M40="지정 캐릭터 LBP1",$M40="지정 캐릭터 LBP2",$M40="지정 캐릭터 LBP3"),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
"그외없음")))))))</f>
        <v>삭제</v>
      </c>
      <c r="R40" t="e">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캐릭터",$M40="지정 캐릭터 LBP1",$M40="지정 캐릭터 LBP2",$M40="지정 캐릭터 LBP3"),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INT($O40*(VLOOKUP($M40,$AN:$BA,MATCH($AX$1,$AN$1:$BA$1,0),0)*(VLOOKUP($M40,$AN:$BA,MATCH($AY$1,$AN$1:$BA$1,0),0)+$I40*(VLOOKUP($M40,$AN:$BA,MATCH($AZ$1,$AN$1:$BA$1,0),0)-VLOOKUP($M40,$AN:$BA,MATCH($AY$1,$AN$1:$BA$1,0),0)))))),
IF(OR($M40="안 지정 캐릭터 PP 일반등급",$M40="안 지정 캐릭터 PP 영웅등급"),
  IF(AND(OR($B40=10,$B40=11),$M40=OFFSET($M40,-1,0)),OFFSET(R40,-1,0),
    $O40*VLOOKUP($M40,$AN:$BA,MATCH($AX$1,$AN$1:$BA$1,0),0)),
"그외없음")))))))</f>
        <v>#VALUE!</v>
      </c>
      <c r="S40" t="e">
        <f ca="1">IF(OR(ISNUMBER(N40),N40="삭제"),"",
IF(LEFT(N40,5)="Equip",
  IF($BN$1&lt;VLOOKUP(N40,[1]EquipTable!$1:$1048576,MATCH("업데이트순번",[1]EquipTable!$1:$1,0),0),"업데이트순번이상",""),
IF(LEFT(N40,5)="Actor",
  IF($BW$1&lt;VLOOKUP(N40,[2]ActorTable!$1:$1048576,MATCH("업데이트순번",[2]ActorTable!$1:$1,0),0),"업데이트순번이상",""),
"그외없음")))</f>
        <v>#VALUE!</v>
      </c>
      <c r="T40" t="e">
        <f t="shared" ca="1" si="4"/>
        <v>#VALUE!</v>
      </c>
      <c r="U40" t="s">
        <v>83</v>
      </c>
      <c r="V40" t="s">
        <v>279</v>
      </c>
      <c r="W40">
        <v>1</v>
      </c>
      <c r="X40" t="s">
        <v>129</v>
      </c>
      <c r="Z40">
        <v>1300</v>
      </c>
      <c r="AA40" t="str">
        <f t="shared" ca="1" si="5"/>
        <v>fe</v>
      </c>
      <c r="AB40" t="s">
        <v>83</v>
      </c>
      <c r="AC40" t="s">
        <v>187</v>
      </c>
      <c r="AD40">
        <v>1</v>
      </c>
      <c r="AE40" t="s">
        <v>133</v>
      </c>
      <c r="AG40">
        <v>43</v>
      </c>
      <c r="AH40" t="str">
        <f t="shared" si="6"/>
        <v/>
      </c>
      <c r="AI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IFERROR(VLOOKUP(AC40,[2]ActorTable!$A:$G,MATCH("이름참고",[2]ActorTable!$1:$1,0),0),"캐릭터없음"),
"")))))</f>
        <v>붉은 보석 대검</v>
      </c>
      <c r="AJ40">
        <v>1</v>
      </c>
      <c r="AK4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v>
      </c>
      <c r="AL40" t="str">
        <f t="shared" ca="1" si="7"/>
        <v>{"dy":8,"sl":1,"tp":"fe","vl":"Equip8201","cn":1,"pt":"DI","pr":43}</v>
      </c>
      <c r="BK40" t="e">
        <f ca="1">IF(VLOOKUP($BT40,[1]EquipTable!$1:$1048576,MATCH("업데이트순번",[1]EquipTable!$1:$1,0),0)&lt;=$BN$1,1,0)
*IF(MID(BT40,7,1)="4",0.1,1)</f>
        <v>#VALUE!</v>
      </c>
      <c r="BL40" t="e">
        <f ca="1">IF(VLOOKUP($BT40,[1]EquipTable!$1:$1048576,MATCH("업데이트순번",[1]EquipTable!$1:$1,0),0)&lt;=$BN$1,1,0)
*IF(MID(BT40,7,1)="4",0.1,1)
*IF(AND(MID(BT40,7,1)&lt;&gt;"4",OR(MID(BT40,6,1)="6",MID(BT40,6,1)="7")),3,1)</f>
        <v>#VALUE!</v>
      </c>
      <c r="BM40" t="e">
        <f ca="1">IF(VLOOKUP($BT40,[1]EquipTable!$1:$1048576,MATCH("업데이트순번",[1]EquipTable!$1:$1,0),0)&lt;=$BN$1,1,0)
*IF(MID(BT40,7,1)="4",0.1,1)
*IF(AND(MID(BT40,7,1)&lt;&gt;"4",MID(BT40,6,1)="8"),4,1)</f>
        <v>#VALUE!</v>
      </c>
      <c r="BN40" t="e">
        <f t="shared" ca="1" si="14"/>
        <v>#VALUE!</v>
      </c>
      <c r="BO40" t="e">
        <f t="shared" ca="1" si="15"/>
        <v>#VALUE!</v>
      </c>
      <c r="BP40" t="e">
        <f t="shared" ca="1" si="16"/>
        <v>#VALUE!</v>
      </c>
      <c r="BQ40" t="e">
        <f t="shared" ca="1" si="17"/>
        <v>#VALUE!</v>
      </c>
      <c r="BR40" t="e">
        <f t="shared" ca="1" si="21"/>
        <v>#VALUE!</v>
      </c>
      <c r="BS40" t="e">
        <f t="shared" ca="1" si="22"/>
        <v>#VALUE!</v>
      </c>
      <c r="BT40" t="e">
        <f ca="1">OFFSET([1]EquipTable!$A$1,ROW()-1,0)</f>
        <v>#VALUE!</v>
      </c>
      <c r="BV40" t="e">
        <f ca="1">IF(VLOOKUP($BY40,[2]ActorTable!$1:$1048576,MATCH("업데이트순번",[2]ActorTable!$1:$1,0),0)&lt;=$BW$1,1,0)
*IF(MID(BY40,7,1)="2",0.1,1)</f>
        <v>#VALUE!</v>
      </c>
      <c r="BW40" t="e">
        <f t="shared" ca="1" si="18"/>
        <v>#VALUE!</v>
      </c>
      <c r="BX40" t="e">
        <f t="shared" ca="1" si="19"/>
        <v>#VALUE!</v>
      </c>
      <c r="BY40" t="e">
        <f ca="1">OFFSET([2]ActorTable!$A$1,ROW()-1,0)</f>
        <v>#VALUE!</v>
      </c>
      <c r="BZ40" t="e">
        <f ca="1">VLOOKUP($BY40,[2]ActorTable!$1:$1048576,MATCH("이름참고",[2]ActorTable!$1:$1,0),0)</f>
        <v>#VALUE!</v>
      </c>
    </row>
    <row r="41" spans="1:78">
      <c r="A41">
        <v>9</v>
      </c>
      <c r="B41">
        <v>1</v>
      </c>
      <c r="C41">
        <f t="shared" si="0"/>
        <v>0</v>
      </c>
      <c r="D41">
        <f t="shared" ca="1" si="26"/>
        <v>0.68829179221856507</v>
      </c>
      <c r="E41">
        <f t="shared" ca="1" si="26"/>
        <v>6.4832186384491397E-3</v>
      </c>
      <c r="F41">
        <f t="shared" ca="1" si="26"/>
        <v>0.83154470481343978</v>
      </c>
      <c r="G41">
        <f t="shared" ca="1" si="26"/>
        <v>0.35818259114409923</v>
      </c>
      <c r="H41">
        <f t="shared" ca="1" si="26"/>
        <v>0.31655783983680053</v>
      </c>
      <c r="I41">
        <f t="shared" ca="1" si="26"/>
        <v>0.99113329765769165</v>
      </c>
      <c r="M41" t="str">
        <f t="shared" ca="1" si="2"/>
        <v>지정 장비</v>
      </c>
      <c r="N41" t="e">
        <f t="shared" ca="1" si="20"/>
        <v>#VALUE!</v>
      </c>
      <c r="O41">
        <f t="shared" ca="1" si="12"/>
        <v>1</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캐릭터",$M41="지정 캐릭터 LBP1",$M41="지정 캐릭터 LBP2",$M41="지정 캐릭터 LBP3",$M41="안 지정 캐릭터 영웅등급"),"DI",
IF($M41="지정 캐릭터 PP","DI",
IF(OR($M41="안 지정 캐릭터 PP 일반등급",$M41="안 지정 캐릭터 PP 영웅등급"),"GO",
"그외없음"))))))</f>
        <v>DI</v>
      </c>
      <c r="Q41" t="e">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캐릭터",$M41="지정 캐릭터 LBP1",$M41="지정 캐릭터 LBP2",$M41="지정 캐릭터 LBP3"),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
"그외없음")))))))</f>
        <v>#VALUE!</v>
      </c>
      <c r="R41" t="e">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캐릭터",$M41="지정 캐릭터 LBP1",$M41="지정 캐릭터 LBP2",$M41="지정 캐릭터 LBP3"),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INT($O41*(VLOOKUP($M41,$AN:$BA,MATCH($AX$1,$AN$1:$BA$1,0),0)*(VLOOKUP($M41,$AN:$BA,MATCH($AY$1,$AN$1:$BA$1,0),0)+$I41*(VLOOKUP($M41,$AN:$BA,MATCH($AZ$1,$AN$1:$BA$1,0),0)-VLOOKUP($M41,$AN:$BA,MATCH($AY$1,$AN$1:$BA$1,0),0)))))),
IF(OR($M41="안 지정 캐릭터 PP 일반등급",$M41="안 지정 캐릭터 PP 영웅등급"),
  IF(AND(OR($B41=10,$B41=11),$M41=OFFSET($M41,-1,0)),OFFSET(R41,-1,0),
    $O41*VLOOKUP($M41,$AN:$BA,MATCH($AX$1,$AN$1:$BA$1,0),0)),
"그외없음")))))))</f>
        <v>#VALUE!</v>
      </c>
      <c r="S41" t="e">
        <f ca="1">IF(OR(ISNUMBER(N41),N41="삭제"),"",
IF(LEFT(N41,5)="Equip",
  IF($BN$1&lt;VLOOKUP(N41,[1]EquipTable!$1:$1048576,MATCH("업데이트순번",[1]EquipTable!$1:$1,0),0),"업데이트순번이상",""),
IF(LEFT(N41,5)="Actor",
  IF($BW$1&lt;VLOOKUP(N41,[2]ActorTable!$1:$1048576,MATCH("업데이트순번",[2]ActorTable!$1:$1,0),0),"업데이트순번이상",""),
"그외없음")))</f>
        <v>#VALUE!</v>
      </c>
      <c r="T41" t="e">
        <f t="shared" ca="1" si="4"/>
        <v>#VALUE!</v>
      </c>
      <c r="U41" t="s">
        <v>83</v>
      </c>
      <c r="V41" t="s">
        <v>113</v>
      </c>
      <c r="W41">
        <v>1</v>
      </c>
      <c r="X41" t="s">
        <v>129</v>
      </c>
      <c r="Z41">
        <v>600</v>
      </c>
      <c r="AA41" t="str">
        <f t="shared" ca="1" si="5"/>
        <v>fe</v>
      </c>
      <c r="AB41" t="s">
        <v>83</v>
      </c>
      <c r="AC41" t="s">
        <v>209</v>
      </c>
      <c r="AD41">
        <v>1</v>
      </c>
      <c r="AE41" t="s">
        <v>133</v>
      </c>
      <c r="AG41">
        <v>11</v>
      </c>
      <c r="AH41" t="str">
        <f t="shared" si="6"/>
        <v/>
      </c>
      <c r="AI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IFERROR(VLOOKUP(AC41,[2]ActorTable!$A:$G,MATCH("이름참고",[2]ActorTable!$1:$1,0),0),"캐릭터없음"),
"")))))</f>
        <v>고대 문자의 스톤해머</v>
      </c>
      <c r="AJ41">
        <v>1</v>
      </c>
      <c r="AK4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v>
      </c>
      <c r="AL41" t="str">
        <f t="shared" ca="1" si="7"/>
        <v>{"dy":9,"sl":1,"tp":"fe","vl":"Equip4302","cn":1,"pt":"DI","pr":11}</v>
      </c>
      <c r="BK41" t="e">
        <f ca="1">IF(VLOOKUP($BT41,[1]EquipTable!$1:$1048576,MATCH("업데이트순번",[1]EquipTable!$1:$1,0),0)&lt;=$BN$1,1,0)
*IF(MID(BT41,7,1)="4",0.1,1)</f>
        <v>#VALUE!</v>
      </c>
      <c r="BL41" t="e">
        <f ca="1">IF(VLOOKUP($BT41,[1]EquipTable!$1:$1048576,MATCH("업데이트순번",[1]EquipTable!$1:$1,0),0)&lt;=$BN$1,1,0)
*IF(MID(BT41,7,1)="4",0.1,1)
*IF(AND(MID(BT41,7,1)&lt;&gt;"4",OR(MID(BT41,6,1)="6",MID(BT41,6,1)="7")),3,1)</f>
        <v>#VALUE!</v>
      </c>
      <c r="BM41" t="e">
        <f ca="1">IF(VLOOKUP($BT41,[1]EquipTable!$1:$1048576,MATCH("업데이트순번",[1]EquipTable!$1:$1,0),0)&lt;=$BN$1,1,0)
*IF(MID(BT41,7,1)="4",0.1,1)
*IF(AND(MID(BT41,7,1)&lt;&gt;"4",MID(BT41,6,1)="8"),4,1)</f>
        <v>#VALUE!</v>
      </c>
      <c r="BN41" t="e">
        <f t="shared" ca="1" si="14"/>
        <v>#VALUE!</v>
      </c>
      <c r="BO41" t="e">
        <f t="shared" ca="1" si="15"/>
        <v>#VALUE!</v>
      </c>
      <c r="BP41" t="e">
        <f t="shared" ca="1" si="16"/>
        <v>#VALUE!</v>
      </c>
      <c r="BQ41" t="e">
        <f t="shared" ca="1" si="17"/>
        <v>#VALUE!</v>
      </c>
      <c r="BR41" t="e">
        <f t="shared" ca="1" si="21"/>
        <v>#VALUE!</v>
      </c>
      <c r="BS41" t="e">
        <f t="shared" ca="1" si="22"/>
        <v>#VALUE!</v>
      </c>
      <c r="BT41" t="e">
        <f ca="1">OFFSET([1]EquipTable!$A$1,ROW()-1,0)</f>
        <v>#VALUE!</v>
      </c>
      <c r="BV41" t="e">
        <f ca="1">IF(VLOOKUP($BY41,[2]ActorTable!$1:$1048576,MATCH("업데이트순번",[2]ActorTable!$1:$1,0),0)&lt;=$BW$1,1,0)
*IF(MID(BY41,7,1)="2",0.1,1)</f>
        <v>#VALUE!</v>
      </c>
      <c r="BW41" t="e">
        <f t="shared" ca="1" si="18"/>
        <v>#VALUE!</v>
      </c>
      <c r="BX41" t="e">
        <f t="shared" ca="1" si="19"/>
        <v>#VALUE!</v>
      </c>
      <c r="BY41" t="e">
        <f ca="1">OFFSET([2]ActorTable!$A$1,ROW()-1,0)</f>
        <v>#VALUE!</v>
      </c>
      <c r="BZ41" t="e">
        <f ca="1">VLOOKUP($BY41,[2]ActorTable!$1:$1048576,MATCH("이름참고",[2]ActorTable!$1:$1,0),0)</f>
        <v>#VALUE!</v>
      </c>
    </row>
    <row r="42" spans="1:78">
      <c r="A42">
        <v>10</v>
      </c>
      <c r="B42">
        <v>1</v>
      </c>
      <c r="C42">
        <f t="shared" si="0"/>
        <v>0</v>
      </c>
      <c r="D42">
        <f t="shared" ref="D42:I51" ca="1" si="27">RAND()</f>
        <v>0.25602268611066914</v>
      </c>
      <c r="E42">
        <f t="shared" ca="1" si="27"/>
        <v>0.51304519465301845</v>
      </c>
      <c r="F42">
        <f t="shared" ca="1" si="27"/>
        <v>0.56503532595787653</v>
      </c>
      <c r="G42">
        <f t="shared" ca="1" si="27"/>
        <v>0.13502567559064127</v>
      </c>
      <c r="H42">
        <f t="shared" ca="1" si="27"/>
        <v>0.76033186511290851</v>
      </c>
      <c r="I42">
        <f t="shared" ca="1" si="27"/>
        <v>0.80558913806785604</v>
      </c>
      <c r="M42" t="str">
        <f t="shared" ca="1" si="2"/>
        <v>지정 장비</v>
      </c>
      <c r="N42" t="e">
        <f t="shared" ca="1" si="20"/>
        <v>#VALUE!</v>
      </c>
      <c r="O42">
        <f t="shared" ca="1" si="12"/>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캐릭터",$M42="지정 캐릭터 LBP1",$M42="지정 캐릭터 LBP2",$M42="지정 캐릭터 LBP3",$M42="안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캐릭터",$M42="지정 캐릭터 LBP1",$M42="지정 캐릭터 LBP2",$M42="지정 캐릭터 LBP3"),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캐릭터",$M42="지정 캐릭터 LBP1",$M42="지정 캐릭터 LBP2",$M42="지정 캐릭터 LBP3"),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INT($O42*(VLOOKUP($M42,$AN:$BA,MATCH($AX$1,$AN$1:$BA$1,0),0)*(VLOOKUP($M42,$AN:$BA,MATCH($AY$1,$AN$1:$BA$1,0),0)+$I42*(VLOOKUP($M42,$AN:$BA,MATCH($AZ$1,$AN$1:$BA$1,0),0)-VLOOKUP($M42,$AN:$BA,MATCH($AY$1,$AN$1:$BA$1,0),0)))))),
IF(OR($M42="안 지정 캐릭터 PP 일반등급",$M42="안 지정 캐릭터 PP 영웅등급"),
  IF(AND(OR($B42=10,$B42=11),$M42=OFFSET($M42,-1,0)),OFFSET(R42,-1,0),
    $O42*VLOOKUP($M42,$AN:$BA,MATCH($AX$1,$AN$1:$BA$1,0),0)),
"그외없음")))))))</f>
        <v>#VALUE!</v>
      </c>
      <c r="S42" t="e">
        <f ca="1">IF(OR(ISNUMBER(N42),N42="삭제"),"",
IF(LEFT(N42,5)="Equip",
  IF($BN$1&lt;VLOOKUP(N42,[1]EquipTable!$1:$1048576,MATCH("업데이트순번",[1]EquipTable!$1:$1,0),0),"업데이트순번이상",""),
IF(LEFT(N42,5)="Actor",
  IF($BW$1&lt;VLOOKUP(N42,[2]ActorTable!$1:$1048576,MATCH("업데이트순번",[2]ActorTable!$1:$1,0),0),"업데이트순번이상",""),
"그외없음")))</f>
        <v>#VALUE!</v>
      </c>
      <c r="T42" t="e">
        <f t="shared" ca="1" si="4"/>
        <v>#VALUE!</v>
      </c>
      <c r="U42" t="s">
        <v>83</v>
      </c>
      <c r="V42" t="s">
        <v>115</v>
      </c>
      <c r="W42">
        <v>1</v>
      </c>
      <c r="X42" t="s">
        <v>129</v>
      </c>
      <c r="Z42">
        <v>1500</v>
      </c>
      <c r="AA42" t="str">
        <f t="shared" ca="1" si="5"/>
        <v>fe</v>
      </c>
      <c r="AB42" t="s">
        <v>83</v>
      </c>
      <c r="AC42" t="s">
        <v>196</v>
      </c>
      <c r="AD42">
        <v>1</v>
      </c>
      <c r="AE42" t="s">
        <v>129</v>
      </c>
      <c r="AG42">
        <v>8500</v>
      </c>
      <c r="AH42" t="str">
        <f t="shared" si="6"/>
        <v/>
      </c>
      <c r="AI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IFERROR(VLOOKUP(AC42,[2]ActorTable!$A:$G,MATCH("이름참고",[2]ActorTable!$1:$1,0),0),"캐릭터없음"),
"")))))</f>
        <v>발열하는 스톤 소드</v>
      </c>
      <c r="AJ42">
        <v>1</v>
      </c>
      <c r="AK4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v>
      </c>
      <c r="AL42" t="str">
        <f t="shared" ca="1" si="7"/>
        <v>{"dy":10,"sl":1,"tp":"fe","vl":"Equip8101","cn":1,"pt":"GO","pr":8500}</v>
      </c>
      <c r="BK42" t="e">
        <f ca="1">IF(VLOOKUP($BT42,[1]EquipTable!$1:$1048576,MATCH("업데이트순번",[1]EquipTable!$1:$1,0),0)&lt;=$BN$1,1,0)
*IF(MID(BT42,7,1)="4",0.1,1)</f>
        <v>#VALUE!</v>
      </c>
      <c r="BL42" t="e">
        <f ca="1">IF(VLOOKUP($BT42,[1]EquipTable!$1:$1048576,MATCH("업데이트순번",[1]EquipTable!$1:$1,0),0)&lt;=$BN$1,1,0)
*IF(MID(BT42,7,1)="4",0.1,1)
*IF(AND(MID(BT42,7,1)&lt;&gt;"4",OR(MID(BT42,6,1)="6",MID(BT42,6,1)="7")),3,1)</f>
        <v>#VALUE!</v>
      </c>
      <c r="BM42" t="e">
        <f ca="1">IF(VLOOKUP($BT42,[1]EquipTable!$1:$1048576,MATCH("업데이트순번",[1]EquipTable!$1:$1,0),0)&lt;=$BN$1,1,0)
*IF(MID(BT42,7,1)="4",0.1,1)
*IF(AND(MID(BT42,7,1)&lt;&gt;"4",MID(BT42,6,1)="8"),4,1)</f>
        <v>#VALUE!</v>
      </c>
      <c r="BN42" t="e">
        <f t="shared" ca="1" si="14"/>
        <v>#VALUE!</v>
      </c>
      <c r="BO42" t="e">
        <f t="shared" ca="1" si="15"/>
        <v>#VALUE!</v>
      </c>
      <c r="BP42" t="e">
        <f t="shared" ca="1" si="16"/>
        <v>#VALUE!</v>
      </c>
      <c r="BQ42" t="e">
        <f t="shared" ca="1" si="17"/>
        <v>#VALUE!</v>
      </c>
      <c r="BR42" t="e">
        <f t="shared" ca="1" si="21"/>
        <v>#VALUE!</v>
      </c>
      <c r="BS42" t="e">
        <f t="shared" ca="1" si="22"/>
        <v>#VALUE!</v>
      </c>
      <c r="BT42" t="e">
        <f ca="1">OFFSET([1]EquipTable!$A$1,ROW()-1,0)</f>
        <v>#VALUE!</v>
      </c>
      <c r="BV42" t="e">
        <f ca="1">IF(VLOOKUP($BY42,[2]ActorTable!$1:$1048576,MATCH("업데이트순번",[2]ActorTable!$1:$1,0),0)&lt;=$BW$1,1,0)
*IF(MID(BY42,7,1)="2",0.1,1)</f>
        <v>#VALUE!</v>
      </c>
      <c r="BW42" t="e">
        <f t="shared" ca="1" si="18"/>
        <v>#VALUE!</v>
      </c>
      <c r="BX42" t="e">
        <f t="shared" ca="1" si="19"/>
        <v>#VALUE!</v>
      </c>
      <c r="BY42" t="e">
        <f ca="1">OFFSET([2]ActorTable!$A$1,ROW()-1,0)</f>
        <v>#VALUE!</v>
      </c>
      <c r="BZ42" t="e">
        <f ca="1">VLOOKUP($BY42,[2]ActorTable!$1:$1048576,MATCH("이름참고",[2]ActorTable!$1:$1,0),0)</f>
        <v>#VALUE!</v>
      </c>
    </row>
    <row r="43" spans="1:78">
      <c r="A43">
        <v>11</v>
      </c>
      <c r="B43">
        <v>1</v>
      </c>
      <c r="C43">
        <f t="shared" si="0"/>
        <v>0</v>
      </c>
      <c r="D43">
        <f t="shared" ca="1" si="27"/>
        <v>0.83667603190323092</v>
      </c>
      <c r="E43">
        <f t="shared" ca="1" si="27"/>
        <v>0.80972732871506103</v>
      </c>
      <c r="F43">
        <f t="shared" ca="1" si="27"/>
        <v>0.83450958306000911</v>
      </c>
      <c r="G43">
        <f t="shared" ca="1" si="27"/>
        <v>0.75144887289845497</v>
      </c>
      <c r="H43">
        <f t="shared" ca="1" si="27"/>
        <v>0.22079958143062284</v>
      </c>
      <c r="I43">
        <f t="shared" ca="1" si="27"/>
        <v>0.25630918605365194</v>
      </c>
      <c r="M43" t="str">
        <f t="shared" ca="1" si="2"/>
        <v>지정 장비</v>
      </c>
      <c r="N43" t="e">
        <f t="shared" ca="1" si="20"/>
        <v>#VALUE!</v>
      </c>
      <c r="O43">
        <f t="shared" ca="1" si="12"/>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캐릭터",$M43="지정 캐릭터 LBP1",$M43="지정 캐릭터 LBP2",$M43="지정 캐릭터 LBP3",$M43="안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캐릭터",$M43="지정 캐릭터 LBP1",$M43="지정 캐릭터 LBP2",$M43="지정 캐릭터 LBP3"),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캐릭터",$M43="지정 캐릭터 LBP1",$M43="지정 캐릭터 LBP2",$M43="지정 캐릭터 LBP3"),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INT($O43*(VLOOKUP($M43,$AN:$BA,MATCH($AX$1,$AN$1:$BA$1,0),0)*(VLOOKUP($M43,$AN:$BA,MATCH($AY$1,$AN$1:$BA$1,0),0)+$I43*(VLOOKUP($M43,$AN:$BA,MATCH($AZ$1,$AN$1:$BA$1,0),0)-VLOOKUP($M43,$AN:$BA,MATCH($AY$1,$AN$1:$BA$1,0),0)))))),
IF(OR($M43="안 지정 캐릭터 PP 일반등급",$M43="안 지정 캐릭터 PP 영웅등급"),
  IF(AND(OR($B43=10,$B43=11),$M43=OFFSET($M43,-1,0)),OFFSET(R43,-1,0),
    $O43*VLOOKUP($M43,$AN:$BA,MATCH($AX$1,$AN$1:$BA$1,0),0)),
"그외없음")))))))</f>
        <v>#VALUE!</v>
      </c>
      <c r="S43" t="e">
        <f ca="1">IF(OR(ISNUMBER(N43),N43="삭제"),"",
IF(LEFT(N43,5)="Equip",
  IF($BN$1&lt;VLOOKUP(N43,[1]EquipTable!$1:$1048576,MATCH("업데이트순번",[1]EquipTable!$1:$1,0),0),"업데이트순번이상",""),
IF(LEFT(N43,5)="Actor",
  IF($BW$1&lt;VLOOKUP(N43,[2]ActorTable!$1:$1048576,MATCH("업데이트순번",[2]ActorTable!$1:$1,0),0),"업데이트순번이상",""),
"그외없음")))</f>
        <v>#VALUE!</v>
      </c>
      <c r="T43" t="e">
        <f t="shared" ca="1" si="4"/>
        <v>#VALUE!</v>
      </c>
      <c r="U43" t="s">
        <v>83</v>
      </c>
      <c r="V43" t="s">
        <v>276</v>
      </c>
      <c r="W43">
        <v>1</v>
      </c>
      <c r="X43" t="s">
        <v>129</v>
      </c>
      <c r="Z43">
        <v>1400</v>
      </c>
      <c r="AA43" t="str">
        <f t="shared" ca="1" si="5"/>
        <v>fe</v>
      </c>
      <c r="AB43" t="s">
        <v>83</v>
      </c>
      <c r="AC43" t="s">
        <v>275</v>
      </c>
      <c r="AD43">
        <v>1</v>
      </c>
      <c r="AE43" t="s">
        <v>129</v>
      </c>
      <c r="AG43">
        <v>9600</v>
      </c>
      <c r="AH43" t="str">
        <f t="shared" si="6"/>
        <v/>
      </c>
      <c r="AI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IFERROR(VLOOKUP(AC43,[2]ActorTable!$A:$G,MATCH("이름참고",[2]ActorTable!$1:$1,0),0),"캐릭터없음"),
"")))))</f>
        <v>십자 은도금 방패</v>
      </c>
      <c r="AJ43">
        <v>1</v>
      </c>
      <c r="AK4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v>
      </c>
      <c r="AL43" t="str">
        <f t="shared" ca="1" si="7"/>
        <v>{"dy":11,"sl":1,"tp":"fe","vl":"Equip7202","cn":1,"pt":"GO","pr":9600}</v>
      </c>
      <c r="BK43" t="e">
        <f ca="1">IF(VLOOKUP($BT43,[1]EquipTable!$1:$1048576,MATCH("업데이트순번",[1]EquipTable!$1:$1,0),0)&lt;=$BN$1,1,0)
*IF(MID(BT43,7,1)="4",0.1,1)</f>
        <v>#VALUE!</v>
      </c>
      <c r="BL43" t="e">
        <f ca="1">IF(VLOOKUP($BT43,[1]EquipTable!$1:$1048576,MATCH("업데이트순번",[1]EquipTable!$1:$1,0),0)&lt;=$BN$1,1,0)
*IF(MID(BT43,7,1)="4",0.1,1)
*IF(AND(MID(BT43,7,1)&lt;&gt;"4",OR(MID(BT43,6,1)="6",MID(BT43,6,1)="7")),3,1)</f>
        <v>#VALUE!</v>
      </c>
      <c r="BM43" t="e">
        <f ca="1">IF(VLOOKUP($BT43,[1]EquipTable!$1:$1048576,MATCH("업데이트순번",[1]EquipTable!$1:$1,0),0)&lt;=$BN$1,1,0)
*IF(MID(BT43,7,1)="4",0.1,1)
*IF(AND(MID(BT43,7,1)&lt;&gt;"4",MID(BT43,6,1)="8"),4,1)</f>
        <v>#VALUE!</v>
      </c>
      <c r="BN43" t="e">
        <f t="shared" ca="1" si="14"/>
        <v>#VALUE!</v>
      </c>
      <c r="BO43" t="e">
        <f t="shared" ca="1" si="15"/>
        <v>#VALUE!</v>
      </c>
      <c r="BP43" t="e">
        <f t="shared" ca="1" si="16"/>
        <v>#VALUE!</v>
      </c>
      <c r="BQ43" t="e">
        <f t="shared" ca="1" si="17"/>
        <v>#VALUE!</v>
      </c>
      <c r="BR43" t="e">
        <f t="shared" ca="1" si="21"/>
        <v>#VALUE!</v>
      </c>
      <c r="BS43" t="e">
        <f t="shared" ca="1" si="22"/>
        <v>#VALUE!</v>
      </c>
      <c r="BT43" t="e">
        <f ca="1">OFFSET([1]EquipTable!$A$1,ROW()-1,0)</f>
        <v>#VALUE!</v>
      </c>
      <c r="BV43" t="e">
        <f ca="1">IF(VLOOKUP($BY43,[2]ActorTable!$1:$1048576,MATCH("업데이트순번",[2]ActorTable!$1:$1,0),0)&lt;=$BW$1,1,0)
*IF(MID(BY43,7,1)="2",0.1,1)</f>
        <v>#VALUE!</v>
      </c>
      <c r="BW43" t="e">
        <f t="shared" ca="1" si="18"/>
        <v>#VALUE!</v>
      </c>
      <c r="BX43" t="e">
        <f t="shared" ca="1" si="19"/>
        <v>#VALUE!</v>
      </c>
      <c r="BY43" t="e">
        <f ca="1">OFFSET([2]ActorTable!$A$1,ROW()-1,0)</f>
        <v>#VALUE!</v>
      </c>
      <c r="BZ43" t="e">
        <f ca="1">VLOOKUP($BY43,[2]ActorTable!$1:$1048576,MATCH("이름참고",[2]ActorTable!$1:$1,0),0)</f>
        <v>#VALUE!</v>
      </c>
    </row>
    <row r="44" spans="1:78">
      <c r="A44">
        <v>12</v>
      </c>
      <c r="B44">
        <v>1</v>
      </c>
      <c r="C44">
        <f t="shared" si="0"/>
        <v>0</v>
      </c>
      <c r="D44">
        <f t="shared" ca="1" si="27"/>
        <v>0.42149762909815425</v>
      </c>
      <c r="E44">
        <f t="shared" ca="1" si="27"/>
        <v>0.7297998303796337</v>
      </c>
      <c r="F44">
        <f t="shared" ca="1" si="27"/>
        <v>0.72362330467617775</v>
      </c>
      <c r="G44">
        <f t="shared" ca="1" si="27"/>
        <v>0.94929476211706676</v>
      </c>
      <c r="H44">
        <f t="shared" ca="1" si="27"/>
        <v>0.94835416856115684</v>
      </c>
      <c r="I44">
        <f t="shared" ca="1" si="27"/>
        <v>0.43944166922722994</v>
      </c>
      <c r="M44" t="str">
        <f t="shared" ca="1" si="2"/>
        <v>지정 장비</v>
      </c>
      <c r="N44" t="e">
        <f t="shared" ca="1" si="20"/>
        <v>#VALUE!</v>
      </c>
      <c r="O44">
        <f t="shared" ca="1" si="12"/>
        <v>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캐릭터",$M44="지정 캐릭터 LBP1",$M44="지정 캐릭터 LBP2",$M44="지정 캐릭터 LBP3",$M44="안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캐릭터",$M44="지정 캐릭터 LBP1",$M44="지정 캐릭터 LBP2",$M44="지정 캐릭터 LBP3"),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
"그외없음")))))))</f>
        <v>삭제</v>
      </c>
      <c r="R44" t="e">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캐릭터",$M44="지정 캐릭터 LBP1",$M44="지정 캐릭터 LBP2",$M44="지정 캐릭터 LBP3"),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INT($O44*(VLOOKUP($M44,$AN:$BA,MATCH($AX$1,$AN$1:$BA$1,0),0)*(VLOOKUP($M44,$AN:$BA,MATCH($AY$1,$AN$1:$BA$1,0),0)+$I44*(VLOOKUP($M44,$AN:$BA,MATCH($AZ$1,$AN$1:$BA$1,0),0)-VLOOKUP($M44,$AN:$BA,MATCH($AY$1,$AN$1:$BA$1,0),0)))))),
IF(OR($M44="안 지정 캐릭터 PP 일반등급",$M44="안 지정 캐릭터 PP 영웅등급"),
  IF(AND(OR($B44=10,$B44=11),$M44=OFFSET($M44,-1,0)),OFFSET(R44,-1,0),
    $O44*VLOOKUP($M44,$AN:$BA,MATCH($AX$1,$AN$1:$BA$1,0),0)),
"그외없음")))))))</f>
        <v>#VALUE!</v>
      </c>
      <c r="S44" t="e">
        <f ca="1">IF(OR(ISNUMBER(N44),N44="삭제"),"",
IF(LEFT(N44,5)="Equip",
  IF($BN$1&lt;VLOOKUP(N44,[1]EquipTable!$1:$1048576,MATCH("업데이트순번",[1]EquipTable!$1:$1,0),0),"업데이트순번이상",""),
IF(LEFT(N44,5)="Actor",
  IF($BW$1&lt;VLOOKUP(N44,[2]ActorTable!$1:$1048576,MATCH("업데이트순번",[2]ActorTable!$1:$1,0),0),"업데이트순번이상",""),
"그외없음")))</f>
        <v>#VALUE!</v>
      </c>
      <c r="T44" t="e">
        <f t="shared" ca="1" si="4"/>
        <v>#VALUE!</v>
      </c>
      <c r="U44" t="s">
        <v>83</v>
      </c>
      <c r="V44" t="s">
        <v>214</v>
      </c>
      <c r="W44">
        <v>1</v>
      </c>
      <c r="X44" t="s">
        <v>129</v>
      </c>
      <c r="Z44">
        <v>2500</v>
      </c>
      <c r="AA44" t="str">
        <f t="shared" ca="1" si="5"/>
        <v>fe</v>
      </c>
      <c r="AB44" t="s">
        <v>83</v>
      </c>
      <c r="AC44" t="s">
        <v>278</v>
      </c>
      <c r="AD44">
        <v>1</v>
      </c>
      <c r="AE44" t="s">
        <v>129</v>
      </c>
      <c r="AG44">
        <v>600</v>
      </c>
      <c r="AH44" t="str">
        <f t="shared" si="6"/>
        <v/>
      </c>
      <c r="AI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IFERROR(VLOOKUP(AC44,[2]ActorTable!$A:$G,MATCH("이름참고",[2]ActorTable!$1:$1,0),0),"캐릭터없음"),
"")))))</f>
        <v>유목민의 가보</v>
      </c>
      <c r="AJ44">
        <v>1</v>
      </c>
      <c r="AK4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v>
      </c>
      <c r="AL44" t="str">
        <f t="shared" ca="1" si="7"/>
        <v>{"dy":12,"sl":1,"tp":"fe","vl":"Equip2001","cn":1,"pt":"GO","pr":600}</v>
      </c>
      <c r="BK44" t="e">
        <f ca="1">IF(VLOOKUP($BT44,[1]EquipTable!$1:$1048576,MATCH("업데이트순번",[1]EquipTable!$1:$1,0),0)&lt;=$BN$1,1,0)
*IF(MID(BT44,7,1)="4",0.1,1)</f>
        <v>#VALUE!</v>
      </c>
      <c r="BL44" t="e">
        <f ca="1">IF(VLOOKUP($BT44,[1]EquipTable!$1:$1048576,MATCH("업데이트순번",[1]EquipTable!$1:$1,0),0)&lt;=$BN$1,1,0)
*IF(MID(BT44,7,1)="4",0.1,1)
*IF(AND(MID(BT44,7,1)&lt;&gt;"4",OR(MID(BT44,6,1)="6",MID(BT44,6,1)="7")),3,1)</f>
        <v>#VALUE!</v>
      </c>
      <c r="BM44" t="e">
        <f ca="1">IF(VLOOKUP($BT44,[1]EquipTable!$1:$1048576,MATCH("업데이트순번",[1]EquipTable!$1:$1,0),0)&lt;=$BN$1,1,0)
*IF(MID(BT44,7,1)="4",0.1,1)
*IF(AND(MID(BT44,7,1)&lt;&gt;"4",MID(BT44,6,1)="8"),4,1)</f>
        <v>#VALUE!</v>
      </c>
      <c r="BN44" t="e">
        <f t="shared" ca="1" si="14"/>
        <v>#VALUE!</v>
      </c>
      <c r="BO44" t="e">
        <f t="shared" ca="1" si="15"/>
        <v>#VALUE!</v>
      </c>
      <c r="BP44" t="e">
        <f t="shared" ca="1" si="16"/>
        <v>#VALUE!</v>
      </c>
      <c r="BQ44" t="e">
        <f t="shared" ca="1" si="17"/>
        <v>#VALUE!</v>
      </c>
      <c r="BR44" t="e">
        <f t="shared" ca="1" si="21"/>
        <v>#VALUE!</v>
      </c>
      <c r="BS44" t="e">
        <f t="shared" ca="1" si="22"/>
        <v>#VALUE!</v>
      </c>
      <c r="BT44" t="e">
        <f ca="1">OFFSET([1]EquipTable!$A$1,ROW()-1,0)</f>
        <v>#VALUE!</v>
      </c>
      <c r="BV44">
        <f>IF(VLOOKUP($BY44,[2]ActorTable!$1:$1048576,MATCH("업데이트순번",[2]ActorTable!$1:$1,0),0)&lt;=$BW$1,1,0)
*IF(MID(BY44,7,1)="2",0.1,1)</f>
        <v>0</v>
      </c>
      <c r="BW44" t="e">
        <f t="shared" ca="1" si="18"/>
        <v>#VALUE!</v>
      </c>
      <c r="BX44" t="e">
        <f t="shared" ca="1" si="19"/>
        <v>#VALUE!</v>
      </c>
      <c r="BY44" t="s">
        <v>224</v>
      </c>
      <c r="BZ44" t="str">
        <f>VLOOKUP($BY44,[2]ActorTable!$1:$1048576,MATCH("이름참고",[2]ActorTable!$1:$1,0),0)</f>
        <v>레나</v>
      </c>
    </row>
    <row r="45" spans="1:78">
      <c r="A45">
        <v>13</v>
      </c>
      <c r="B45">
        <v>1</v>
      </c>
      <c r="C45">
        <f t="shared" si="0"/>
        <v>0</v>
      </c>
      <c r="D45">
        <f t="shared" ca="1" si="27"/>
        <v>0.84474726358735619</v>
      </c>
      <c r="E45">
        <f t="shared" ca="1" si="27"/>
        <v>0.56414863432974882</v>
      </c>
      <c r="F45">
        <f t="shared" ca="1" si="27"/>
        <v>0.65106631959573524</v>
      </c>
      <c r="G45">
        <f t="shared" ca="1" si="27"/>
        <v>0.8017499689115235</v>
      </c>
      <c r="H45">
        <f t="shared" ca="1" si="27"/>
        <v>3.6010339861147211E-2</v>
      </c>
      <c r="I45">
        <f t="shared" ca="1" si="27"/>
        <v>0.31311591121448368</v>
      </c>
      <c r="M45" t="str">
        <f t="shared" ca="1" si="2"/>
        <v>지정 장비</v>
      </c>
      <c r="N45" t="e">
        <f t="shared" ca="1" si="20"/>
        <v>#VALUE!</v>
      </c>
      <c r="O45">
        <f t="shared" ca="1" si="12"/>
        <v>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캐릭터",$M45="지정 캐릭터 LBP1",$M45="지정 캐릭터 LBP2",$M45="지정 캐릭터 LBP3",$M45="안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캐릭터",$M45="지정 캐릭터 LBP1",$M45="지정 캐릭터 LBP2",$M45="지정 캐릭터 LBP3"),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
"그외없음")))))))</f>
        <v>삭제</v>
      </c>
      <c r="R45" t="e">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캐릭터",$M45="지정 캐릭터 LBP1",$M45="지정 캐릭터 LBP2",$M45="지정 캐릭터 LBP3"),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INT($O45*(VLOOKUP($M45,$AN:$BA,MATCH($AX$1,$AN$1:$BA$1,0),0)*(VLOOKUP($M45,$AN:$BA,MATCH($AY$1,$AN$1:$BA$1,0),0)+$I45*(VLOOKUP($M45,$AN:$BA,MATCH($AZ$1,$AN$1:$BA$1,0),0)-VLOOKUP($M45,$AN:$BA,MATCH($AY$1,$AN$1:$BA$1,0),0)))))),
IF(OR($M45="안 지정 캐릭터 PP 일반등급",$M45="안 지정 캐릭터 PP 영웅등급"),
  IF(AND(OR($B45=10,$B45=11),$M45=OFFSET($M45,-1,0)),OFFSET(R45,-1,0),
    $O45*VLOOKUP($M45,$AN:$BA,MATCH($AX$1,$AN$1:$BA$1,0),0)),
"그외없음")))))))</f>
        <v>#VALUE!</v>
      </c>
      <c r="S45" t="e">
        <f ca="1">IF(OR(ISNUMBER(N45),N45="삭제"),"",
IF(LEFT(N45,5)="Equip",
  IF($BN$1&lt;VLOOKUP(N45,[1]EquipTable!$1:$1048576,MATCH("업데이트순번",[1]EquipTable!$1:$1,0),0),"업데이트순번이상",""),
IF(LEFT(N45,5)="Actor",
  IF($BW$1&lt;VLOOKUP(N45,[2]ActorTable!$1:$1048576,MATCH("업데이트순번",[2]ActorTable!$1:$1,0),0),"업데이트순번이상",""),
"그외없음")))</f>
        <v>#VALUE!</v>
      </c>
      <c r="T45" t="e">
        <f t="shared" ca="1" si="4"/>
        <v>#VALUE!</v>
      </c>
      <c r="U45" t="s">
        <v>83</v>
      </c>
      <c r="V45" t="s">
        <v>188</v>
      </c>
      <c r="W45">
        <v>1</v>
      </c>
      <c r="X45" t="s">
        <v>133</v>
      </c>
      <c r="Z45">
        <v>4</v>
      </c>
      <c r="AA45" t="str">
        <f t="shared" ca="1" si="5"/>
        <v>fe</v>
      </c>
      <c r="AB45" t="s">
        <v>83</v>
      </c>
      <c r="AC45" t="s">
        <v>112</v>
      </c>
      <c r="AD45">
        <v>1</v>
      </c>
      <c r="AE45" t="s">
        <v>129</v>
      </c>
      <c r="AG45">
        <v>3900</v>
      </c>
      <c r="AH45" t="str">
        <f t="shared" si="6"/>
        <v/>
      </c>
      <c r="AI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IFERROR(VLOOKUP(AC45,[2]ActorTable!$A:$G,MATCH("이름참고",[2]ActorTable!$1:$1,0),0),"캐릭터없음"),
"")))))</f>
        <v>빅 바디</v>
      </c>
      <c r="AJ45">
        <v>1</v>
      </c>
      <c r="AK4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v>
      </c>
      <c r="AL45" t="str">
        <f t="shared" ca="1" si="7"/>
        <v>{"dy":13,"sl":1,"tp":"fe","vl":"Equip6101","cn":1,"pt":"GO","pr":3900}</v>
      </c>
      <c r="BK45" t="e">
        <f ca="1">IF(VLOOKUP($BT45,[1]EquipTable!$1:$1048576,MATCH("업데이트순번",[1]EquipTable!$1:$1,0),0)&lt;=$BN$1,1,0)
*IF(MID(BT45,7,1)="4",0.1,1)</f>
        <v>#VALUE!</v>
      </c>
      <c r="BL45" t="e">
        <f ca="1">IF(VLOOKUP($BT45,[1]EquipTable!$1:$1048576,MATCH("업데이트순번",[1]EquipTable!$1:$1,0),0)&lt;=$BN$1,1,0)
*IF(MID(BT45,7,1)="4",0.1,1)
*IF(AND(MID(BT45,7,1)&lt;&gt;"4",OR(MID(BT45,6,1)="6",MID(BT45,6,1)="7")),3,1)</f>
        <v>#VALUE!</v>
      </c>
      <c r="BM45" t="e">
        <f ca="1">IF(VLOOKUP($BT45,[1]EquipTable!$1:$1048576,MATCH("업데이트순번",[1]EquipTable!$1:$1,0),0)&lt;=$BN$1,1,0)
*IF(MID(BT45,7,1)="4",0.1,1)
*IF(AND(MID(BT45,7,1)&lt;&gt;"4",MID(BT45,6,1)="8"),4,1)</f>
        <v>#VALUE!</v>
      </c>
      <c r="BN45" t="e">
        <f t="shared" ca="1" si="14"/>
        <v>#VALUE!</v>
      </c>
      <c r="BO45" t="e">
        <f t="shared" ca="1" si="15"/>
        <v>#VALUE!</v>
      </c>
      <c r="BP45" t="e">
        <f t="shared" ca="1" si="16"/>
        <v>#VALUE!</v>
      </c>
      <c r="BQ45" t="e">
        <f t="shared" ca="1" si="17"/>
        <v>#VALUE!</v>
      </c>
      <c r="BR45" t="e">
        <f t="shared" ca="1" si="21"/>
        <v>#VALUE!</v>
      </c>
      <c r="BS45" t="e">
        <f t="shared" ca="1" si="22"/>
        <v>#VALUE!</v>
      </c>
      <c r="BT45" t="e">
        <f ca="1">OFFSET([1]EquipTable!$A$1,ROW()-1,0)</f>
        <v>#VALUE!</v>
      </c>
      <c r="BV45">
        <f>IF(VLOOKUP($BY45,[2]ActorTable!$1:$1048576,MATCH("업데이트순번",[2]ActorTable!$1:$1,0),0)&lt;=$BW$1,1,0)
*IF(MID(BY45,7,1)="2",0.1,1)</f>
        <v>0</v>
      </c>
      <c r="BW45" t="e">
        <f t="shared" ca="1" si="18"/>
        <v>#VALUE!</v>
      </c>
      <c r="BX45" t="e">
        <f t="shared" ca="1" si="19"/>
        <v>#VALUE!</v>
      </c>
      <c r="BY45" t="s">
        <v>225</v>
      </c>
      <c r="BZ45" t="str">
        <f>VLOOKUP($BY45,[2]ActorTable!$1:$1048576,MATCH("이름참고",[2]ActorTable!$1:$1,0),0)</f>
        <v>서린</v>
      </c>
    </row>
    <row r="46" spans="1:78">
      <c r="A46">
        <v>14</v>
      </c>
      <c r="B46">
        <v>1</v>
      </c>
      <c r="C46">
        <f t="shared" si="0"/>
        <v>0</v>
      </c>
      <c r="D46">
        <f t="shared" ca="1" si="27"/>
        <v>0.7492309812232999</v>
      </c>
      <c r="E46">
        <f t="shared" ca="1" si="27"/>
        <v>7.4492119020629133E-2</v>
      </c>
      <c r="F46">
        <f t="shared" ca="1" si="27"/>
        <v>1.5262213562409976E-2</v>
      </c>
      <c r="G46">
        <f t="shared" ca="1" si="27"/>
        <v>0.80215760116910662</v>
      </c>
      <c r="H46">
        <f t="shared" ca="1" si="27"/>
        <v>0.51707386340525152</v>
      </c>
      <c r="I46">
        <f t="shared" ca="1" si="27"/>
        <v>0.42662173692880556</v>
      </c>
      <c r="M46" t="str">
        <f t="shared" ca="1" si="2"/>
        <v>지정 장비</v>
      </c>
      <c r="N46" t="e">
        <f t="shared" ca="1" si="20"/>
        <v>#VALUE!</v>
      </c>
      <c r="O46">
        <f t="shared" ca="1" si="12"/>
        <v>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캐릭터",$M46="지정 캐릭터 LBP1",$M46="지정 캐릭터 LBP2",$M46="지정 캐릭터 LBP3",$M46="안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캐릭터",$M46="지정 캐릭터 LBP1",$M46="지정 캐릭터 LBP2",$M46="지정 캐릭터 LBP3"),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
"그외없음")))))))</f>
        <v>삭제</v>
      </c>
      <c r="R46" t="e">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캐릭터",$M46="지정 캐릭터 LBP1",$M46="지정 캐릭터 LBP2",$M46="지정 캐릭터 LBP3"),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INT($O46*(VLOOKUP($M46,$AN:$BA,MATCH($AX$1,$AN$1:$BA$1,0),0)*(VLOOKUP($M46,$AN:$BA,MATCH($AY$1,$AN$1:$BA$1,0),0)+$I46*(VLOOKUP($M46,$AN:$BA,MATCH($AZ$1,$AN$1:$BA$1,0),0)-VLOOKUP($M46,$AN:$BA,MATCH($AY$1,$AN$1:$BA$1,0),0)))))),
IF(OR($M46="안 지정 캐릭터 PP 일반등급",$M46="안 지정 캐릭터 PP 영웅등급"),
  IF(AND(OR($B46=10,$B46=11),$M46=OFFSET($M46,-1,0)),OFFSET(R46,-1,0),
    $O46*VLOOKUP($M46,$AN:$BA,MATCH($AX$1,$AN$1:$BA$1,0),0)),
"그외없음")))))))</f>
        <v>#VALUE!</v>
      </c>
      <c r="S46" t="e">
        <f ca="1">IF(OR(ISNUMBER(N46),N46="삭제"),"",
IF(LEFT(N46,5)="Equip",
  IF($BN$1&lt;VLOOKUP(N46,[1]EquipTable!$1:$1048576,MATCH("업데이트순번",[1]EquipTable!$1:$1,0),0),"업데이트순번이상",""),
IF(LEFT(N46,5)="Actor",
  IF($BW$1&lt;VLOOKUP(N46,[2]ActorTable!$1:$1048576,MATCH("업데이트순번",[2]ActorTable!$1:$1,0),0),"업데이트순번이상",""),
"그외없음")))</f>
        <v>#VALUE!</v>
      </c>
      <c r="T46" t="e">
        <f t="shared" ca="1" si="4"/>
        <v>#VALUE!</v>
      </c>
      <c r="U46" t="s">
        <v>83</v>
      </c>
      <c r="V46" t="s">
        <v>192</v>
      </c>
      <c r="W46">
        <v>1</v>
      </c>
      <c r="X46" t="s">
        <v>133</v>
      </c>
      <c r="Z46">
        <v>96</v>
      </c>
      <c r="AA46" t="str">
        <f t="shared" ca="1" si="5"/>
        <v>fe</v>
      </c>
      <c r="AB46" t="s">
        <v>83</v>
      </c>
      <c r="AC46" t="s">
        <v>277</v>
      </c>
      <c r="AD46">
        <v>1</v>
      </c>
      <c r="AE46" t="s">
        <v>133</v>
      </c>
      <c r="AG46">
        <v>5</v>
      </c>
      <c r="AH46" t="str">
        <f t="shared" si="6"/>
        <v/>
      </c>
      <c r="AI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IFERROR(VLOOKUP(AC46,[2]ActorTable!$A:$G,MATCH("이름참고",[2]ActorTable!$1:$1,0),0),"캐릭터없음"),
"")))))</f>
        <v>빛을 가둔 수정 지팡이</v>
      </c>
      <c r="AJ46">
        <v>1</v>
      </c>
      <c r="AK4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v>
      </c>
      <c r="AL46" t="str">
        <f t="shared" ca="1" si="7"/>
        <v>{"dy":14,"sl":1,"tp":"fe","vl":"Equip3201","cn":1,"pt":"DI","pr":5}</v>
      </c>
      <c r="BK46" t="e">
        <f ca="1">IF(VLOOKUP($BT46,[1]EquipTable!$1:$1048576,MATCH("업데이트순번",[1]EquipTable!$1:$1,0),0)&lt;=$BN$1,1,0)
*IF(MID(BT46,7,1)="4",0.1,1)</f>
        <v>#VALUE!</v>
      </c>
      <c r="BL46" t="e">
        <f ca="1">IF(VLOOKUP($BT46,[1]EquipTable!$1:$1048576,MATCH("업데이트순번",[1]EquipTable!$1:$1,0),0)&lt;=$BN$1,1,0)
*IF(MID(BT46,7,1)="4",0.1,1)
*IF(AND(MID(BT46,7,1)&lt;&gt;"4",OR(MID(BT46,6,1)="6",MID(BT46,6,1)="7")),3,1)</f>
        <v>#VALUE!</v>
      </c>
      <c r="BM46" t="e">
        <f ca="1">IF(VLOOKUP($BT46,[1]EquipTable!$1:$1048576,MATCH("업데이트순번",[1]EquipTable!$1:$1,0),0)&lt;=$BN$1,1,0)
*IF(MID(BT46,7,1)="4",0.1,1)
*IF(AND(MID(BT46,7,1)&lt;&gt;"4",MID(BT46,6,1)="8"),4,1)</f>
        <v>#VALUE!</v>
      </c>
      <c r="BN46" t="e">
        <f t="shared" ca="1" si="14"/>
        <v>#VALUE!</v>
      </c>
      <c r="BO46" t="e">
        <f t="shared" ca="1" si="15"/>
        <v>#VALUE!</v>
      </c>
      <c r="BP46" t="e">
        <f t="shared" ca="1" si="16"/>
        <v>#VALUE!</v>
      </c>
      <c r="BQ46" t="e">
        <f t="shared" ca="1" si="17"/>
        <v>#VALUE!</v>
      </c>
      <c r="BR46" t="e">
        <f t="shared" ca="1" si="21"/>
        <v>#VALUE!</v>
      </c>
      <c r="BS46" t="e">
        <f t="shared" ca="1" si="22"/>
        <v>#VALUE!</v>
      </c>
      <c r="BT46" t="e">
        <f ca="1">OFFSET([1]EquipTable!$A$1,ROW()-1,0)</f>
        <v>#VALUE!</v>
      </c>
    </row>
    <row r="47" spans="1:78">
      <c r="A47">
        <v>15</v>
      </c>
      <c r="B47">
        <v>1</v>
      </c>
      <c r="C47">
        <f t="shared" si="0"/>
        <v>0</v>
      </c>
      <c r="D47">
        <f t="shared" ca="1" si="27"/>
        <v>0.49226270552578788</v>
      </c>
      <c r="E47">
        <f t="shared" ca="1" si="27"/>
        <v>0.91498078357590795</v>
      </c>
      <c r="F47">
        <f t="shared" ca="1" si="27"/>
        <v>0.95381956998717032</v>
      </c>
      <c r="G47">
        <f t="shared" ca="1" si="27"/>
        <v>0.26336809158983132</v>
      </c>
      <c r="H47">
        <f t="shared" ca="1" si="27"/>
        <v>0.2101938004676932</v>
      </c>
      <c r="I47">
        <f t="shared" ca="1" si="27"/>
        <v>6.5510877576396509E-2</v>
      </c>
      <c r="M47" t="str">
        <f t="shared" ca="1" si="2"/>
        <v>지정 장비</v>
      </c>
      <c r="N47" t="e">
        <f t="shared" ca="1" si="20"/>
        <v>#VALUE!</v>
      </c>
      <c r="O47">
        <f t="shared" ca="1" si="12"/>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캐릭터",$M47="지정 캐릭터 LBP1",$M47="지정 캐릭터 LBP2",$M47="지정 캐릭터 LBP3",$M47="안 지정 캐릭터 영웅등급"),"DI",
IF($M47="지정 캐릭터 PP","DI",
IF(OR($M47="안 지정 캐릭터 PP 일반등급",$M47="안 지정 캐릭터 PP 영웅등급"),"GO",
"그외없음"))))))</f>
        <v>DI</v>
      </c>
      <c r="Q47" t="e">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캐릭터",$M47="지정 캐릭터 LBP1",$M47="지정 캐릭터 LBP2",$M47="지정 캐릭터 LBP3"),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
"그외없음")))))))</f>
        <v>#VALUE!</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캐릭터",$M47="지정 캐릭터 LBP1",$M47="지정 캐릭터 LBP2",$M47="지정 캐릭터 LBP3"),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INT($O47*(VLOOKUP($M47,$AN:$BA,MATCH($AX$1,$AN$1:$BA$1,0),0)*(VLOOKUP($M47,$AN:$BA,MATCH($AY$1,$AN$1:$BA$1,0),0)+$I47*(VLOOKUP($M47,$AN:$BA,MATCH($AZ$1,$AN$1:$BA$1,0),0)-VLOOKUP($M47,$AN:$BA,MATCH($AY$1,$AN$1:$BA$1,0),0)))))),
IF(OR($M47="안 지정 캐릭터 PP 일반등급",$M47="안 지정 캐릭터 PP 영웅등급"),
  IF(AND(OR($B47=10,$B47=11),$M47=OFFSET($M47,-1,0)),OFFSET(R47,-1,0),
    $O47*VLOOKUP($M47,$AN:$BA,MATCH($AX$1,$AN$1:$BA$1,0),0)),
"그외없음")))))))</f>
        <v>#VALUE!</v>
      </c>
      <c r="S47" t="e">
        <f ca="1">IF(OR(ISNUMBER(N47),N47="삭제"),"",
IF(LEFT(N47,5)="Equip",
  IF($BN$1&lt;VLOOKUP(N47,[1]EquipTable!$1:$1048576,MATCH("업데이트순번",[1]EquipTable!$1:$1,0),0),"업데이트순번이상",""),
IF(LEFT(N47,5)="Actor",
  IF($BW$1&lt;VLOOKUP(N47,[2]ActorTable!$1:$1048576,MATCH("업데이트순번",[2]ActorTable!$1:$1,0),0),"업데이트순번이상",""),
"그외없음")))</f>
        <v>#VALUE!</v>
      </c>
      <c r="T47" t="e">
        <f t="shared" ca="1" si="4"/>
        <v>#VALUE!</v>
      </c>
      <c r="U47" t="s">
        <v>83</v>
      </c>
      <c r="V47" t="s">
        <v>214</v>
      </c>
      <c r="W47">
        <v>1</v>
      </c>
      <c r="X47" t="s">
        <v>129</v>
      </c>
      <c r="Z47">
        <v>2600</v>
      </c>
      <c r="AA47" t="str">
        <f t="shared" ca="1" si="5"/>
        <v>fe</v>
      </c>
      <c r="AB47" t="s">
        <v>83</v>
      </c>
      <c r="AC47" t="s">
        <v>103</v>
      </c>
      <c r="AD47">
        <v>1</v>
      </c>
      <c r="AE47" t="s">
        <v>133</v>
      </c>
      <c r="AG47">
        <v>12</v>
      </c>
      <c r="AH47" t="str">
        <f t="shared" si="6"/>
        <v/>
      </c>
      <c r="AI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IFERROR(VLOOKUP(AC47,[2]ActorTable!$A:$G,MATCH("이름참고",[2]ActorTable!$1:$1,0),0),"캐릭터없음"),
"")))))</f>
        <v>뿔과 뼈로 만든 활</v>
      </c>
      <c r="AJ47">
        <v>1</v>
      </c>
      <c r="AK4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v>
      </c>
      <c r="AL47" t="str">
        <f t="shared" ca="1" si="7"/>
        <v>{"dy":15,"sl":1,"tp":"fe","vl":"Equip2301","cn":1,"pt":"DI","pr":12}</v>
      </c>
      <c r="BK47" t="e">
        <f ca="1">IF(VLOOKUP($BT47,[1]EquipTable!$1:$1048576,MATCH("업데이트순번",[1]EquipTable!$1:$1,0),0)&lt;=$BN$1,1,0)
*IF(MID(BT47,7,1)="4",0.1,1)</f>
        <v>#VALUE!</v>
      </c>
      <c r="BL47" t="e">
        <f ca="1">IF(VLOOKUP($BT47,[1]EquipTable!$1:$1048576,MATCH("업데이트순번",[1]EquipTable!$1:$1,0),0)&lt;=$BN$1,1,0)
*IF(MID(BT47,7,1)="4",0.1,1)
*IF(AND(MID(BT47,7,1)&lt;&gt;"4",OR(MID(BT47,6,1)="6",MID(BT47,6,1)="7")),3,1)</f>
        <v>#VALUE!</v>
      </c>
      <c r="BM47" t="e">
        <f ca="1">IF(VLOOKUP($BT47,[1]EquipTable!$1:$1048576,MATCH("업데이트순번",[1]EquipTable!$1:$1,0),0)&lt;=$BN$1,1,0)
*IF(MID(BT47,7,1)="4",0.1,1)
*IF(AND(MID(BT47,7,1)&lt;&gt;"4",MID(BT47,6,1)="8"),4,1)</f>
        <v>#VALUE!</v>
      </c>
      <c r="BN47" t="e">
        <f t="shared" ca="1" si="14"/>
        <v>#VALUE!</v>
      </c>
      <c r="BO47" t="e">
        <f t="shared" ca="1" si="15"/>
        <v>#VALUE!</v>
      </c>
      <c r="BP47" t="e">
        <f t="shared" ca="1" si="16"/>
        <v>#VALUE!</v>
      </c>
      <c r="BQ47" t="e">
        <f t="shared" ca="1" si="17"/>
        <v>#VALUE!</v>
      </c>
      <c r="BR47" t="e">
        <f t="shared" ca="1" si="21"/>
        <v>#VALUE!</v>
      </c>
      <c r="BS47" t="e">
        <f t="shared" ca="1" si="22"/>
        <v>#VALUE!</v>
      </c>
      <c r="BT47" t="e">
        <f ca="1">OFFSET([1]EquipTable!$A$1,ROW()-1,0)</f>
        <v>#VALUE!</v>
      </c>
    </row>
    <row r="48" spans="1:78">
      <c r="A48">
        <v>16</v>
      </c>
      <c r="B48">
        <v>1</v>
      </c>
      <c r="C48">
        <f t="shared" si="0"/>
        <v>0</v>
      </c>
      <c r="D48">
        <f t="shared" ca="1" si="27"/>
        <v>0.31807950911751204</v>
      </c>
      <c r="E48">
        <f t="shared" ca="1" si="27"/>
        <v>0.2455922967402735</v>
      </c>
      <c r="F48">
        <f t="shared" ca="1" si="27"/>
        <v>9.6864579531744877E-2</v>
      </c>
      <c r="G48">
        <f t="shared" ca="1" si="27"/>
        <v>7.9876942732967748E-2</v>
      </c>
      <c r="H48">
        <f t="shared" ca="1" si="27"/>
        <v>1.8305673246680754E-2</v>
      </c>
      <c r="I48">
        <f t="shared" ca="1" si="27"/>
        <v>0.83440062582171359</v>
      </c>
      <c r="M48" t="str">
        <f t="shared" ca="1" si="2"/>
        <v>지정 장비</v>
      </c>
      <c r="N48" t="e">
        <f t="shared" ca="1" si="20"/>
        <v>#VALUE!</v>
      </c>
      <c r="O48">
        <f t="shared" ca="1" si="12"/>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캐릭터",$M48="지정 캐릭터 LBP1",$M48="지정 캐릭터 LBP2",$M48="지정 캐릭터 LBP3",$M48="안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캐릭터",$M48="지정 캐릭터 LBP1",$M48="지정 캐릭터 LBP2",$M48="지정 캐릭터 LBP3"),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캐릭터",$M48="지정 캐릭터 LBP1",$M48="지정 캐릭터 LBP2",$M48="지정 캐릭터 LBP3"),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INT($O48*(VLOOKUP($M48,$AN:$BA,MATCH($AX$1,$AN$1:$BA$1,0),0)*(VLOOKUP($M48,$AN:$BA,MATCH($AY$1,$AN$1:$BA$1,0),0)+$I48*(VLOOKUP($M48,$AN:$BA,MATCH($AZ$1,$AN$1:$BA$1,0),0)-VLOOKUP($M48,$AN:$BA,MATCH($AY$1,$AN$1:$BA$1,0),0)))))),
IF(OR($M48="안 지정 캐릭터 PP 일반등급",$M48="안 지정 캐릭터 PP 영웅등급"),
  IF(AND(OR($B48=10,$B48=11),$M48=OFFSET($M48,-1,0)),OFFSET(R48,-1,0),
    $O48*VLOOKUP($M48,$AN:$BA,MATCH($AX$1,$AN$1:$BA$1,0),0)),
"그외없음")))))))</f>
        <v>#VALUE!</v>
      </c>
      <c r="S48" t="e">
        <f ca="1">IF(OR(ISNUMBER(N48),N48="삭제"),"",
IF(LEFT(N48,5)="Equip",
  IF($BN$1&lt;VLOOKUP(N48,[1]EquipTable!$1:$1048576,MATCH("업데이트순번",[1]EquipTable!$1:$1,0),0),"업데이트순번이상",""),
IF(LEFT(N48,5)="Actor",
  IF($BW$1&lt;VLOOKUP(N48,[2]ActorTable!$1:$1048576,MATCH("업데이트순번",[2]ActorTable!$1:$1,0),0),"업데이트순번이상",""),
"그외없음")))</f>
        <v>#VALUE!</v>
      </c>
      <c r="T48" t="e">
        <f t="shared" ca="1" si="4"/>
        <v>#VALUE!</v>
      </c>
      <c r="U48" t="s">
        <v>83</v>
      </c>
      <c r="V48" t="s">
        <v>195</v>
      </c>
      <c r="W48">
        <v>1</v>
      </c>
      <c r="X48" t="s">
        <v>129</v>
      </c>
      <c r="Z48">
        <v>800</v>
      </c>
      <c r="AA48" t="str">
        <f t="shared" ca="1" si="5"/>
        <v>fe</v>
      </c>
      <c r="AB48" t="s">
        <v>83</v>
      </c>
      <c r="AC48" t="s">
        <v>269</v>
      </c>
      <c r="AD48">
        <v>1</v>
      </c>
      <c r="AE48" t="s">
        <v>129</v>
      </c>
      <c r="AG48">
        <v>7700</v>
      </c>
      <c r="AH48" t="str">
        <f t="shared" si="6"/>
        <v/>
      </c>
      <c r="AI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IFERROR(VLOOKUP(AC48,[2]ActorTable!$A:$G,MATCH("이름참고",[2]ActorTable!$1:$1,0),0),"캐릭터없음"),
"")))))</f>
        <v>위장용 세검</v>
      </c>
      <c r="AJ48">
        <v>1</v>
      </c>
      <c r="AK4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v>
      </c>
      <c r="AL48" t="str">
        <f t="shared" ca="1" si="7"/>
        <v>{"dy":16,"sl":1,"tp":"fe","vl":"Equip1301","cn":1,"pt":"GO","pr":7700}</v>
      </c>
      <c r="BK48" t="e">
        <f ca="1">IF(VLOOKUP($BT48,[1]EquipTable!$1:$1048576,MATCH("업데이트순번",[1]EquipTable!$1:$1,0),0)&lt;=$BN$1,1,0)
*IF(MID(BT48,7,1)="4",0.1,1)</f>
        <v>#VALUE!</v>
      </c>
      <c r="BL48" t="e">
        <f ca="1">IF(VLOOKUP($BT48,[1]EquipTable!$1:$1048576,MATCH("업데이트순번",[1]EquipTable!$1:$1,0),0)&lt;=$BN$1,1,0)
*IF(MID(BT48,7,1)="4",0.1,1)
*IF(AND(MID(BT48,7,1)&lt;&gt;"4",OR(MID(BT48,6,1)="6",MID(BT48,6,1)="7")),3,1)</f>
        <v>#VALUE!</v>
      </c>
      <c r="BM48" t="e">
        <f ca="1">IF(VLOOKUP($BT48,[1]EquipTable!$1:$1048576,MATCH("업데이트순번",[1]EquipTable!$1:$1,0),0)&lt;=$BN$1,1,0)
*IF(MID(BT48,7,1)="4",0.1,1)
*IF(AND(MID(BT48,7,1)&lt;&gt;"4",MID(BT48,6,1)="8"),4,1)</f>
        <v>#VALUE!</v>
      </c>
      <c r="BN48" t="e">
        <f t="shared" ca="1" si="14"/>
        <v>#VALUE!</v>
      </c>
      <c r="BO48" t="e">
        <f t="shared" ca="1" si="15"/>
        <v>#VALUE!</v>
      </c>
      <c r="BP48" t="e">
        <f t="shared" ca="1" si="16"/>
        <v>#VALUE!</v>
      </c>
      <c r="BQ48" t="e">
        <f t="shared" ca="1" si="17"/>
        <v>#VALUE!</v>
      </c>
      <c r="BR48" t="e">
        <f t="shared" ca="1" si="21"/>
        <v>#VALUE!</v>
      </c>
      <c r="BS48" t="e">
        <f t="shared" ca="1" si="22"/>
        <v>#VALUE!</v>
      </c>
      <c r="BT48" t="e">
        <f ca="1">OFFSET([1]EquipTable!$A$1,ROW()-1,0)</f>
        <v>#VALUE!</v>
      </c>
    </row>
    <row r="49" spans="1:72">
      <c r="A49">
        <v>17</v>
      </c>
      <c r="B49">
        <v>1</v>
      </c>
      <c r="C49">
        <f t="shared" si="0"/>
        <v>0</v>
      </c>
      <c r="D49">
        <f t="shared" ca="1" si="27"/>
        <v>0.71765828967864942</v>
      </c>
      <c r="E49">
        <f t="shared" ca="1" si="27"/>
        <v>0.84755966126914395</v>
      </c>
      <c r="F49">
        <f t="shared" ca="1" si="27"/>
        <v>0.12033350521305886</v>
      </c>
      <c r="G49">
        <f t="shared" ca="1" si="27"/>
        <v>0.34750283226665202</v>
      </c>
      <c r="H49">
        <f t="shared" ca="1" si="27"/>
        <v>0.66201900093296429</v>
      </c>
      <c r="I49">
        <f t="shared" ca="1" si="27"/>
        <v>0.24366536132911487</v>
      </c>
      <c r="M49" t="str">
        <f t="shared" ca="1" si="2"/>
        <v>지정 장비</v>
      </c>
      <c r="N49" t="e">
        <f t="shared" ca="1" si="20"/>
        <v>#VALUE!</v>
      </c>
      <c r="O49">
        <f t="shared" ca="1" si="12"/>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캐릭터",$M49="지정 캐릭터 LBP1",$M49="지정 캐릭터 LBP2",$M49="지정 캐릭터 LBP3",$M49="안 지정 캐릭터 영웅등급"),"DI",
IF($M49="지정 캐릭터 PP","DI",
IF(OR($M49="안 지정 캐릭터 PP 일반등급",$M49="안 지정 캐릭터 PP 영웅등급"),"GO",
"그외없음"))))))</f>
        <v>DI</v>
      </c>
      <c r="Q49" t="e">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캐릭터",$M49="지정 캐릭터 LBP1",$M49="지정 캐릭터 LBP2",$M49="지정 캐릭터 LBP3"),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
"그외없음")))))))</f>
        <v>#VALUE!</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캐릭터",$M49="지정 캐릭터 LBP1",$M49="지정 캐릭터 LBP2",$M49="지정 캐릭터 LBP3"),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INT($O49*(VLOOKUP($M49,$AN:$BA,MATCH($AX$1,$AN$1:$BA$1,0),0)*(VLOOKUP($M49,$AN:$BA,MATCH($AY$1,$AN$1:$BA$1,0),0)+$I49*(VLOOKUP($M49,$AN:$BA,MATCH($AZ$1,$AN$1:$BA$1,0),0)-VLOOKUP($M49,$AN:$BA,MATCH($AY$1,$AN$1:$BA$1,0),0)))))),
IF(OR($M49="안 지정 캐릭터 PP 일반등급",$M49="안 지정 캐릭터 PP 영웅등급"),
  IF(AND(OR($B49=10,$B49=11),$M49=OFFSET($M49,-1,0)),OFFSET(R49,-1,0),
    $O49*VLOOKUP($M49,$AN:$BA,MATCH($AX$1,$AN$1:$BA$1,0),0)),
"그외없음")))))))</f>
        <v>#VALUE!</v>
      </c>
      <c r="S49" t="e">
        <f ca="1">IF(OR(ISNUMBER(N49),N49="삭제"),"",
IF(LEFT(N49,5)="Equip",
  IF($BN$1&lt;VLOOKUP(N49,[1]EquipTable!$1:$1048576,MATCH("업데이트순번",[1]EquipTable!$1:$1,0),0),"업데이트순번이상",""),
IF(LEFT(N49,5)="Actor",
  IF($BW$1&lt;VLOOKUP(N49,[2]ActorTable!$1:$1048576,MATCH("업데이트순번",[2]ActorTable!$1:$1,0),0),"업데이트순번이상",""),
"그외없음")))</f>
        <v>#VALUE!</v>
      </c>
      <c r="T49" t="e">
        <f t="shared" ca="1" si="4"/>
        <v>#VALUE!</v>
      </c>
      <c r="U49" t="s">
        <v>83</v>
      </c>
      <c r="V49" t="s">
        <v>205</v>
      </c>
      <c r="W49">
        <v>1</v>
      </c>
      <c r="X49" t="s">
        <v>129</v>
      </c>
      <c r="Z49">
        <v>600</v>
      </c>
      <c r="AA49" t="str">
        <f t="shared" ca="1" si="5"/>
        <v>fe</v>
      </c>
      <c r="AB49" t="s">
        <v>83</v>
      </c>
      <c r="AC49" t="s">
        <v>284</v>
      </c>
      <c r="AD49">
        <v>1</v>
      </c>
      <c r="AE49" t="s">
        <v>129</v>
      </c>
      <c r="AG49">
        <v>3600</v>
      </c>
      <c r="AH49" t="str">
        <f t="shared" si="6"/>
        <v/>
      </c>
      <c r="AI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IFERROR(VLOOKUP(AC49,[2]ActorTable!$A:$G,MATCH("이름참고",[2]ActorTable!$1:$1,0),0),"캐릭터없음"),
"")))))</f>
        <v>용력의 방패</v>
      </c>
      <c r="AJ49">
        <v>1</v>
      </c>
      <c r="AK4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v>
      </c>
      <c r="AL49" t="str">
        <f t="shared" ca="1" si="7"/>
        <v>{"dy":17,"sl":1,"tp":"fe","vl":"Equip7101","cn":1,"pt":"GO","pr":3600}</v>
      </c>
      <c r="BK49" t="e">
        <f ca="1">IF(VLOOKUP($BT49,[1]EquipTable!$1:$1048576,MATCH("업데이트순번",[1]EquipTable!$1:$1,0),0)&lt;=$BN$1,1,0)
*IF(MID(BT49,7,1)="4",0.1,1)</f>
        <v>#VALUE!</v>
      </c>
      <c r="BL49" t="e">
        <f ca="1">IF(VLOOKUP($BT49,[1]EquipTable!$1:$1048576,MATCH("업데이트순번",[1]EquipTable!$1:$1,0),0)&lt;=$BN$1,1,0)
*IF(MID(BT49,7,1)="4",0.1,1)
*IF(AND(MID(BT49,7,1)&lt;&gt;"4",OR(MID(BT49,6,1)="6",MID(BT49,6,1)="7")),3,1)</f>
        <v>#VALUE!</v>
      </c>
      <c r="BM49" t="e">
        <f ca="1">IF(VLOOKUP($BT49,[1]EquipTable!$1:$1048576,MATCH("업데이트순번",[1]EquipTable!$1:$1,0),0)&lt;=$BN$1,1,0)
*IF(MID(BT49,7,1)="4",0.1,1)
*IF(AND(MID(BT49,7,1)&lt;&gt;"4",MID(BT49,6,1)="8"),4,1)</f>
        <v>#VALUE!</v>
      </c>
      <c r="BN49" t="e">
        <f t="shared" ca="1" si="14"/>
        <v>#VALUE!</v>
      </c>
      <c r="BO49" t="e">
        <f t="shared" ca="1" si="15"/>
        <v>#VALUE!</v>
      </c>
      <c r="BP49" t="e">
        <f t="shared" ca="1" si="16"/>
        <v>#VALUE!</v>
      </c>
      <c r="BQ49" t="e">
        <f t="shared" ca="1" si="17"/>
        <v>#VALUE!</v>
      </c>
      <c r="BR49" t="e">
        <f t="shared" ca="1" si="21"/>
        <v>#VALUE!</v>
      </c>
      <c r="BS49" t="e">
        <f t="shared" ca="1" si="22"/>
        <v>#VALUE!</v>
      </c>
      <c r="BT49" t="e">
        <f ca="1">OFFSET([1]EquipTable!$A$1,ROW()-1,0)</f>
        <v>#VALUE!</v>
      </c>
    </row>
    <row r="50" spans="1:72">
      <c r="A50">
        <v>18</v>
      </c>
      <c r="B50">
        <v>1</v>
      </c>
      <c r="C50">
        <f t="shared" si="0"/>
        <v>0</v>
      </c>
      <c r="D50">
        <f t="shared" ca="1" si="27"/>
        <v>0.92442268656127802</v>
      </c>
      <c r="E50">
        <f t="shared" ca="1" si="27"/>
        <v>0.56603162996720047</v>
      </c>
      <c r="F50">
        <f t="shared" ca="1" si="27"/>
        <v>0.10845630054057509</v>
      </c>
      <c r="G50">
        <f t="shared" ca="1" si="27"/>
        <v>0.31992861477992618</v>
      </c>
      <c r="H50">
        <f t="shared" ca="1" si="27"/>
        <v>0.39896847608326025</v>
      </c>
      <c r="I50">
        <f t="shared" ca="1" si="27"/>
        <v>0.42381894090367089</v>
      </c>
      <c r="M50" t="str">
        <f t="shared" ca="1" si="2"/>
        <v>지정 장비</v>
      </c>
      <c r="N50" t="e">
        <f t="shared" ca="1" si="20"/>
        <v>#VALUE!</v>
      </c>
      <c r="O50">
        <f t="shared" ca="1" si="12"/>
        <v>1</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캐릭터",$M50="지정 캐릭터 LBP1",$M50="지정 캐릭터 LBP2",$M50="지정 캐릭터 LBP3",$M50="안 지정 캐릭터 영웅등급"),"DI",
IF($M50="지정 캐릭터 PP","DI",
IF(OR($M50="안 지정 캐릭터 PP 일반등급",$M50="안 지정 캐릭터 PP 영웅등급"),"GO",
"그외없음"))))))</f>
        <v>DI</v>
      </c>
      <c r="Q50" t="e">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캐릭터",$M50="지정 캐릭터 LBP1",$M50="지정 캐릭터 LBP2",$M50="지정 캐릭터 LBP3"),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
"그외없음")))))))</f>
        <v>#VALUE!</v>
      </c>
      <c r="R50" t="e">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캐릭터",$M50="지정 캐릭터 LBP1",$M50="지정 캐릭터 LBP2",$M50="지정 캐릭터 LBP3"),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INT($O50*(VLOOKUP($M50,$AN:$BA,MATCH($AX$1,$AN$1:$BA$1,0),0)*(VLOOKUP($M50,$AN:$BA,MATCH($AY$1,$AN$1:$BA$1,0),0)+$I50*(VLOOKUP($M50,$AN:$BA,MATCH($AZ$1,$AN$1:$BA$1,0),0)-VLOOKUP($M50,$AN:$BA,MATCH($AY$1,$AN$1:$BA$1,0),0)))))),
IF(OR($M50="안 지정 캐릭터 PP 일반등급",$M50="안 지정 캐릭터 PP 영웅등급"),
  IF(AND(OR($B50=10,$B50=11),$M50=OFFSET($M50,-1,0)),OFFSET(R50,-1,0),
    $O50*VLOOKUP($M50,$AN:$BA,MATCH($AX$1,$AN$1:$BA$1,0),0)),
"그외없음")))))))</f>
        <v>#VALUE!</v>
      </c>
      <c r="S50" t="e">
        <f ca="1">IF(OR(ISNUMBER(N50),N50="삭제"),"",
IF(LEFT(N50,5)="Equip",
  IF($BN$1&lt;VLOOKUP(N50,[1]EquipTable!$1:$1048576,MATCH("업데이트순번",[1]EquipTable!$1:$1,0),0),"업데이트순번이상",""),
IF(LEFT(N50,5)="Actor",
  IF($BW$1&lt;VLOOKUP(N50,[2]ActorTable!$1:$1048576,MATCH("업데이트순번",[2]ActorTable!$1:$1,0),0),"업데이트순번이상",""),
"그외없음")))</f>
        <v>#VALUE!</v>
      </c>
      <c r="T50" t="e">
        <f t="shared" ca="1" si="4"/>
        <v>#VALUE!</v>
      </c>
      <c r="U50" t="s">
        <v>83</v>
      </c>
      <c r="V50" t="s">
        <v>196</v>
      </c>
      <c r="W50">
        <v>1</v>
      </c>
      <c r="X50" t="s">
        <v>129</v>
      </c>
      <c r="Z50">
        <v>7800</v>
      </c>
      <c r="AA50" t="str">
        <f t="shared" ca="1" si="5"/>
        <v>fe</v>
      </c>
      <c r="AB50" t="s">
        <v>83</v>
      </c>
      <c r="AC50" t="s">
        <v>115</v>
      </c>
      <c r="AD50">
        <v>1</v>
      </c>
      <c r="AE50" t="s">
        <v>129</v>
      </c>
      <c r="AG50">
        <v>1000</v>
      </c>
      <c r="AH50" t="str">
        <f t="shared" si="6"/>
        <v/>
      </c>
      <c r="AI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IFERROR(VLOOKUP(AC50,[2]ActorTable!$A:$G,MATCH("이름참고",[2]ActorTable!$1:$1,0),0),"캐릭터없음"),
"")))))</f>
        <v>이국의 무기</v>
      </c>
      <c r="AJ50">
        <v>1</v>
      </c>
      <c r="AK5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v>
      </c>
      <c r="AL50" t="str">
        <f t="shared" ca="1" si="7"/>
        <v>{"dy":18,"sl":1,"tp":"fe","vl":"Equip0102","cn":1,"pt":"GO","pr":1000}</v>
      </c>
      <c r="BK50" t="e">
        <f ca="1">IF(VLOOKUP($BT50,[1]EquipTable!$1:$1048576,MATCH("업데이트순번",[1]EquipTable!$1:$1,0),0)&lt;=$BN$1,1,0)
*IF(MID(BT50,7,1)="4",0.1,1)</f>
        <v>#VALUE!</v>
      </c>
      <c r="BL50" t="e">
        <f ca="1">IF(VLOOKUP($BT50,[1]EquipTable!$1:$1048576,MATCH("업데이트순번",[1]EquipTable!$1:$1,0),0)&lt;=$BN$1,1,0)
*IF(MID(BT50,7,1)="4",0.1,1)
*IF(AND(MID(BT50,7,1)&lt;&gt;"4",OR(MID(BT50,6,1)="6",MID(BT50,6,1)="7")),3,1)</f>
        <v>#VALUE!</v>
      </c>
      <c r="BM50" t="e">
        <f ca="1">IF(VLOOKUP($BT50,[1]EquipTable!$1:$1048576,MATCH("업데이트순번",[1]EquipTable!$1:$1,0),0)&lt;=$BN$1,1,0)
*IF(MID(BT50,7,1)="4",0.1,1)
*IF(AND(MID(BT50,7,1)&lt;&gt;"4",MID(BT50,6,1)="8"),4,1)</f>
        <v>#VALUE!</v>
      </c>
      <c r="BN50" t="e">
        <f t="shared" ca="1" si="14"/>
        <v>#VALUE!</v>
      </c>
      <c r="BO50" t="e">
        <f t="shared" ca="1" si="15"/>
        <v>#VALUE!</v>
      </c>
      <c r="BP50" t="e">
        <f t="shared" ca="1" si="16"/>
        <v>#VALUE!</v>
      </c>
      <c r="BQ50" t="e">
        <f t="shared" ca="1" si="17"/>
        <v>#VALUE!</v>
      </c>
      <c r="BR50" t="e">
        <f t="shared" ca="1" si="21"/>
        <v>#VALUE!</v>
      </c>
      <c r="BS50" t="e">
        <f t="shared" ca="1" si="22"/>
        <v>#VALUE!</v>
      </c>
      <c r="BT50" t="e">
        <f ca="1">OFFSET([1]EquipTable!$A$1,ROW()-1,0)</f>
        <v>#VALUE!</v>
      </c>
    </row>
    <row r="51" spans="1:72">
      <c r="A51">
        <v>19</v>
      </c>
      <c r="B51">
        <v>1</v>
      </c>
      <c r="C51">
        <f t="shared" si="0"/>
        <v>0</v>
      </c>
      <c r="D51">
        <f t="shared" ca="1" si="27"/>
        <v>0.55081973376432625</v>
      </c>
      <c r="E51">
        <f t="shared" ca="1" si="27"/>
        <v>0.93475496095120303</v>
      </c>
      <c r="F51">
        <f t="shared" ca="1" si="27"/>
        <v>0.3362691160498823</v>
      </c>
      <c r="G51">
        <f t="shared" ca="1" si="27"/>
        <v>0.99905930053640957</v>
      </c>
      <c r="H51">
        <f t="shared" ca="1" si="27"/>
        <v>0.21168614512887884</v>
      </c>
      <c r="I51">
        <f t="shared" ca="1" si="27"/>
        <v>0.75225714807066335</v>
      </c>
      <c r="M51" t="str">
        <f t="shared" ca="1" si="2"/>
        <v>지정 장비</v>
      </c>
      <c r="N51" t="e">
        <f t="shared" ca="1" si="20"/>
        <v>#VALUE!</v>
      </c>
      <c r="O51">
        <f t="shared" ca="1" si="12"/>
        <v>1</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캐릭터",$M51="지정 캐릭터 LBP1",$M51="지정 캐릭터 LBP2",$M51="지정 캐릭터 LBP3",$M51="안 지정 캐릭터 영웅등급"),"DI",
IF($M51="지정 캐릭터 PP","DI",
IF(OR($M51="안 지정 캐릭터 PP 일반등급",$M51="안 지정 캐릭터 PP 영웅등급"),"GO",
"그외없음"))))))</f>
        <v>GO</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캐릭터",$M51="지정 캐릭터 LBP1",$M51="지정 캐릭터 LBP2",$M51="지정 캐릭터 LBP3"),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
"그외없음")))))))</f>
        <v>삭제</v>
      </c>
      <c r="R51" t="e">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캐릭터",$M51="지정 캐릭터 LBP1",$M51="지정 캐릭터 LBP2",$M51="지정 캐릭터 LBP3"),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INT($O51*(VLOOKUP($M51,$AN:$BA,MATCH($AX$1,$AN$1:$BA$1,0),0)*(VLOOKUP($M51,$AN:$BA,MATCH($AY$1,$AN$1:$BA$1,0),0)+$I51*(VLOOKUP($M51,$AN:$BA,MATCH($AZ$1,$AN$1:$BA$1,0),0)-VLOOKUP($M51,$AN:$BA,MATCH($AY$1,$AN$1:$BA$1,0),0)))))),
IF(OR($M51="안 지정 캐릭터 PP 일반등급",$M51="안 지정 캐릭터 PP 영웅등급"),
  IF(AND(OR($B51=10,$B51=11),$M51=OFFSET($M51,-1,0)),OFFSET(R51,-1,0),
    $O51*VLOOKUP($M51,$AN:$BA,MATCH($AX$1,$AN$1:$BA$1,0),0)),
"그외없음")))))))</f>
        <v>#VALUE!</v>
      </c>
      <c r="S51" t="e">
        <f ca="1">IF(OR(ISNUMBER(N51),N51="삭제"),"",
IF(LEFT(N51,5)="Equip",
  IF($BN$1&lt;VLOOKUP(N51,[1]EquipTable!$1:$1048576,MATCH("업데이트순번",[1]EquipTable!$1:$1,0),0),"업데이트순번이상",""),
IF(LEFT(N51,5)="Actor",
  IF($BW$1&lt;VLOOKUP(N51,[2]ActorTable!$1:$1048576,MATCH("업데이트순번",[2]ActorTable!$1:$1,0),0),"업데이트순번이상",""),
"그외없음")))</f>
        <v>#VALUE!</v>
      </c>
      <c r="T51" t="e">
        <f t="shared" ca="1" si="4"/>
        <v>#VALUE!</v>
      </c>
      <c r="U51" t="s">
        <v>83</v>
      </c>
      <c r="V51" t="s">
        <v>276</v>
      </c>
      <c r="W51">
        <v>1</v>
      </c>
      <c r="X51" t="s">
        <v>129</v>
      </c>
      <c r="Z51">
        <v>1200</v>
      </c>
      <c r="AA51" t="str">
        <f t="shared" ca="1" si="5"/>
        <v>fe</v>
      </c>
      <c r="AB51" t="s">
        <v>83</v>
      </c>
      <c r="AC51" t="s">
        <v>209</v>
      </c>
      <c r="AD51">
        <v>1</v>
      </c>
      <c r="AE51" t="s">
        <v>129</v>
      </c>
      <c r="AG51">
        <v>7100</v>
      </c>
      <c r="AH51" t="str">
        <f t="shared" si="6"/>
        <v/>
      </c>
      <c r="AI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IFERROR(VLOOKUP(AC51,[2]ActorTable!$A:$G,MATCH("이름참고",[2]ActorTable!$1:$1,0),0),"캐릭터없음"),
"")))))</f>
        <v>고대 문자의 스톤해머</v>
      </c>
      <c r="AJ51">
        <v>1</v>
      </c>
      <c r="AK5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v>
      </c>
      <c r="AL51" t="str">
        <f t="shared" ca="1" si="7"/>
        <v>{"dy":19,"sl":1,"tp":"fe","vl":"Equip4302","cn":1,"pt":"GO","pr":7100}</v>
      </c>
      <c r="BK51" t="e">
        <f ca="1">IF(VLOOKUP($BT51,[1]EquipTable!$1:$1048576,MATCH("업데이트순번",[1]EquipTable!$1:$1,0),0)&lt;=$BN$1,1,0)
*IF(MID(BT51,7,1)="4",0.1,1)</f>
        <v>#VALUE!</v>
      </c>
      <c r="BL51" t="e">
        <f ca="1">IF(VLOOKUP($BT51,[1]EquipTable!$1:$1048576,MATCH("업데이트순번",[1]EquipTable!$1:$1,0),0)&lt;=$BN$1,1,0)
*IF(MID(BT51,7,1)="4",0.1,1)
*IF(AND(MID(BT51,7,1)&lt;&gt;"4",OR(MID(BT51,6,1)="6",MID(BT51,6,1)="7")),3,1)</f>
        <v>#VALUE!</v>
      </c>
      <c r="BM51" t="e">
        <f ca="1">IF(VLOOKUP($BT51,[1]EquipTable!$1:$1048576,MATCH("업데이트순번",[1]EquipTable!$1:$1,0),0)&lt;=$BN$1,1,0)
*IF(MID(BT51,7,1)="4",0.1,1)
*IF(AND(MID(BT51,7,1)&lt;&gt;"4",MID(BT51,6,1)="8"),4,1)</f>
        <v>#VALUE!</v>
      </c>
      <c r="BN51" t="e">
        <f t="shared" ca="1" si="14"/>
        <v>#VALUE!</v>
      </c>
      <c r="BO51" t="e">
        <f t="shared" ca="1" si="15"/>
        <v>#VALUE!</v>
      </c>
      <c r="BP51" t="e">
        <f t="shared" ca="1" si="16"/>
        <v>#VALUE!</v>
      </c>
      <c r="BQ51" t="e">
        <f t="shared" ca="1" si="17"/>
        <v>#VALUE!</v>
      </c>
      <c r="BR51" t="e">
        <f t="shared" ca="1" si="21"/>
        <v>#VALUE!</v>
      </c>
      <c r="BS51" t="e">
        <f t="shared" ca="1" si="22"/>
        <v>#VALUE!</v>
      </c>
      <c r="BT51" t="e">
        <f ca="1">OFFSET([1]EquipTable!$A$1,ROW()-1,0)</f>
        <v>#VALUE!</v>
      </c>
    </row>
    <row r="52" spans="1:72">
      <c r="A52">
        <v>20</v>
      </c>
      <c r="B52">
        <v>1</v>
      </c>
      <c r="C52">
        <f t="shared" si="0"/>
        <v>0</v>
      </c>
      <c r="D52">
        <f t="shared" ref="D52:I61" ca="1" si="28">RAND()</f>
        <v>0.58830108142216331</v>
      </c>
      <c r="E52">
        <f t="shared" ca="1" si="28"/>
        <v>0.70351890127452832</v>
      </c>
      <c r="F52">
        <f t="shared" ca="1" si="28"/>
        <v>0.8556853963177995</v>
      </c>
      <c r="G52">
        <f t="shared" ca="1" si="28"/>
        <v>0.70277245474571759</v>
      </c>
      <c r="H52">
        <f t="shared" ca="1" si="28"/>
        <v>0.39905810990003909</v>
      </c>
      <c r="I52">
        <f t="shared" ca="1" si="28"/>
        <v>0.22284553329490708</v>
      </c>
      <c r="M52" t="str">
        <f t="shared" ca="1" si="2"/>
        <v>지정 장비</v>
      </c>
      <c r="N52" t="e">
        <f t="shared" ca="1" si="20"/>
        <v>#VALUE!</v>
      </c>
      <c r="O52">
        <f t="shared" ca="1" si="12"/>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캐릭터",$M52="지정 캐릭터 LBP1",$M52="지정 캐릭터 LBP2",$M52="지정 캐릭터 LBP3",$M52="안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캐릭터",$M52="지정 캐릭터 LBP1",$M52="지정 캐릭터 LBP2",$M52="지정 캐릭터 LBP3"),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캐릭터",$M52="지정 캐릭터 LBP1",$M52="지정 캐릭터 LBP2",$M52="지정 캐릭터 LBP3"),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INT($O52*(VLOOKUP($M52,$AN:$BA,MATCH($AX$1,$AN$1:$BA$1,0),0)*(VLOOKUP($M52,$AN:$BA,MATCH($AY$1,$AN$1:$BA$1,0),0)+$I52*(VLOOKUP($M52,$AN:$BA,MATCH($AZ$1,$AN$1:$BA$1,0),0)-VLOOKUP($M52,$AN:$BA,MATCH($AY$1,$AN$1:$BA$1,0),0)))))),
IF(OR($M52="안 지정 캐릭터 PP 일반등급",$M52="안 지정 캐릭터 PP 영웅등급"),
  IF(AND(OR($B52=10,$B52=11),$M52=OFFSET($M52,-1,0)),OFFSET(R52,-1,0),
    $O52*VLOOKUP($M52,$AN:$BA,MATCH($AX$1,$AN$1:$BA$1,0),0)),
"그외없음")))))))</f>
        <v>#VALUE!</v>
      </c>
      <c r="S52" t="e">
        <f ca="1">IF(OR(ISNUMBER(N52),N52="삭제"),"",
IF(LEFT(N52,5)="Equip",
  IF($BN$1&lt;VLOOKUP(N52,[1]EquipTable!$1:$1048576,MATCH("업데이트순번",[1]EquipTable!$1:$1,0),0),"업데이트순번이상",""),
IF(LEFT(N52,5)="Actor",
  IF($BW$1&lt;VLOOKUP(N52,[2]ActorTable!$1:$1048576,MATCH("업데이트순번",[2]ActorTable!$1:$1,0),0),"업데이트순번이상",""),
"그외없음")))</f>
        <v>#VALUE!</v>
      </c>
      <c r="T52" t="e">
        <f t="shared" ca="1" si="4"/>
        <v>#VALUE!</v>
      </c>
      <c r="U52" t="s">
        <v>83</v>
      </c>
      <c r="V52" t="s">
        <v>204</v>
      </c>
      <c r="W52">
        <v>1</v>
      </c>
      <c r="X52" t="s">
        <v>129</v>
      </c>
      <c r="Z52">
        <v>600</v>
      </c>
      <c r="AA52" t="str">
        <f t="shared" ca="1" si="5"/>
        <v>fe</v>
      </c>
      <c r="AB52" t="s">
        <v>83</v>
      </c>
      <c r="AC52" t="s">
        <v>283</v>
      </c>
      <c r="AD52">
        <v>1</v>
      </c>
      <c r="AE52" t="s">
        <v>129</v>
      </c>
      <c r="AG52">
        <v>7300</v>
      </c>
      <c r="AH52" t="str">
        <f t="shared" si="6"/>
        <v/>
      </c>
      <c r="AI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IFERROR(VLOOKUP(AC52,[2]ActorTable!$A:$G,MATCH("이름참고",[2]ActorTable!$1:$1,0),0),"캐릭터없음"),
"")))))</f>
        <v>자작나무 도끼</v>
      </c>
      <c r="AJ52">
        <v>1</v>
      </c>
      <c r="AK5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v>
      </c>
      <c r="AL52" t="str">
        <f t="shared" ca="1" si="7"/>
        <v>{"dy":20,"sl":1,"tp":"fe","vl":"Equip0301","cn":1,"pt":"GO","pr":7300}</v>
      </c>
      <c r="BK52" t="e">
        <f ca="1">IF(VLOOKUP($BT52,[1]EquipTable!$1:$1048576,MATCH("업데이트순번",[1]EquipTable!$1:$1,0),0)&lt;=$BN$1,1,0)
*IF(MID(BT52,7,1)="4",0.1,1)</f>
        <v>#VALUE!</v>
      </c>
      <c r="BL52" t="e">
        <f ca="1">IF(VLOOKUP($BT52,[1]EquipTable!$1:$1048576,MATCH("업데이트순번",[1]EquipTable!$1:$1,0),0)&lt;=$BN$1,1,0)
*IF(MID(BT52,7,1)="4",0.1,1)
*IF(AND(MID(BT52,7,1)&lt;&gt;"4",OR(MID(BT52,6,1)="6",MID(BT52,6,1)="7")),3,1)</f>
        <v>#VALUE!</v>
      </c>
      <c r="BM52" t="e">
        <f ca="1">IF(VLOOKUP($BT52,[1]EquipTable!$1:$1048576,MATCH("업데이트순번",[1]EquipTable!$1:$1,0),0)&lt;=$BN$1,1,0)
*IF(MID(BT52,7,1)="4",0.1,1)
*IF(AND(MID(BT52,7,1)&lt;&gt;"4",MID(BT52,6,1)="8"),4,1)</f>
        <v>#VALUE!</v>
      </c>
      <c r="BN52" t="e">
        <f t="shared" ca="1" si="14"/>
        <v>#VALUE!</v>
      </c>
      <c r="BO52" t="e">
        <f t="shared" ca="1" si="15"/>
        <v>#VALUE!</v>
      </c>
      <c r="BP52" t="e">
        <f t="shared" ca="1" si="16"/>
        <v>#VALUE!</v>
      </c>
      <c r="BQ52" t="e">
        <f t="shared" ca="1" si="17"/>
        <v>#VALUE!</v>
      </c>
      <c r="BR52" t="e">
        <f t="shared" ca="1" si="21"/>
        <v>#VALUE!</v>
      </c>
      <c r="BS52" t="e">
        <f t="shared" ca="1" si="22"/>
        <v>#VALUE!</v>
      </c>
      <c r="BT52" t="e">
        <f ca="1">OFFSET([1]EquipTable!$A$1,ROW()-1,0)</f>
        <v>#VALUE!</v>
      </c>
    </row>
    <row r="53" spans="1:72">
      <c r="A53">
        <v>21</v>
      </c>
      <c r="B53">
        <v>1</v>
      </c>
      <c r="C53">
        <f t="shared" si="0"/>
        <v>0</v>
      </c>
      <c r="D53">
        <f t="shared" ca="1" si="28"/>
        <v>0.27886305229355124</v>
      </c>
      <c r="E53">
        <f t="shared" ca="1" si="28"/>
        <v>0.56118743594959797</v>
      </c>
      <c r="F53">
        <f t="shared" ca="1" si="28"/>
        <v>0.26180615504357518</v>
      </c>
      <c r="G53">
        <f t="shared" ca="1" si="28"/>
        <v>0.51559609980585897</v>
      </c>
      <c r="H53">
        <f t="shared" ca="1" si="28"/>
        <v>0.7241103397415245</v>
      </c>
      <c r="I53">
        <f t="shared" ca="1" si="28"/>
        <v>0.22691203278429417</v>
      </c>
      <c r="M53" t="str">
        <f t="shared" ca="1" si="2"/>
        <v>지정 장비</v>
      </c>
      <c r="N53" t="e">
        <f t="shared" ca="1" si="20"/>
        <v>#VALUE!</v>
      </c>
      <c r="O53">
        <f t="shared" ca="1" si="12"/>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캐릭터",$M53="지정 캐릭터 LBP1",$M53="지정 캐릭터 LBP2",$M53="지정 캐릭터 LBP3",$M53="안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캐릭터",$M53="지정 캐릭터 LBP1",$M53="지정 캐릭터 LBP2",$M53="지정 캐릭터 LBP3"),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캐릭터",$M53="지정 캐릭터 LBP1",$M53="지정 캐릭터 LBP2",$M53="지정 캐릭터 LBP3"),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INT($O53*(VLOOKUP($M53,$AN:$BA,MATCH($AX$1,$AN$1:$BA$1,0),0)*(VLOOKUP($M53,$AN:$BA,MATCH($AY$1,$AN$1:$BA$1,0),0)+$I53*(VLOOKUP($M53,$AN:$BA,MATCH($AZ$1,$AN$1:$BA$1,0),0)-VLOOKUP($M53,$AN:$BA,MATCH($AY$1,$AN$1:$BA$1,0),0)))))),
IF(OR($M53="안 지정 캐릭터 PP 일반등급",$M53="안 지정 캐릭터 PP 영웅등급"),
  IF(AND(OR($B53=10,$B53=11),$M53=OFFSET($M53,-1,0)),OFFSET(R53,-1,0),
    $O53*VLOOKUP($M53,$AN:$BA,MATCH($AX$1,$AN$1:$BA$1,0),0)),
"그외없음")))))))</f>
        <v>#VALUE!</v>
      </c>
      <c r="S53" t="e">
        <f ca="1">IF(OR(ISNUMBER(N53),N53="삭제"),"",
IF(LEFT(N53,5)="Equip",
  IF($BN$1&lt;VLOOKUP(N53,[1]EquipTable!$1:$1048576,MATCH("업데이트순번",[1]EquipTable!$1:$1,0),0),"업데이트순번이상",""),
IF(LEFT(N53,5)="Actor",
  IF($BW$1&lt;VLOOKUP(N53,[2]ActorTable!$1:$1048576,MATCH("업데이트순번",[2]ActorTable!$1:$1,0),0),"업데이트순번이상",""),
"그외없음")))</f>
        <v>#VALUE!</v>
      </c>
      <c r="T53" t="e">
        <f t="shared" ca="1" si="4"/>
        <v>#VALUE!</v>
      </c>
      <c r="U53" t="s">
        <v>83</v>
      </c>
      <c r="V53" t="s">
        <v>281</v>
      </c>
      <c r="W53">
        <v>1</v>
      </c>
      <c r="X53" t="s">
        <v>129</v>
      </c>
      <c r="Z53">
        <v>900</v>
      </c>
      <c r="AA53" t="str">
        <f t="shared" ca="1" si="5"/>
        <v>fe</v>
      </c>
      <c r="AB53" t="s">
        <v>83</v>
      </c>
      <c r="AC53" t="s">
        <v>116</v>
      </c>
      <c r="AD53">
        <v>1</v>
      </c>
      <c r="AE53" t="s">
        <v>129</v>
      </c>
      <c r="AG53">
        <v>1000</v>
      </c>
      <c r="AH53" t="str">
        <f t="shared" si="6"/>
        <v/>
      </c>
      <c r="AI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IFERROR(VLOOKUP(AC53,[2]ActorTable!$A:$G,MATCH("이름참고",[2]ActorTable!$1:$1,0),0),"캐릭터없음"),
"")))))</f>
        <v>그림자 단검</v>
      </c>
      <c r="AJ53">
        <v>1</v>
      </c>
      <c r="AK5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v>
      </c>
      <c r="AL53" t="str">
        <f t="shared" ca="1" si="7"/>
        <v>{"dy":21,"sl":1,"tp":"fe","vl":"Equip1102","cn":1,"pt":"GO","pr":1000}</v>
      </c>
      <c r="BK53" t="e">
        <f ca="1">IF(VLOOKUP($BT53,[1]EquipTable!$1:$1048576,MATCH("업데이트순번",[1]EquipTable!$1:$1,0),0)&lt;=$BN$1,1,0)
*IF(MID(BT53,7,1)="4",0.1,1)</f>
        <v>#VALUE!</v>
      </c>
      <c r="BL53" t="e">
        <f ca="1">IF(VLOOKUP($BT53,[1]EquipTable!$1:$1048576,MATCH("업데이트순번",[1]EquipTable!$1:$1,0),0)&lt;=$BN$1,1,0)
*IF(MID(BT53,7,1)="4",0.1,1)
*IF(AND(MID(BT53,7,1)&lt;&gt;"4",OR(MID(BT53,6,1)="6",MID(BT53,6,1)="7")),3,1)</f>
        <v>#VALUE!</v>
      </c>
      <c r="BM53" t="e">
        <f ca="1">IF(VLOOKUP($BT53,[1]EquipTable!$1:$1048576,MATCH("업데이트순번",[1]EquipTable!$1:$1,0),0)&lt;=$BN$1,1,0)
*IF(MID(BT53,7,1)="4",0.1,1)
*IF(AND(MID(BT53,7,1)&lt;&gt;"4",MID(BT53,6,1)="8"),4,1)</f>
        <v>#VALUE!</v>
      </c>
      <c r="BN53" t="e">
        <f t="shared" ca="1" si="14"/>
        <v>#VALUE!</v>
      </c>
      <c r="BO53" t="e">
        <f t="shared" ca="1" si="15"/>
        <v>#VALUE!</v>
      </c>
      <c r="BP53" t="e">
        <f t="shared" ca="1" si="16"/>
        <v>#VALUE!</v>
      </c>
      <c r="BQ53" t="e">
        <f t="shared" ca="1" si="17"/>
        <v>#VALUE!</v>
      </c>
      <c r="BR53" t="e">
        <f t="shared" ca="1" si="21"/>
        <v>#VALUE!</v>
      </c>
      <c r="BS53" t="e">
        <f t="shared" ca="1" si="22"/>
        <v>#VALUE!</v>
      </c>
      <c r="BT53" t="e">
        <f ca="1">OFFSET([1]EquipTable!$A$1,ROW()-1,0)</f>
        <v>#VALUE!</v>
      </c>
    </row>
    <row r="54" spans="1:72">
      <c r="A54">
        <v>22</v>
      </c>
      <c r="B54">
        <v>1</v>
      </c>
      <c r="C54">
        <f t="shared" si="0"/>
        <v>0</v>
      </c>
      <c r="D54">
        <f t="shared" ca="1" si="28"/>
        <v>0.78604857350242863</v>
      </c>
      <c r="E54">
        <f t="shared" ca="1" si="28"/>
        <v>0.97501751227038258</v>
      </c>
      <c r="F54">
        <f t="shared" ca="1" si="28"/>
        <v>0.63739667419084645</v>
      </c>
      <c r="G54">
        <f t="shared" ca="1" si="28"/>
        <v>0.77200332672886052</v>
      </c>
      <c r="H54">
        <f t="shared" ca="1" si="28"/>
        <v>0.99159206387559895</v>
      </c>
      <c r="I54">
        <f t="shared" ca="1" si="28"/>
        <v>0.26032192657170805</v>
      </c>
      <c r="M54" t="str">
        <f t="shared" ca="1" si="2"/>
        <v>지정 장비</v>
      </c>
      <c r="N54" t="e">
        <f t="shared" ca="1" si="20"/>
        <v>#VALUE!</v>
      </c>
      <c r="O54">
        <f t="shared" ca="1" si="12"/>
        <v>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캐릭터",$M54="지정 캐릭터 LBP1",$M54="지정 캐릭터 LBP2",$M54="지정 캐릭터 LBP3",$M54="안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캐릭터",$M54="지정 캐릭터 LBP1",$M54="지정 캐릭터 LBP2",$M54="지정 캐릭터 LBP3"),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
"그외없음")))))))</f>
        <v>삭제</v>
      </c>
      <c r="R54" t="e">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캐릭터",$M54="지정 캐릭터 LBP1",$M54="지정 캐릭터 LBP2",$M54="지정 캐릭터 LBP3"),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INT($O54*(VLOOKUP($M54,$AN:$BA,MATCH($AX$1,$AN$1:$BA$1,0),0)*(VLOOKUP($M54,$AN:$BA,MATCH($AY$1,$AN$1:$BA$1,0),0)+$I54*(VLOOKUP($M54,$AN:$BA,MATCH($AZ$1,$AN$1:$BA$1,0),0)-VLOOKUP($M54,$AN:$BA,MATCH($AY$1,$AN$1:$BA$1,0),0)))))),
IF(OR($M54="안 지정 캐릭터 PP 일반등급",$M54="안 지정 캐릭터 PP 영웅등급"),
  IF(AND(OR($B54=10,$B54=11),$M54=OFFSET($M54,-1,0)),OFFSET(R54,-1,0),
    $O54*VLOOKUP($M54,$AN:$BA,MATCH($AX$1,$AN$1:$BA$1,0),0)),
"그외없음")))))))</f>
        <v>#VALUE!</v>
      </c>
      <c r="S54" t="e">
        <f ca="1">IF(OR(ISNUMBER(N54),N54="삭제"),"",
IF(LEFT(N54,5)="Equip",
  IF($BN$1&lt;VLOOKUP(N54,[1]EquipTable!$1:$1048576,MATCH("업데이트순번",[1]EquipTable!$1:$1,0),0),"업데이트순번이상",""),
IF(LEFT(N54,5)="Actor",
  IF($BW$1&lt;VLOOKUP(N54,[2]ActorTable!$1:$1048576,MATCH("업데이트순번",[2]ActorTable!$1:$1,0),0),"업데이트순번이상",""),
"그외없음")))</f>
        <v>#VALUE!</v>
      </c>
      <c r="T54" t="e">
        <f t="shared" ca="1" si="4"/>
        <v>#VALUE!</v>
      </c>
      <c r="U54" t="s">
        <v>83</v>
      </c>
      <c r="V54" t="s">
        <v>204</v>
      </c>
      <c r="W54">
        <v>1</v>
      </c>
      <c r="X54" t="s">
        <v>129</v>
      </c>
      <c r="Z54">
        <v>700</v>
      </c>
      <c r="AA54" t="str">
        <f t="shared" ca="1" si="5"/>
        <v>fe</v>
      </c>
      <c r="AB54" t="s">
        <v>83</v>
      </c>
      <c r="AC54" t="s">
        <v>206</v>
      </c>
      <c r="AD54">
        <v>1</v>
      </c>
      <c r="AE54" t="s">
        <v>133</v>
      </c>
      <c r="AG54">
        <v>10</v>
      </c>
      <c r="AH54" t="str">
        <f t="shared" si="6"/>
        <v/>
      </c>
      <c r="AI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IFERROR(VLOOKUP(AC54,[2]ActorTable!$A:$G,MATCH("이름참고",[2]ActorTable!$1:$1,0),0),"캐릭터없음"),
"")))))</f>
        <v>전투마법사의 지팡이</v>
      </c>
      <c r="AJ54">
        <v>1</v>
      </c>
      <c r="AK5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v>
      </c>
      <c r="AL54" t="str">
        <f t="shared" ca="1" si="7"/>
        <v>{"dy":22,"sl":1,"tp":"fe","vl":"Equip3301","cn":1,"pt":"DI","pr":10}</v>
      </c>
      <c r="BK54" t="e">
        <f ca="1">IF(VLOOKUP($BT54,[1]EquipTable!$1:$1048576,MATCH("업데이트순번",[1]EquipTable!$1:$1,0),0)&lt;=$BN$1,1,0)
*IF(MID(BT54,7,1)="4",0.1,1)</f>
        <v>#VALUE!</v>
      </c>
      <c r="BL54" t="e">
        <f ca="1">IF(VLOOKUP($BT54,[1]EquipTable!$1:$1048576,MATCH("업데이트순번",[1]EquipTable!$1:$1,0),0)&lt;=$BN$1,1,0)
*IF(MID(BT54,7,1)="4",0.1,1)
*IF(AND(MID(BT54,7,1)&lt;&gt;"4",OR(MID(BT54,6,1)="6",MID(BT54,6,1)="7")),3,1)</f>
        <v>#VALUE!</v>
      </c>
      <c r="BM54" t="e">
        <f ca="1">IF(VLOOKUP($BT54,[1]EquipTable!$1:$1048576,MATCH("업데이트순번",[1]EquipTable!$1:$1,0),0)&lt;=$BN$1,1,0)
*IF(MID(BT54,7,1)="4",0.1,1)
*IF(AND(MID(BT54,7,1)&lt;&gt;"4",MID(BT54,6,1)="8"),4,1)</f>
        <v>#VALUE!</v>
      </c>
      <c r="BN54" t="e">
        <f t="shared" ca="1" si="14"/>
        <v>#VALUE!</v>
      </c>
      <c r="BO54" t="e">
        <f t="shared" ca="1" si="15"/>
        <v>#VALUE!</v>
      </c>
      <c r="BP54" t="e">
        <f t="shared" ca="1" si="16"/>
        <v>#VALUE!</v>
      </c>
      <c r="BQ54" t="e">
        <f t="shared" ca="1" si="17"/>
        <v>#VALUE!</v>
      </c>
      <c r="BR54" t="e">
        <f t="shared" ca="1" si="21"/>
        <v>#VALUE!</v>
      </c>
      <c r="BS54" t="e">
        <f t="shared" ca="1" si="22"/>
        <v>#VALUE!</v>
      </c>
      <c r="BT54" t="e">
        <f ca="1">OFFSET([1]EquipTable!$A$1,ROW()-1,0)</f>
        <v>#VALUE!</v>
      </c>
    </row>
    <row r="55" spans="1:72">
      <c r="A55">
        <v>23</v>
      </c>
      <c r="B55">
        <v>1</v>
      </c>
      <c r="C55">
        <f t="shared" si="0"/>
        <v>0</v>
      </c>
      <c r="D55">
        <f t="shared" ca="1" si="28"/>
        <v>0.46956797880937906</v>
      </c>
      <c r="E55">
        <f t="shared" ca="1" si="28"/>
        <v>0.16907655160859281</v>
      </c>
      <c r="F55">
        <f t="shared" ca="1" si="28"/>
        <v>0.87971774257058544</v>
      </c>
      <c r="G55">
        <f t="shared" ca="1" si="28"/>
        <v>0.74207660896032368</v>
      </c>
      <c r="H55">
        <f t="shared" ca="1" si="28"/>
        <v>0.81228509323735343</v>
      </c>
      <c r="I55">
        <f t="shared" ca="1" si="28"/>
        <v>0.3888980527175534</v>
      </c>
      <c r="M55" t="str">
        <f t="shared" ca="1" si="2"/>
        <v>지정 장비</v>
      </c>
      <c r="N55" t="e">
        <f t="shared" ca="1" si="20"/>
        <v>#VALUE!</v>
      </c>
      <c r="O55">
        <f t="shared" ca="1" si="12"/>
        <v>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캐릭터",$M55="지정 캐릭터 LBP1",$M55="지정 캐릭터 LBP2",$M55="지정 캐릭터 LBP3",$M55="안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캐릭터",$M55="지정 캐릭터 LBP1",$M55="지정 캐릭터 LBP2",$M55="지정 캐릭터 LBP3"),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
"그외없음")))))))</f>
        <v>삭제</v>
      </c>
      <c r="R55" t="e">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캐릭터",$M55="지정 캐릭터 LBP1",$M55="지정 캐릭터 LBP2",$M55="지정 캐릭터 LBP3"),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INT($O55*(VLOOKUP($M55,$AN:$BA,MATCH($AX$1,$AN$1:$BA$1,0),0)*(VLOOKUP($M55,$AN:$BA,MATCH($AY$1,$AN$1:$BA$1,0),0)+$I55*(VLOOKUP($M55,$AN:$BA,MATCH($AZ$1,$AN$1:$BA$1,0),0)-VLOOKUP($M55,$AN:$BA,MATCH($AY$1,$AN$1:$BA$1,0),0)))))),
IF(OR($M55="안 지정 캐릭터 PP 일반등급",$M55="안 지정 캐릭터 PP 영웅등급"),
  IF(AND(OR($B55=10,$B55=11),$M55=OFFSET($M55,-1,0)),OFFSET(R55,-1,0),
    $O55*VLOOKUP($M55,$AN:$BA,MATCH($AX$1,$AN$1:$BA$1,0),0)),
"그외없음")))))))</f>
        <v>#VALUE!</v>
      </c>
      <c r="S55" t="e">
        <f ca="1">IF(OR(ISNUMBER(N55),N55="삭제"),"",
IF(LEFT(N55,5)="Equip",
  IF($BN$1&lt;VLOOKUP(N55,[1]EquipTable!$1:$1048576,MATCH("업데이트순번",[1]EquipTable!$1:$1,0),0),"업데이트순번이상",""),
IF(LEFT(N55,5)="Actor",
  IF($BW$1&lt;VLOOKUP(N55,[2]ActorTable!$1:$1048576,MATCH("업데이트순번",[2]ActorTable!$1:$1,0),0),"업데이트순번이상",""),
"그외없음")))</f>
        <v>#VALUE!</v>
      </c>
      <c r="T55" t="e">
        <f t="shared" ca="1" si="4"/>
        <v>#VALUE!</v>
      </c>
      <c r="U55" t="s">
        <v>83</v>
      </c>
      <c r="V55" t="s">
        <v>187</v>
      </c>
      <c r="W55">
        <v>1</v>
      </c>
      <c r="X55" t="s">
        <v>129</v>
      </c>
      <c r="Z55">
        <v>29800</v>
      </c>
      <c r="AA55" t="str">
        <f t="shared" ca="1" si="5"/>
        <v>fe</v>
      </c>
      <c r="AB55" t="s">
        <v>83</v>
      </c>
      <c r="AC55" t="s">
        <v>186</v>
      </c>
      <c r="AD55">
        <v>1</v>
      </c>
      <c r="AE55" t="s">
        <v>133</v>
      </c>
      <c r="AG55">
        <v>16</v>
      </c>
      <c r="AH55" t="str">
        <f t="shared" si="6"/>
        <v/>
      </c>
      <c r="AI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IFERROR(VLOOKUP(AC55,[2]ActorTable!$A:$G,MATCH("이름참고",[2]ActorTable!$1:$1,0),0),"캐릭터없음"),
"")))))</f>
        <v>빛나는 보석의 방패</v>
      </c>
      <c r="AJ55">
        <v>1</v>
      </c>
      <c r="AK5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v>
      </c>
      <c r="AL55" t="str">
        <f t="shared" ca="1" si="7"/>
        <v>{"dy":23,"sl":1,"tp":"fe","vl":"Equip7201","cn":1,"pt":"DI","pr":16}</v>
      </c>
      <c r="BK55" t="e">
        <f ca="1">IF(VLOOKUP($BT55,[1]EquipTable!$1:$1048576,MATCH("업데이트순번",[1]EquipTable!$1:$1,0),0)&lt;=$BN$1,1,0)
*IF(MID(BT55,7,1)="4",0.1,1)</f>
        <v>#VALUE!</v>
      </c>
      <c r="BL55" t="e">
        <f ca="1">IF(VLOOKUP($BT55,[1]EquipTable!$1:$1048576,MATCH("업데이트순번",[1]EquipTable!$1:$1,0),0)&lt;=$BN$1,1,0)
*IF(MID(BT55,7,1)="4",0.1,1)
*IF(AND(MID(BT55,7,1)&lt;&gt;"4",OR(MID(BT55,6,1)="6",MID(BT55,6,1)="7")),3,1)</f>
        <v>#VALUE!</v>
      </c>
      <c r="BM55" t="e">
        <f ca="1">IF(VLOOKUP($BT55,[1]EquipTable!$1:$1048576,MATCH("업데이트순번",[1]EquipTable!$1:$1,0),0)&lt;=$BN$1,1,0)
*IF(MID(BT55,7,1)="4",0.1,1)
*IF(AND(MID(BT55,7,1)&lt;&gt;"4",MID(BT55,6,1)="8"),4,1)</f>
        <v>#VALUE!</v>
      </c>
      <c r="BN55" t="e">
        <f t="shared" ca="1" si="14"/>
        <v>#VALUE!</v>
      </c>
      <c r="BO55" t="e">
        <f t="shared" ca="1" si="15"/>
        <v>#VALUE!</v>
      </c>
      <c r="BP55" t="e">
        <f t="shared" ca="1" si="16"/>
        <v>#VALUE!</v>
      </c>
      <c r="BQ55" t="e">
        <f t="shared" ca="1" si="17"/>
        <v>#VALUE!</v>
      </c>
      <c r="BR55" t="e">
        <f t="shared" ca="1" si="21"/>
        <v>#VALUE!</v>
      </c>
      <c r="BS55" t="e">
        <f t="shared" ca="1" si="22"/>
        <v>#VALUE!</v>
      </c>
      <c r="BT55" t="e">
        <f ca="1">OFFSET([1]EquipTable!$A$1,ROW()-1,0)</f>
        <v>#VALUE!</v>
      </c>
    </row>
    <row r="56" spans="1:72">
      <c r="A56">
        <v>24</v>
      </c>
      <c r="B56">
        <v>1</v>
      </c>
      <c r="C56">
        <f t="shared" si="0"/>
        <v>0</v>
      </c>
      <c r="D56">
        <f t="shared" ca="1" si="28"/>
        <v>9.5967712580550146E-2</v>
      </c>
      <c r="E56">
        <f t="shared" ca="1" si="28"/>
        <v>2.8218316424568513E-2</v>
      </c>
      <c r="F56">
        <f t="shared" ca="1" si="28"/>
        <v>0.7517262805245809</v>
      </c>
      <c r="G56">
        <f t="shared" ca="1" si="28"/>
        <v>0.4162598843505928</v>
      </c>
      <c r="H56">
        <f t="shared" ca="1" si="28"/>
        <v>0.13422600840573651</v>
      </c>
      <c r="I56">
        <f t="shared" ca="1" si="28"/>
        <v>0.22214111135645997</v>
      </c>
      <c r="M56" t="str">
        <f t="shared" ca="1" si="2"/>
        <v>지정 장비</v>
      </c>
      <c r="N56" t="e">
        <f t="shared" ca="1" si="20"/>
        <v>#VALUE!</v>
      </c>
      <c r="O56">
        <f t="shared" ca="1" si="12"/>
        <v>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캐릭터",$M56="지정 캐릭터 LBP1",$M56="지정 캐릭터 LBP2",$M56="지정 캐릭터 LBP3",$M56="안 지정 캐릭터 영웅등급"),"DI",
IF($M56="지정 캐릭터 PP","DI",
IF(OR($M56="안 지정 캐릭터 PP 일반등급",$M56="안 지정 캐릭터 PP 영웅등급"),"GO",
"그외없음"))))))</f>
        <v>DI</v>
      </c>
      <c r="Q56" t="e">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캐릭터",$M56="지정 캐릭터 LBP1",$M56="지정 캐릭터 LBP2",$M56="지정 캐릭터 LBP3"),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
"그외없음")))))))</f>
        <v>#VALUE!</v>
      </c>
      <c r="R56" t="e">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캐릭터",$M56="지정 캐릭터 LBP1",$M56="지정 캐릭터 LBP2",$M56="지정 캐릭터 LBP3"),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INT($O56*(VLOOKUP($M56,$AN:$BA,MATCH($AX$1,$AN$1:$BA$1,0),0)*(VLOOKUP($M56,$AN:$BA,MATCH($AY$1,$AN$1:$BA$1,0),0)+$I56*(VLOOKUP($M56,$AN:$BA,MATCH($AZ$1,$AN$1:$BA$1,0),0)-VLOOKUP($M56,$AN:$BA,MATCH($AY$1,$AN$1:$BA$1,0),0)))))),
IF(OR($M56="안 지정 캐릭터 PP 일반등급",$M56="안 지정 캐릭터 PP 영웅등급"),
  IF(AND(OR($B56=10,$B56=11),$M56=OFFSET($M56,-1,0)),OFFSET(R56,-1,0),
    $O56*VLOOKUP($M56,$AN:$BA,MATCH($AX$1,$AN$1:$BA$1,0),0)),
"그외없음")))))))</f>
        <v>#VALUE!</v>
      </c>
      <c r="S56" t="e">
        <f ca="1">IF(OR(ISNUMBER(N56),N56="삭제"),"",
IF(LEFT(N56,5)="Equip",
  IF($BN$1&lt;VLOOKUP(N56,[1]EquipTable!$1:$1048576,MATCH("업데이트순번",[1]EquipTable!$1:$1,0),0),"업데이트순번이상",""),
IF(LEFT(N56,5)="Actor",
  IF($BW$1&lt;VLOOKUP(N56,[2]ActorTable!$1:$1048576,MATCH("업데이트순번",[2]ActorTable!$1:$1,0),0),"업데이트순번이상",""),
"그외없음")))</f>
        <v>#VALUE!</v>
      </c>
      <c r="T56" t="e">
        <f t="shared" ca="1" si="4"/>
        <v>#VALUE!</v>
      </c>
      <c r="U56" t="s">
        <v>83</v>
      </c>
      <c r="V56" t="s">
        <v>103</v>
      </c>
      <c r="W56">
        <v>1</v>
      </c>
      <c r="X56" t="s">
        <v>129</v>
      </c>
      <c r="Z56">
        <v>7200</v>
      </c>
      <c r="AA56" t="str">
        <f t="shared" ca="1" si="5"/>
        <v>fe</v>
      </c>
      <c r="AB56" t="s">
        <v>83</v>
      </c>
      <c r="AC56" t="s">
        <v>272</v>
      </c>
      <c r="AD56">
        <v>1</v>
      </c>
      <c r="AE56" t="s">
        <v>129</v>
      </c>
      <c r="AG56">
        <v>900</v>
      </c>
      <c r="AH56" t="str">
        <f t="shared" si="6"/>
        <v/>
      </c>
      <c r="AI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IFERROR(VLOOKUP(AC56,[2]ActorTable!$A:$G,MATCH("이름참고",[2]ActorTable!$1:$1,0),0),"캐릭터없음"),
"")))))</f>
        <v>떠오르는 태양의 지팡이</v>
      </c>
      <c r="AJ56">
        <v>1</v>
      </c>
      <c r="AK5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v>
      </c>
      <c r="AL56" t="str">
        <f t="shared" ca="1" si="7"/>
        <v>{"dy":24,"sl":1,"tp":"fe","vl":"Equip3002","cn":1,"pt":"GO","pr":900}</v>
      </c>
      <c r="BK56" t="e">
        <f ca="1">IF(VLOOKUP($BT56,[1]EquipTable!$1:$1048576,MATCH("업데이트순번",[1]EquipTable!$1:$1,0),0)&lt;=$BN$1,1,0)
*IF(MID(BT56,7,1)="4",0.1,1)</f>
        <v>#VALUE!</v>
      </c>
      <c r="BL56" t="e">
        <f ca="1">IF(VLOOKUP($BT56,[1]EquipTable!$1:$1048576,MATCH("업데이트순번",[1]EquipTable!$1:$1,0),0)&lt;=$BN$1,1,0)
*IF(MID(BT56,7,1)="4",0.1,1)
*IF(AND(MID(BT56,7,1)&lt;&gt;"4",OR(MID(BT56,6,1)="6",MID(BT56,6,1)="7")),3,1)</f>
        <v>#VALUE!</v>
      </c>
      <c r="BM56" t="e">
        <f ca="1">IF(VLOOKUP($BT56,[1]EquipTable!$1:$1048576,MATCH("업데이트순번",[1]EquipTable!$1:$1,0),0)&lt;=$BN$1,1,0)
*IF(MID(BT56,7,1)="4",0.1,1)
*IF(AND(MID(BT56,7,1)&lt;&gt;"4",MID(BT56,6,1)="8"),4,1)</f>
        <v>#VALUE!</v>
      </c>
      <c r="BN56" t="e">
        <f t="shared" ca="1" si="14"/>
        <v>#VALUE!</v>
      </c>
      <c r="BO56" t="e">
        <f t="shared" ca="1" si="15"/>
        <v>#VALUE!</v>
      </c>
      <c r="BP56" t="e">
        <f t="shared" ca="1" si="16"/>
        <v>#VALUE!</v>
      </c>
      <c r="BQ56" t="e">
        <f t="shared" ca="1" si="17"/>
        <v>#VALUE!</v>
      </c>
      <c r="BR56" t="e">
        <f t="shared" ca="1" si="21"/>
        <v>#VALUE!</v>
      </c>
      <c r="BS56" t="e">
        <f t="shared" ca="1" si="22"/>
        <v>#VALUE!</v>
      </c>
      <c r="BT56" t="e">
        <f ca="1">OFFSET([1]EquipTable!$A$1,ROW()-1,0)</f>
        <v>#VALUE!</v>
      </c>
    </row>
    <row r="57" spans="1:72">
      <c r="A57">
        <v>25</v>
      </c>
      <c r="B57">
        <v>1</v>
      </c>
      <c r="C57">
        <f t="shared" si="0"/>
        <v>0</v>
      </c>
      <c r="D57">
        <f t="shared" ca="1" si="28"/>
        <v>0.70915446395559689</v>
      </c>
      <c r="E57">
        <f t="shared" ca="1" si="28"/>
        <v>0.5436990946114757</v>
      </c>
      <c r="F57">
        <f t="shared" ca="1" si="28"/>
        <v>0.18643059126958694</v>
      </c>
      <c r="G57">
        <f t="shared" ca="1" si="28"/>
        <v>0.77203356106022236</v>
      </c>
      <c r="H57">
        <f t="shared" ca="1" si="28"/>
        <v>0.21908752428988643</v>
      </c>
      <c r="I57">
        <f t="shared" ca="1" si="28"/>
        <v>0.56384509428748575</v>
      </c>
      <c r="J57" t="s">
        <v>83</v>
      </c>
      <c r="K57" t="s">
        <v>264</v>
      </c>
      <c r="M57" t="str">
        <f t="shared" si="2"/>
        <v>지정 장비</v>
      </c>
      <c r="N57" t="str">
        <f t="shared" ca="1" si="20"/>
        <v>Equip6302</v>
      </c>
      <c r="O57">
        <f t="shared" ca="1" si="12"/>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캐릭터",$M57="지정 캐릭터 LBP1",$M57="지정 캐릭터 LBP2",$M57="지정 캐릭터 LBP3",$M57="안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캐릭터",$M57="지정 캐릭터 LBP1",$M57="지정 캐릭터 LBP2",$M57="지정 캐릭터 LBP3"),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캐릭터",$M57="지정 캐릭터 LBP1",$M57="지정 캐릭터 LBP2",$M57="지정 캐릭터 LBP3"),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INT($O57*(VLOOKUP($M57,$AN:$BA,MATCH($AX$1,$AN$1:$BA$1,0),0)*(VLOOKUP($M57,$AN:$BA,MATCH($AY$1,$AN$1:$BA$1,0),0)+$I57*(VLOOKUP($M57,$AN:$BA,MATCH($AZ$1,$AN$1:$BA$1,0),0)-VLOOKUP($M57,$AN:$BA,MATCH($AY$1,$AN$1:$BA$1,0),0)))))),
IF(OR($M57="안 지정 캐릭터 PP 일반등급",$M57="안 지정 캐릭터 PP 영웅등급"),
  IF(AND(OR($B57=10,$B57=11),$M57=OFFSET($M57,-1,0)),OFFSET(R57,-1,0),
    $O57*VLOOKUP($M57,$AN:$BA,MATCH($AX$1,$AN$1:$BA$1,0),0)),
"그외없음")))))))</f>
        <v>22600</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t="shared" ca="1" si="4"/>
        <v>0</v>
      </c>
      <c r="U57" t="s">
        <v>83</v>
      </c>
      <c r="V57" t="s">
        <v>184</v>
      </c>
      <c r="W57">
        <v>1</v>
      </c>
      <c r="X57" t="s">
        <v>133</v>
      </c>
      <c r="Z57">
        <v>37</v>
      </c>
      <c r="AA57" t="str">
        <f t="shared" ca="1" si="5"/>
        <v>fe</v>
      </c>
      <c r="AB57" t="s">
        <v>83</v>
      </c>
      <c r="AC57" t="s">
        <v>184</v>
      </c>
      <c r="AD57">
        <v>1</v>
      </c>
      <c r="AE57" t="s">
        <v>133</v>
      </c>
      <c r="AG57">
        <v>34</v>
      </c>
      <c r="AH57" t="str">
        <f t="shared" si="6"/>
        <v/>
      </c>
      <c r="AI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IFERROR(VLOOKUP(AC57,[2]ActorTable!$A:$G,MATCH("이름참고",[2]ActorTable!$1:$1,0),0),"캐릭터없음"),
"")))))</f>
        <v>꽃잎 샷건</v>
      </c>
      <c r="AJ57">
        <v>1</v>
      </c>
      <c r="AK57"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v>
      </c>
      <c r="AL57" t="str">
        <f t="shared" ca="1" si="7"/>
        <v>{"dy":25,"sl":1,"tp":"fe","vl":"Equip6302","cn":1,"pt":"DI","pr":34}</v>
      </c>
      <c r="BK57" t="e">
        <f ca="1">IF(VLOOKUP($BT57,[1]EquipTable!$1:$1048576,MATCH("업데이트순번",[1]EquipTable!$1:$1,0),0)&lt;=$BN$1,1,0)
*IF(MID(BT57,7,1)="4",0.1,1)</f>
        <v>#VALUE!</v>
      </c>
      <c r="BL57" t="e">
        <f ca="1">IF(VLOOKUP($BT57,[1]EquipTable!$1:$1048576,MATCH("업데이트순번",[1]EquipTable!$1:$1,0),0)&lt;=$BN$1,1,0)
*IF(MID(BT57,7,1)="4",0.1,1)
*IF(AND(MID(BT57,7,1)&lt;&gt;"4",OR(MID(BT57,6,1)="6",MID(BT57,6,1)="7")),3,1)</f>
        <v>#VALUE!</v>
      </c>
      <c r="BM57" t="e">
        <f ca="1">IF(VLOOKUP($BT57,[1]EquipTable!$1:$1048576,MATCH("업데이트순번",[1]EquipTable!$1:$1,0),0)&lt;=$BN$1,1,0)
*IF(MID(BT57,7,1)="4",0.1,1)
*IF(AND(MID(BT57,7,1)&lt;&gt;"4",MID(BT57,6,1)="8"),4,1)</f>
        <v>#VALUE!</v>
      </c>
      <c r="BN57" t="e">
        <f t="shared" ca="1" si="14"/>
        <v>#VALUE!</v>
      </c>
      <c r="BO57" t="e">
        <f t="shared" ca="1" si="15"/>
        <v>#VALUE!</v>
      </c>
      <c r="BP57" t="e">
        <f t="shared" ca="1" si="16"/>
        <v>#VALUE!</v>
      </c>
      <c r="BQ57" t="e">
        <f t="shared" ca="1" si="17"/>
        <v>#VALUE!</v>
      </c>
      <c r="BR57" t="e">
        <f t="shared" ca="1" si="21"/>
        <v>#VALUE!</v>
      </c>
      <c r="BS57" t="e">
        <f t="shared" ca="1" si="22"/>
        <v>#VALUE!</v>
      </c>
      <c r="BT57" t="e">
        <f ca="1">OFFSET([1]EquipTable!$A$1,ROW()-1,0)</f>
        <v>#VALUE!</v>
      </c>
    </row>
    <row r="58" spans="1:72">
      <c r="A58">
        <v>26</v>
      </c>
      <c r="B58">
        <v>1</v>
      </c>
      <c r="C58">
        <f t="shared" si="0"/>
        <v>0</v>
      </c>
      <c r="D58">
        <f t="shared" ca="1" si="28"/>
        <v>0.686554134868125</v>
      </c>
      <c r="E58">
        <f t="shared" ca="1" si="28"/>
        <v>0.48712713302429311</v>
      </c>
      <c r="F58">
        <f t="shared" ca="1" si="28"/>
        <v>0.59024220767899271</v>
      </c>
      <c r="G58">
        <f t="shared" ca="1" si="28"/>
        <v>0.94209463484363554</v>
      </c>
      <c r="H58">
        <f t="shared" ca="1" si="28"/>
        <v>0.16885757424454539</v>
      </c>
      <c r="I58">
        <f t="shared" ca="1" si="28"/>
        <v>0.5619489442119564</v>
      </c>
      <c r="M58" t="str">
        <f t="shared" ca="1" si="2"/>
        <v>지정 장비</v>
      </c>
      <c r="N58" t="e">
        <f t="shared" ca="1" si="20"/>
        <v>#VALUE!</v>
      </c>
      <c r="O58">
        <f t="shared" ca="1" si="12"/>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캐릭터",$M58="지정 캐릭터 LBP1",$M58="지정 캐릭터 LBP2",$M58="지정 캐릭터 LBP3",$M58="안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캐릭터",$M58="지정 캐릭터 LBP1",$M58="지정 캐릭터 LBP2",$M58="지정 캐릭터 LBP3"),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캐릭터",$M58="지정 캐릭터 LBP1",$M58="지정 캐릭터 LBP2",$M58="지정 캐릭터 LBP3"),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INT($O58*(VLOOKUP($M58,$AN:$BA,MATCH($AX$1,$AN$1:$BA$1,0),0)*(VLOOKUP($M58,$AN:$BA,MATCH($AY$1,$AN$1:$BA$1,0),0)+$I58*(VLOOKUP($M58,$AN:$BA,MATCH($AZ$1,$AN$1:$BA$1,0),0)-VLOOKUP($M58,$AN:$BA,MATCH($AY$1,$AN$1:$BA$1,0),0)))))),
IF(OR($M58="안 지정 캐릭터 PP 일반등급",$M58="안 지정 캐릭터 PP 영웅등급"),
  IF(AND(OR($B58=10,$B58=11),$M58=OFFSET($M58,-1,0)),OFFSET(R58,-1,0),
    $O58*VLOOKUP($M58,$AN:$BA,MATCH($AX$1,$AN$1:$BA$1,0),0)),
"그외없음")))))))</f>
        <v>#VALUE!</v>
      </c>
      <c r="S58" t="e">
        <f ca="1">IF(OR(ISNUMBER(N58),N58="삭제"),"",
IF(LEFT(N58,5)="Equip",
  IF($BN$1&lt;VLOOKUP(N58,[1]EquipTable!$1:$1048576,MATCH("업데이트순번",[1]EquipTable!$1:$1,0),0),"업데이트순번이상",""),
IF(LEFT(N58,5)="Actor",
  IF($BW$1&lt;VLOOKUP(N58,[2]ActorTable!$1:$1048576,MATCH("업데이트순번",[2]ActorTable!$1:$1,0),0),"업데이트순번이상",""),
"그외없음")))</f>
        <v>#VALUE!</v>
      </c>
      <c r="T58" t="e">
        <f t="shared" ca="1" si="4"/>
        <v>#VALUE!</v>
      </c>
      <c r="U58" t="s">
        <v>83</v>
      </c>
      <c r="V58" t="s">
        <v>289</v>
      </c>
      <c r="W58">
        <v>1</v>
      </c>
      <c r="X58" t="s">
        <v>133</v>
      </c>
      <c r="Z58">
        <v>37</v>
      </c>
      <c r="AA58" t="str">
        <f t="shared" ca="1" si="5"/>
        <v>fe</v>
      </c>
      <c r="AB58" t="s">
        <v>83</v>
      </c>
      <c r="AC58" t="s">
        <v>289</v>
      </c>
      <c r="AD58">
        <v>1</v>
      </c>
      <c r="AE58" t="s">
        <v>129</v>
      </c>
      <c r="AG58">
        <v>22000</v>
      </c>
      <c r="AH58" t="str">
        <f t="shared" si="6"/>
        <v/>
      </c>
      <c r="AI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IFERROR(VLOOKUP(AC58,[2]ActorTable!$A:$G,MATCH("이름참고",[2]ActorTable!$1:$1,0),0),"캐릭터없음"),
"")))))</f>
        <v>광학입자포</v>
      </c>
      <c r="AJ58">
        <v>1</v>
      </c>
      <c r="AK58"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v>
      </c>
      <c r="AL58" t="str">
        <f t="shared" ca="1" si="7"/>
        <v>{"dy":26,"sl":1,"tp":"fe","vl":"Equip6301","cn":1,"pt":"GO","pr":22000}</v>
      </c>
      <c r="BK58" t="e">
        <f ca="1">IF(VLOOKUP($BT58,[1]EquipTable!$1:$1048576,MATCH("업데이트순번",[1]EquipTable!$1:$1,0),0)&lt;=$BN$1,1,0)
*IF(MID(BT58,7,1)="4",0.1,1)</f>
        <v>#VALUE!</v>
      </c>
      <c r="BL58" t="e">
        <f ca="1">IF(VLOOKUP($BT58,[1]EquipTable!$1:$1048576,MATCH("업데이트순번",[1]EquipTable!$1:$1,0),0)&lt;=$BN$1,1,0)
*IF(MID(BT58,7,1)="4",0.1,1)
*IF(AND(MID(BT58,7,1)&lt;&gt;"4",OR(MID(BT58,6,1)="6",MID(BT58,6,1)="7")),3,1)</f>
        <v>#VALUE!</v>
      </c>
      <c r="BM58" t="e">
        <f ca="1">IF(VLOOKUP($BT58,[1]EquipTable!$1:$1048576,MATCH("업데이트순번",[1]EquipTable!$1:$1,0),0)&lt;=$BN$1,1,0)
*IF(MID(BT58,7,1)="4",0.1,1)
*IF(AND(MID(BT58,7,1)&lt;&gt;"4",MID(BT58,6,1)="8"),4,1)</f>
        <v>#VALUE!</v>
      </c>
      <c r="BN58" t="e">
        <f t="shared" ca="1" si="14"/>
        <v>#VALUE!</v>
      </c>
      <c r="BO58" t="e">
        <f t="shared" ca="1" si="15"/>
        <v>#VALUE!</v>
      </c>
      <c r="BP58" t="e">
        <f t="shared" ca="1" si="16"/>
        <v>#VALUE!</v>
      </c>
      <c r="BQ58" t="e">
        <f t="shared" ca="1" si="17"/>
        <v>#VALUE!</v>
      </c>
      <c r="BR58" t="e">
        <f t="shared" ca="1" si="21"/>
        <v>#VALUE!</v>
      </c>
      <c r="BS58" t="e">
        <f t="shared" ca="1" si="22"/>
        <v>#VALUE!</v>
      </c>
      <c r="BT58" t="e">
        <f ca="1">OFFSET([1]EquipTable!$A$1,ROW()-1,0)</f>
        <v>#VALUE!</v>
      </c>
    </row>
    <row r="59" spans="1:72">
      <c r="A59">
        <v>27</v>
      </c>
      <c r="B59">
        <v>1</v>
      </c>
      <c r="C59">
        <f t="shared" si="0"/>
        <v>0</v>
      </c>
      <c r="D59">
        <f t="shared" ca="1" si="28"/>
        <v>3.1262308509716563E-2</v>
      </c>
      <c r="E59">
        <f t="shared" ca="1" si="28"/>
        <v>0.56600102405754127</v>
      </c>
      <c r="F59">
        <f t="shared" ca="1" si="28"/>
        <v>0.59910314111318186</v>
      </c>
      <c r="G59">
        <f t="shared" ca="1" si="28"/>
        <v>0.95409519281307043</v>
      </c>
      <c r="H59">
        <f t="shared" ca="1" si="28"/>
        <v>0.90805819707554647</v>
      </c>
      <c r="I59">
        <f t="shared" ca="1" si="28"/>
        <v>0.93727914619685682</v>
      </c>
      <c r="M59" t="str">
        <f t="shared" ca="1" si="2"/>
        <v>지정 장비</v>
      </c>
      <c r="N59" t="e">
        <f t="shared" ca="1" si="20"/>
        <v>#VALUE!</v>
      </c>
      <c r="O59">
        <f t="shared" ca="1" si="12"/>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캐릭터",$M59="지정 캐릭터 LBP1",$M59="지정 캐릭터 LBP2",$M59="지정 캐릭터 LBP3",$M59="안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캐릭터",$M59="지정 캐릭터 LBP1",$M59="지정 캐릭터 LBP2",$M59="지정 캐릭터 LBP3"),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캐릭터",$M59="지정 캐릭터 LBP1",$M59="지정 캐릭터 LBP2",$M59="지정 캐릭터 LBP3"),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INT($O59*(VLOOKUP($M59,$AN:$BA,MATCH($AX$1,$AN$1:$BA$1,0),0)*(VLOOKUP($M59,$AN:$BA,MATCH($AY$1,$AN$1:$BA$1,0),0)+$I59*(VLOOKUP($M59,$AN:$BA,MATCH($AZ$1,$AN$1:$BA$1,0),0)-VLOOKUP($M59,$AN:$BA,MATCH($AY$1,$AN$1:$BA$1,0),0)))))),
IF(OR($M59="안 지정 캐릭터 PP 일반등급",$M59="안 지정 캐릭터 PP 영웅등급"),
  IF(AND(OR($B59=10,$B59=11),$M59=OFFSET($M59,-1,0)),OFFSET(R59,-1,0),
    $O59*VLOOKUP($M59,$AN:$BA,MATCH($AX$1,$AN$1:$BA$1,0),0)),
"그외없음")))))))</f>
        <v>#VALUE!</v>
      </c>
      <c r="S59" t="e">
        <f ca="1">IF(OR(ISNUMBER(N59),N59="삭제"),"",
IF(LEFT(N59,5)="Equip",
  IF($BN$1&lt;VLOOKUP(N59,[1]EquipTable!$1:$1048576,MATCH("업데이트순번",[1]EquipTable!$1:$1,0),0),"업데이트순번이상",""),
IF(LEFT(N59,5)="Actor",
  IF($BW$1&lt;VLOOKUP(N59,[2]ActorTable!$1:$1048576,MATCH("업데이트순번",[2]ActorTable!$1:$1,0),0),"업데이트순번이상",""),
"그외없음")))</f>
        <v>#VALUE!</v>
      </c>
      <c r="T59" t="e">
        <f t="shared" ca="1" si="4"/>
        <v>#VALUE!</v>
      </c>
      <c r="U59" t="s">
        <v>83</v>
      </c>
      <c r="V59" t="s">
        <v>278</v>
      </c>
      <c r="W59">
        <v>1</v>
      </c>
      <c r="X59" t="s">
        <v>129</v>
      </c>
      <c r="Z59">
        <v>700</v>
      </c>
      <c r="AA59" t="str">
        <f t="shared" ca="1" si="5"/>
        <v>fe</v>
      </c>
      <c r="AB59" t="s">
        <v>83</v>
      </c>
      <c r="AC59" t="s">
        <v>202</v>
      </c>
      <c r="AD59">
        <v>1</v>
      </c>
      <c r="AE59" t="s">
        <v>129</v>
      </c>
      <c r="AG59">
        <v>1300</v>
      </c>
      <c r="AH59" t="str">
        <f t="shared" si="6"/>
        <v/>
      </c>
      <c r="AI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IFERROR(VLOOKUP(AC59,[2]ActorTable!$A:$G,MATCH("이름참고",[2]ActorTable!$1:$1,0),0),"캐릭터없음"),
"")))))</f>
        <v>몬스터 세포 보우</v>
      </c>
      <c r="AJ59">
        <v>1</v>
      </c>
      <c r="AK59"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v>
      </c>
      <c r="AL59" t="str">
        <f t="shared" ca="1" si="7"/>
        <v>{"dy":27,"sl":1,"tp":"fe","vl":"Equip2102","cn":1,"pt":"GO","pr":1300}</v>
      </c>
      <c r="BK59" t="e">
        <f ca="1">IF(VLOOKUP($BT59,[1]EquipTable!$1:$1048576,MATCH("업데이트순번",[1]EquipTable!$1:$1,0),0)&lt;=$BN$1,1,0)
*IF(MID(BT59,7,1)="4",0.1,1)</f>
        <v>#VALUE!</v>
      </c>
      <c r="BL59" t="e">
        <f ca="1">IF(VLOOKUP($BT59,[1]EquipTable!$1:$1048576,MATCH("업데이트순번",[1]EquipTable!$1:$1,0),0)&lt;=$BN$1,1,0)
*IF(MID(BT59,7,1)="4",0.1,1)
*IF(AND(MID(BT59,7,1)&lt;&gt;"4",OR(MID(BT59,6,1)="6",MID(BT59,6,1)="7")),3,1)</f>
        <v>#VALUE!</v>
      </c>
      <c r="BM59" t="e">
        <f ca="1">IF(VLOOKUP($BT59,[1]EquipTable!$1:$1048576,MATCH("업데이트순번",[1]EquipTable!$1:$1,0),0)&lt;=$BN$1,1,0)
*IF(MID(BT59,7,1)="4",0.1,1)
*IF(AND(MID(BT59,7,1)&lt;&gt;"4",MID(BT59,6,1)="8"),4,1)</f>
        <v>#VALUE!</v>
      </c>
      <c r="BN59" t="e">
        <f t="shared" ca="1" si="14"/>
        <v>#VALUE!</v>
      </c>
      <c r="BO59" t="e">
        <f t="shared" ca="1" si="15"/>
        <v>#VALUE!</v>
      </c>
      <c r="BP59" t="e">
        <f t="shared" ca="1" si="16"/>
        <v>#VALUE!</v>
      </c>
      <c r="BQ59" t="e">
        <f t="shared" ca="1" si="17"/>
        <v>#VALUE!</v>
      </c>
      <c r="BR59" t="e">
        <f t="shared" ca="1" si="21"/>
        <v>#VALUE!</v>
      </c>
      <c r="BS59" t="e">
        <f t="shared" ca="1" si="22"/>
        <v>#VALUE!</v>
      </c>
      <c r="BT59" t="e">
        <f ca="1">OFFSET([1]EquipTable!$A$1,ROW()-1,0)</f>
        <v>#VALUE!</v>
      </c>
    </row>
    <row r="60" spans="1:72">
      <c r="A60">
        <v>28</v>
      </c>
      <c r="B60">
        <v>1</v>
      </c>
      <c r="C60">
        <f t="shared" si="0"/>
        <v>0</v>
      </c>
      <c r="D60">
        <f t="shared" ca="1" si="28"/>
        <v>0.4218978292171035</v>
      </c>
      <c r="E60">
        <f t="shared" ca="1" si="28"/>
        <v>1.6158925816690872E-2</v>
      </c>
      <c r="F60">
        <f t="shared" ca="1" si="28"/>
        <v>0.78392631043676009</v>
      </c>
      <c r="G60">
        <f t="shared" ca="1" si="28"/>
        <v>0.51874962890237153</v>
      </c>
      <c r="H60">
        <f t="shared" ca="1" si="28"/>
        <v>0.61814323738570698</v>
      </c>
      <c r="I60">
        <f t="shared" ca="1" si="28"/>
        <v>0.60010878818986779</v>
      </c>
      <c r="M60" t="str">
        <f t="shared" ca="1" si="2"/>
        <v>지정 장비</v>
      </c>
      <c r="N60" t="e">
        <f t="shared" ca="1" si="20"/>
        <v>#VALUE!</v>
      </c>
      <c r="O60">
        <f t="shared" ca="1" si="12"/>
        <v>1</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캐릭터",$M60="지정 캐릭터 LBP1",$M60="지정 캐릭터 LBP2",$M60="지정 캐릭터 LBP3",$M60="안 지정 캐릭터 영웅등급"),"DI",
IF($M60="지정 캐릭터 PP","DI",
IF(OR($M60="안 지정 캐릭터 PP 일반등급",$M60="안 지정 캐릭터 PP 영웅등급"),"GO",
"그외없음"))))))</f>
        <v>GO</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캐릭터",$M60="지정 캐릭터 LBP1",$M60="지정 캐릭터 LBP2",$M60="지정 캐릭터 LBP3"),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
"그외없음")))))))</f>
        <v>삭제</v>
      </c>
      <c r="R60" t="e">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캐릭터",$M60="지정 캐릭터 LBP1",$M60="지정 캐릭터 LBP2",$M60="지정 캐릭터 LBP3"),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INT($O60*(VLOOKUP($M60,$AN:$BA,MATCH($AX$1,$AN$1:$BA$1,0),0)*(VLOOKUP($M60,$AN:$BA,MATCH($AY$1,$AN$1:$BA$1,0),0)+$I60*(VLOOKUP($M60,$AN:$BA,MATCH($AZ$1,$AN$1:$BA$1,0),0)-VLOOKUP($M60,$AN:$BA,MATCH($AY$1,$AN$1:$BA$1,0),0)))))),
IF(OR($M60="안 지정 캐릭터 PP 일반등급",$M60="안 지정 캐릭터 PP 영웅등급"),
  IF(AND(OR($B60=10,$B60=11),$M60=OFFSET($M60,-1,0)),OFFSET(R60,-1,0),
    $O60*VLOOKUP($M60,$AN:$BA,MATCH($AX$1,$AN$1:$BA$1,0),0)),
"그외없음")))))))</f>
        <v>#VALUE!</v>
      </c>
      <c r="S60" t="e">
        <f ca="1">IF(OR(ISNUMBER(N60),N60="삭제"),"",
IF(LEFT(N60,5)="Equip",
  IF($BN$1&lt;VLOOKUP(N60,[1]EquipTable!$1:$1048576,MATCH("업데이트순번",[1]EquipTable!$1:$1,0),0),"업데이트순번이상",""),
IF(LEFT(N60,5)="Actor",
  IF($BW$1&lt;VLOOKUP(N60,[2]ActorTable!$1:$1048576,MATCH("업데이트순번",[2]ActorTable!$1:$1,0),0),"업데이트순번이상",""),
"그외없음")))</f>
        <v>#VALUE!</v>
      </c>
      <c r="T60" t="e">
        <f t="shared" ca="1" si="4"/>
        <v>#VALUE!</v>
      </c>
      <c r="U60" t="s">
        <v>83</v>
      </c>
      <c r="V60" t="s">
        <v>282</v>
      </c>
      <c r="W60">
        <v>1</v>
      </c>
      <c r="X60" t="s">
        <v>129</v>
      </c>
      <c r="Z60">
        <v>7200</v>
      </c>
      <c r="AA60" t="str">
        <f t="shared" ca="1" si="5"/>
        <v>fe</v>
      </c>
      <c r="AB60" t="s">
        <v>83</v>
      </c>
      <c r="AC60" t="s">
        <v>293</v>
      </c>
      <c r="AD60">
        <v>1</v>
      </c>
      <c r="AE60" t="s">
        <v>129</v>
      </c>
      <c r="AG60">
        <v>1500</v>
      </c>
      <c r="AH60" t="str">
        <f t="shared" si="6"/>
        <v/>
      </c>
      <c r="AI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IFERROR(VLOOKUP(AC60,[2]ActorTable!$A:$G,MATCH("이름참고",[2]ActorTable!$1:$1,0),0),"캐릭터없음"),
"")))))</f>
        <v>룬 문자 해머</v>
      </c>
      <c r="AJ60">
        <v>1</v>
      </c>
      <c r="AK60"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v>
      </c>
      <c r="AL60" t="str">
        <f t="shared" ca="1" si="7"/>
        <v>{"dy":28,"sl":1,"tp":"fe","vl":"Equip4101","cn":1,"pt":"GO","pr":1500}</v>
      </c>
      <c r="BK60" t="e">
        <f ca="1">IF(VLOOKUP($BT60,[1]EquipTable!$1:$1048576,MATCH("업데이트순번",[1]EquipTable!$1:$1,0),0)&lt;=$BN$1,1,0)
*IF(MID(BT60,7,1)="4",0.1,1)</f>
        <v>#VALUE!</v>
      </c>
      <c r="BL60" t="e">
        <f ca="1">IF(VLOOKUP($BT60,[1]EquipTable!$1:$1048576,MATCH("업데이트순번",[1]EquipTable!$1:$1,0),0)&lt;=$BN$1,1,0)
*IF(MID(BT60,7,1)="4",0.1,1)
*IF(AND(MID(BT60,7,1)&lt;&gt;"4",OR(MID(BT60,6,1)="6",MID(BT60,6,1)="7")),3,1)</f>
        <v>#VALUE!</v>
      </c>
      <c r="BM60" t="e">
        <f ca="1">IF(VLOOKUP($BT60,[1]EquipTable!$1:$1048576,MATCH("업데이트순번",[1]EquipTable!$1:$1,0),0)&lt;=$BN$1,1,0)
*IF(MID(BT60,7,1)="4",0.1,1)
*IF(AND(MID(BT60,7,1)&lt;&gt;"4",MID(BT60,6,1)="8"),4,1)</f>
        <v>#VALUE!</v>
      </c>
      <c r="BN60" t="e">
        <f t="shared" ca="1" si="14"/>
        <v>#VALUE!</v>
      </c>
      <c r="BO60" t="e">
        <f t="shared" ca="1" si="15"/>
        <v>#VALUE!</v>
      </c>
      <c r="BP60" t="e">
        <f t="shared" ca="1" si="16"/>
        <v>#VALUE!</v>
      </c>
      <c r="BQ60" t="e">
        <f t="shared" ca="1" si="17"/>
        <v>#VALUE!</v>
      </c>
      <c r="BR60" t="e">
        <f t="shared" ca="1" si="21"/>
        <v>#VALUE!</v>
      </c>
      <c r="BS60" t="e">
        <f t="shared" ca="1" si="22"/>
        <v>#VALUE!</v>
      </c>
      <c r="BT60" t="e">
        <f ca="1">OFFSET([1]EquipTable!$A$1,ROW()-1,0)</f>
        <v>#VALUE!</v>
      </c>
    </row>
    <row r="61" spans="1:72">
      <c r="A61">
        <v>29</v>
      </c>
      <c r="B61">
        <v>1</v>
      </c>
      <c r="C61">
        <f t="shared" si="0"/>
        <v>0</v>
      </c>
      <c r="D61">
        <f t="shared" ca="1" si="28"/>
        <v>0.98447862083358406</v>
      </c>
      <c r="E61">
        <f t="shared" ca="1" si="28"/>
        <v>0.62771751199492321</v>
      </c>
      <c r="F61">
        <f t="shared" ca="1" si="28"/>
        <v>0.10271525711366547</v>
      </c>
      <c r="G61">
        <f t="shared" ca="1" si="28"/>
        <v>0.12305304756380053</v>
      </c>
      <c r="H61">
        <f t="shared" ca="1" si="28"/>
        <v>0.79451046847531137</v>
      </c>
      <c r="I61">
        <f t="shared" ca="1" si="28"/>
        <v>0.92542526113816759</v>
      </c>
      <c r="M61" t="str">
        <f t="shared" ca="1" si="2"/>
        <v>지정 장비</v>
      </c>
      <c r="N61" t="e">
        <f t="shared" ca="1" si="20"/>
        <v>#VALUE!</v>
      </c>
      <c r="O61">
        <f t="shared" ca="1" si="12"/>
        <v>1</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캐릭터",$M61="지정 캐릭터 LBP1",$M61="지정 캐릭터 LBP2",$M61="지정 캐릭터 LBP3",$M61="안 지정 캐릭터 영웅등급"),"DI",
IF($M61="지정 캐릭터 PP","DI",
IF(OR($M61="안 지정 캐릭터 PP 일반등급",$M61="안 지정 캐릭터 PP 영웅등급"),"GO",
"그외없음"))))))</f>
        <v>DI</v>
      </c>
      <c r="Q61" t="e">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캐릭터",$M61="지정 캐릭터 LBP1",$M61="지정 캐릭터 LBP2",$M61="지정 캐릭터 LBP3"),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
"그외없음")))))))</f>
        <v>#VALUE!</v>
      </c>
      <c r="R61" t="e">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캐릭터",$M61="지정 캐릭터 LBP1",$M61="지정 캐릭터 LBP2",$M61="지정 캐릭터 LBP3"),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INT($O61*(VLOOKUP($M61,$AN:$BA,MATCH($AX$1,$AN$1:$BA$1,0),0)*(VLOOKUP($M61,$AN:$BA,MATCH($AY$1,$AN$1:$BA$1,0),0)+$I61*(VLOOKUP($M61,$AN:$BA,MATCH($AZ$1,$AN$1:$BA$1,0),0)-VLOOKUP($M61,$AN:$BA,MATCH($AY$1,$AN$1:$BA$1,0),0)))))),
IF(OR($M61="안 지정 캐릭터 PP 일반등급",$M61="안 지정 캐릭터 PP 영웅등급"),
  IF(AND(OR($B61=10,$B61=11),$M61=OFFSET($M61,-1,0)),OFFSET(R61,-1,0),
    $O61*VLOOKUP($M61,$AN:$BA,MATCH($AX$1,$AN$1:$BA$1,0),0)),
"그외없음")))))))</f>
        <v>#VALUE!</v>
      </c>
      <c r="S61" t="e">
        <f ca="1">IF(OR(ISNUMBER(N61),N61="삭제"),"",
IF(LEFT(N61,5)="Equip",
  IF($BN$1&lt;VLOOKUP(N61,[1]EquipTable!$1:$1048576,MATCH("업데이트순번",[1]EquipTable!$1:$1,0),0),"업데이트순번이상",""),
IF(LEFT(N61,5)="Actor",
  IF($BW$1&lt;VLOOKUP(N61,[2]ActorTable!$1:$1048576,MATCH("업데이트순번",[2]ActorTable!$1:$1,0),0),"업데이트순번이상",""),
"그외없음")))</f>
        <v>#VALUE!</v>
      </c>
      <c r="T61" t="e">
        <f t="shared" ca="1" si="4"/>
        <v>#VALUE!</v>
      </c>
      <c r="U61" t="s">
        <v>83</v>
      </c>
      <c r="V61" t="s">
        <v>294</v>
      </c>
      <c r="W61">
        <v>1</v>
      </c>
      <c r="X61" t="s">
        <v>133</v>
      </c>
      <c r="Z61">
        <v>11</v>
      </c>
      <c r="AA61" t="str">
        <f t="shared" ca="1" si="5"/>
        <v>fe</v>
      </c>
      <c r="AB61" t="s">
        <v>83</v>
      </c>
      <c r="AC61" t="s">
        <v>204</v>
      </c>
      <c r="AD61">
        <v>1</v>
      </c>
      <c r="AE61" t="s">
        <v>129</v>
      </c>
      <c r="AG61">
        <v>800</v>
      </c>
      <c r="AH61" t="str">
        <f t="shared" si="6"/>
        <v/>
      </c>
      <c r="AI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IFERROR(VLOOKUP(AC61,[2]ActorTable!$A:$G,MATCH("이름참고",[2]ActorTable!$1:$1,0),0),"캐릭터없음"),
"")))))</f>
        <v>얼룩진 도끼</v>
      </c>
      <c r="AJ61">
        <v>1</v>
      </c>
      <c r="AK61"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v>
      </c>
      <c r="AL61" t="str">
        <f t="shared" ca="1" si="7"/>
        <v>{"dy":29,"sl":1,"tp":"fe","vl":"Equip0002","cn":1,"pt":"GO","pr":800}</v>
      </c>
      <c r="BK61" t="e">
        <f ca="1">IF(VLOOKUP($BT61,[1]EquipTable!$1:$1048576,MATCH("업데이트순번",[1]EquipTable!$1:$1,0),0)&lt;=$BN$1,1,0)
*IF(MID(BT61,7,1)="4",0.1,1)</f>
        <v>#VALUE!</v>
      </c>
      <c r="BL61" t="e">
        <f ca="1">IF(VLOOKUP($BT61,[1]EquipTable!$1:$1048576,MATCH("업데이트순번",[1]EquipTable!$1:$1,0),0)&lt;=$BN$1,1,0)
*IF(MID(BT61,7,1)="4",0.1,1)
*IF(AND(MID(BT61,7,1)&lt;&gt;"4",OR(MID(BT61,6,1)="6",MID(BT61,6,1)="7")),3,1)</f>
        <v>#VALUE!</v>
      </c>
      <c r="BM61" t="e">
        <f ca="1">IF(VLOOKUP($BT61,[1]EquipTable!$1:$1048576,MATCH("업데이트순번",[1]EquipTable!$1:$1,0),0)&lt;=$BN$1,1,0)
*IF(MID(BT61,7,1)="4",0.1,1)
*IF(AND(MID(BT61,7,1)&lt;&gt;"4",MID(BT61,6,1)="8"),4,1)</f>
        <v>#VALUE!</v>
      </c>
      <c r="BN61" t="e">
        <f t="shared" ca="1" si="14"/>
        <v>#VALUE!</v>
      </c>
      <c r="BO61" t="e">
        <f t="shared" ca="1" si="15"/>
        <v>#VALUE!</v>
      </c>
      <c r="BP61" t="e">
        <f t="shared" ca="1" si="16"/>
        <v>#VALUE!</v>
      </c>
      <c r="BQ61" t="e">
        <f t="shared" ca="1" si="17"/>
        <v>#VALUE!</v>
      </c>
      <c r="BR61" t="e">
        <f t="shared" ca="1" si="21"/>
        <v>#VALUE!</v>
      </c>
      <c r="BS61" t="e">
        <f t="shared" ca="1" si="22"/>
        <v>#VALUE!</v>
      </c>
      <c r="BT61" t="e">
        <f ca="1">OFFSET([1]EquipTable!$A$1,ROW()-1,0)</f>
        <v>#VALUE!</v>
      </c>
    </row>
    <row r="62" spans="1:72">
      <c r="A62">
        <v>30</v>
      </c>
      <c r="B62">
        <v>1</v>
      </c>
      <c r="C62">
        <f t="shared" si="0"/>
        <v>0</v>
      </c>
      <c r="D62">
        <f t="shared" ref="D62:I71" ca="1" si="29">RAND()</f>
        <v>8.970610496816378E-2</v>
      </c>
      <c r="E62">
        <f t="shared" ca="1" si="29"/>
        <v>0.8059955382984858</v>
      </c>
      <c r="F62">
        <f t="shared" ca="1" si="29"/>
        <v>0.5572595129282244</v>
      </c>
      <c r="G62">
        <f t="shared" ca="1" si="29"/>
        <v>4.4931060681100976E-2</v>
      </c>
      <c r="H62">
        <f t="shared" ca="1" si="29"/>
        <v>0.28961655902172567</v>
      </c>
      <c r="I62">
        <f t="shared" ca="1" si="29"/>
        <v>0.88150417965711436</v>
      </c>
      <c r="M62" t="str">
        <f t="shared" ca="1" si="2"/>
        <v>지정 장비</v>
      </c>
      <c r="N62" t="e">
        <f t="shared" ca="1" si="20"/>
        <v>#VALUE!</v>
      </c>
      <c r="O62">
        <f t="shared" ca="1" si="12"/>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캐릭터",$M62="지정 캐릭터 LBP1",$M62="지정 캐릭터 LBP2",$M62="지정 캐릭터 LBP3",$M62="안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캐릭터",$M62="지정 캐릭터 LBP1",$M62="지정 캐릭터 LBP2",$M62="지정 캐릭터 LBP3"),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캐릭터",$M62="지정 캐릭터 LBP1",$M62="지정 캐릭터 LBP2",$M62="지정 캐릭터 LBP3"),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INT($O62*(VLOOKUP($M62,$AN:$BA,MATCH($AX$1,$AN$1:$BA$1,0),0)*(VLOOKUP($M62,$AN:$BA,MATCH($AY$1,$AN$1:$BA$1,0),0)+$I62*(VLOOKUP($M62,$AN:$BA,MATCH($AZ$1,$AN$1:$BA$1,0),0)-VLOOKUP($M62,$AN:$BA,MATCH($AY$1,$AN$1:$BA$1,0),0)))))),
IF(OR($M62="안 지정 캐릭터 PP 일반등급",$M62="안 지정 캐릭터 PP 영웅등급"),
  IF(AND(OR($B62=10,$B62=11),$M62=OFFSET($M62,-1,0)),OFFSET(R62,-1,0),
    $O62*VLOOKUP($M62,$AN:$BA,MATCH($AX$1,$AN$1:$BA$1,0),0)),
"그외없음")))))))</f>
        <v>#VALUE!</v>
      </c>
      <c r="S62" t="e">
        <f ca="1">IF(OR(ISNUMBER(N62),N62="삭제"),"",
IF(LEFT(N62,5)="Equip",
  IF($BN$1&lt;VLOOKUP(N62,[1]EquipTable!$1:$1048576,MATCH("업데이트순번",[1]EquipTable!$1:$1,0),0),"업데이트순번이상",""),
IF(LEFT(N62,5)="Actor",
  IF($BW$1&lt;VLOOKUP(N62,[2]ActorTable!$1:$1048576,MATCH("업데이트순번",[2]ActorTable!$1:$1,0),0),"업데이트순번이상",""),
"그외없음")))</f>
        <v>#VALUE!</v>
      </c>
      <c r="T62" t="e">
        <f t="shared" ca="1" si="4"/>
        <v>#VALUE!</v>
      </c>
      <c r="U62" t="s">
        <v>83</v>
      </c>
      <c r="V62" t="s">
        <v>202</v>
      </c>
      <c r="W62">
        <v>1</v>
      </c>
      <c r="X62" t="s">
        <v>129</v>
      </c>
      <c r="Z62">
        <v>1000</v>
      </c>
      <c r="AA62" t="str">
        <f t="shared" ca="1" si="5"/>
        <v>fe</v>
      </c>
      <c r="AB62" t="s">
        <v>83</v>
      </c>
      <c r="AC62" t="s">
        <v>286</v>
      </c>
      <c r="AD62">
        <v>1</v>
      </c>
      <c r="AE62" t="s">
        <v>129</v>
      </c>
      <c r="AG62">
        <v>1800</v>
      </c>
      <c r="AH62" t="str">
        <f t="shared" si="6"/>
        <v/>
      </c>
      <c r="AI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IFERROR(VLOOKUP(AC62,[2]ActorTable!$A:$G,MATCH("이름참고",[2]ActorTable!$1:$1,0),0),"캐릭터없음"),
"")))))</f>
        <v>SMG28</v>
      </c>
      <c r="AJ62">
        <v>1</v>
      </c>
      <c r="AK62"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v>
      </c>
      <c r="AL62" t="str">
        <f t="shared" ca="1" si="7"/>
        <v>{"dy":30,"sl":1,"tp":"fe","vl":"Equip6002","cn":1,"pt":"GO","pr":1800}</v>
      </c>
      <c r="BK62" t="e">
        <f ca="1">IF(VLOOKUP($BT62,[1]EquipTable!$1:$1048576,MATCH("업데이트순번",[1]EquipTable!$1:$1,0),0)&lt;=$BN$1,1,0)
*IF(MID(BT62,7,1)="4",0.1,1)</f>
        <v>#VALUE!</v>
      </c>
      <c r="BL62" t="e">
        <f ca="1">IF(VLOOKUP($BT62,[1]EquipTable!$1:$1048576,MATCH("업데이트순번",[1]EquipTable!$1:$1,0),0)&lt;=$BN$1,1,0)
*IF(MID(BT62,7,1)="4",0.1,1)
*IF(AND(MID(BT62,7,1)&lt;&gt;"4",OR(MID(BT62,6,1)="6",MID(BT62,6,1)="7")),3,1)</f>
        <v>#VALUE!</v>
      </c>
      <c r="BM62" t="e">
        <f ca="1">IF(VLOOKUP($BT62,[1]EquipTable!$1:$1048576,MATCH("업데이트순번",[1]EquipTable!$1:$1,0),0)&lt;=$BN$1,1,0)
*IF(MID(BT62,7,1)="4",0.1,1)
*IF(AND(MID(BT62,7,1)&lt;&gt;"4",MID(BT62,6,1)="8"),4,1)</f>
        <v>#VALUE!</v>
      </c>
      <c r="BN62" t="e">
        <f t="shared" ca="1" si="14"/>
        <v>#VALUE!</v>
      </c>
      <c r="BO62" t="e">
        <f t="shared" ca="1" si="15"/>
        <v>#VALUE!</v>
      </c>
      <c r="BP62" t="e">
        <f t="shared" ca="1" si="16"/>
        <v>#VALUE!</v>
      </c>
      <c r="BQ62" t="e">
        <f t="shared" ca="1" si="17"/>
        <v>#VALUE!</v>
      </c>
      <c r="BR62" t="e">
        <f t="shared" ca="1" si="21"/>
        <v>#VALUE!</v>
      </c>
      <c r="BS62" t="e">
        <f t="shared" ca="1" si="22"/>
        <v>#VALUE!</v>
      </c>
      <c r="BT62" t="e">
        <f ca="1">OFFSET([1]EquipTable!$A$1,ROW()-1,0)</f>
        <v>#VALUE!</v>
      </c>
    </row>
    <row r="63" spans="1:72">
      <c r="A63">
        <v>31</v>
      </c>
      <c r="B63">
        <v>1</v>
      </c>
      <c r="C63">
        <f t="shared" si="0"/>
        <v>0</v>
      </c>
      <c r="D63">
        <f t="shared" ca="1" si="29"/>
        <v>0.71135528064442077</v>
      </c>
      <c r="E63">
        <f t="shared" ca="1" si="29"/>
        <v>0.75757286407144608</v>
      </c>
      <c r="F63">
        <f t="shared" ca="1" si="29"/>
        <v>0.19932983604284427</v>
      </c>
      <c r="G63">
        <f t="shared" ca="1" si="29"/>
        <v>0.75097225983793314</v>
      </c>
      <c r="H63">
        <f t="shared" ca="1" si="29"/>
        <v>0.42324085580814064</v>
      </c>
      <c r="I63">
        <f t="shared" ca="1" si="29"/>
        <v>0.68298606885879876</v>
      </c>
      <c r="M63" t="str">
        <f t="shared" ca="1" si="2"/>
        <v>지정 장비</v>
      </c>
      <c r="N63" t="e">
        <f t="shared" ca="1" si="20"/>
        <v>#VALUE!</v>
      </c>
      <c r="O63">
        <f t="shared" ca="1" si="12"/>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캐릭터",$M63="지정 캐릭터 LBP1",$M63="지정 캐릭터 LBP2",$M63="지정 캐릭터 LBP3",$M63="안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캐릭터",$M63="지정 캐릭터 LBP1",$M63="지정 캐릭터 LBP2",$M63="지정 캐릭터 LBP3"),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캐릭터",$M63="지정 캐릭터 LBP1",$M63="지정 캐릭터 LBP2",$M63="지정 캐릭터 LBP3"),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INT($O63*(VLOOKUP($M63,$AN:$BA,MATCH($AX$1,$AN$1:$BA$1,0),0)*(VLOOKUP($M63,$AN:$BA,MATCH($AY$1,$AN$1:$BA$1,0),0)+$I63*(VLOOKUP($M63,$AN:$BA,MATCH($AZ$1,$AN$1:$BA$1,0),0)-VLOOKUP($M63,$AN:$BA,MATCH($AY$1,$AN$1:$BA$1,0),0)))))),
IF(OR($M63="안 지정 캐릭터 PP 일반등급",$M63="안 지정 캐릭터 PP 영웅등급"),
  IF(AND(OR($B63=10,$B63=11),$M63=OFFSET($M63,-1,0)),OFFSET(R63,-1,0),
    $O63*VLOOKUP($M63,$AN:$BA,MATCH($AX$1,$AN$1:$BA$1,0),0)),
"그외없음")))))))</f>
        <v>#VALUE!</v>
      </c>
      <c r="S63" t="e">
        <f ca="1">IF(OR(ISNUMBER(N63),N63="삭제"),"",
IF(LEFT(N63,5)="Equip",
  IF($BN$1&lt;VLOOKUP(N63,[1]EquipTable!$1:$1048576,MATCH("업데이트순번",[1]EquipTable!$1:$1,0),0),"업데이트순번이상",""),
IF(LEFT(N63,5)="Actor",
  IF($BW$1&lt;VLOOKUP(N63,[2]ActorTable!$1:$1048576,MATCH("업데이트순번",[2]ActorTable!$1:$1,0),0),"업데이트순번이상",""),
"그외없음")))</f>
        <v>#VALUE!</v>
      </c>
      <c r="T63" t="e">
        <f t="shared" ca="1" si="4"/>
        <v>#VALUE!</v>
      </c>
      <c r="U63" t="s">
        <v>83</v>
      </c>
      <c r="V63" t="s">
        <v>190</v>
      </c>
      <c r="W63">
        <v>1</v>
      </c>
      <c r="X63" t="s">
        <v>129</v>
      </c>
      <c r="Z63">
        <v>3500</v>
      </c>
      <c r="AA63" t="str">
        <f t="shared" ca="1" si="5"/>
        <v>fe</v>
      </c>
      <c r="AB63" t="s">
        <v>83</v>
      </c>
      <c r="AC63" t="s">
        <v>202</v>
      </c>
      <c r="AD63">
        <v>1</v>
      </c>
      <c r="AE63" t="s">
        <v>129</v>
      </c>
      <c r="AG63">
        <v>1000</v>
      </c>
      <c r="AH63" t="str">
        <f t="shared" si="6"/>
        <v/>
      </c>
      <c r="AI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IFERROR(VLOOKUP(AC63,[2]ActorTable!$A:$G,MATCH("이름참고",[2]ActorTable!$1:$1,0),0),"캐릭터없음"),
"")))))</f>
        <v>몬스터 세포 보우</v>
      </c>
      <c r="AJ63">
        <v>1</v>
      </c>
      <c r="AK63"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v>
      </c>
      <c r="AL63" t="str">
        <f t="shared" ca="1" si="7"/>
        <v>{"dy":31,"sl":1,"tp":"fe","vl":"Equip2102","cn":1,"pt":"GO","pr":1000}</v>
      </c>
      <c r="BK63" t="e">
        <f ca="1">IF(VLOOKUP($BT63,[1]EquipTable!$1:$1048576,MATCH("업데이트순번",[1]EquipTable!$1:$1,0),0)&lt;=$BN$1,1,0)
*IF(MID(BT63,7,1)="4",0.1,1)</f>
        <v>#VALUE!</v>
      </c>
      <c r="BL63" t="e">
        <f ca="1">IF(VLOOKUP($BT63,[1]EquipTable!$1:$1048576,MATCH("업데이트순번",[1]EquipTable!$1:$1,0),0)&lt;=$BN$1,1,0)
*IF(MID(BT63,7,1)="4",0.1,1)
*IF(AND(MID(BT63,7,1)&lt;&gt;"4",OR(MID(BT63,6,1)="6",MID(BT63,6,1)="7")),3,1)</f>
        <v>#VALUE!</v>
      </c>
      <c r="BM63" t="e">
        <f ca="1">IF(VLOOKUP($BT63,[1]EquipTable!$1:$1048576,MATCH("업데이트순번",[1]EquipTable!$1:$1,0),0)&lt;=$BN$1,1,0)
*IF(MID(BT63,7,1)="4",0.1,1)
*IF(AND(MID(BT63,7,1)&lt;&gt;"4",MID(BT63,6,1)="8"),4,1)</f>
        <v>#VALUE!</v>
      </c>
      <c r="BN63" t="e">
        <f t="shared" ca="1" si="14"/>
        <v>#VALUE!</v>
      </c>
      <c r="BO63" t="e">
        <f t="shared" ca="1" si="15"/>
        <v>#VALUE!</v>
      </c>
      <c r="BP63" t="e">
        <f t="shared" ca="1" si="16"/>
        <v>#VALUE!</v>
      </c>
      <c r="BQ63" t="e">
        <f t="shared" ca="1" si="17"/>
        <v>#VALUE!</v>
      </c>
      <c r="BR63" t="e">
        <f t="shared" ca="1" si="21"/>
        <v>#VALUE!</v>
      </c>
      <c r="BS63" t="e">
        <f t="shared" ca="1" si="22"/>
        <v>#VALUE!</v>
      </c>
      <c r="BT63" t="e">
        <f ca="1">OFFSET([1]EquipTable!$A$1,ROW()-1,0)</f>
        <v>#VALUE!</v>
      </c>
    </row>
    <row r="64" spans="1:72">
      <c r="A64">
        <v>1</v>
      </c>
      <c r="B64">
        <v>2</v>
      </c>
      <c r="C64">
        <f t="shared" si="0"/>
        <v>0</v>
      </c>
      <c r="D64">
        <f t="shared" ca="1" si="29"/>
        <v>7.7611911004687784E-2</v>
      </c>
      <c r="E64">
        <f t="shared" ca="1" si="29"/>
        <v>0.55977968193815975</v>
      </c>
      <c r="F64">
        <f t="shared" ca="1" si="29"/>
        <v>0.26503273550765705</v>
      </c>
      <c r="G64">
        <f t="shared" ca="1" si="29"/>
        <v>0.78140279314399885</v>
      </c>
      <c r="H64">
        <f t="shared" ca="1" si="29"/>
        <v>0.18136363951730006</v>
      </c>
      <c r="I64">
        <f t="shared" ca="1" si="29"/>
        <v>0.31528636726739556</v>
      </c>
      <c r="M64" t="str">
        <f t="shared" ca="1" si="2"/>
        <v>안 지정 캐릭터 PP 영웅등급</v>
      </c>
      <c r="N64">
        <f t="shared" ca="1" si="20"/>
        <v>55977</v>
      </c>
      <c r="O64">
        <f t="shared" ca="1" si="12"/>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캐릭터",$M64="지정 캐릭터 LBP1",$M64="지정 캐릭터 LBP2",$M64="지정 캐릭터 LBP3",$M64="안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캐릭터",$M64="지정 캐릭터 LBP1",$M64="지정 캐릭터 LBP2",$M64="지정 캐릭터 LBP3"),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캐릭터",$M64="지정 캐릭터 LBP1",$M64="지정 캐릭터 LBP2",$M64="지정 캐릭터 LBP3"),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INT($O64*(VLOOKUP($M64,$AN:$BA,MATCH($AX$1,$AN$1:$BA$1,0),0)*(VLOOKUP($M64,$AN:$BA,MATCH($AY$1,$AN$1:$BA$1,0),0)+$I64*(VLOOKUP($M64,$AN:$BA,MATCH($AZ$1,$AN$1:$BA$1,0),0)-VLOOKUP($M64,$AN:$BA,MATCH($AY$1,$AN$1:$BA$1,0),0)))))),
IF(OR($M64="안 지정 캐릭터 PP 일반등급",$M64="안 지정 캐릭터 PP 영웅등급"),
  IF(AND(OR($B64=10,$B64=11),$M64=OFFSET($M64,-1,0)),OFFSET(R64,-1,0),
    $O64*VLOOKUP($M64,$AN:$BA,MATCH($AX$1,$AN$1:$BA$1,0),0)),
"그외없음")))))))</f>
        <v>1200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t="shared" ca="1" si="4"/>
        <v>0</v>
      </c>
      <c r="U64" t="s">
        <v>92</v>
      </c>
      <c r="V64">
        <v>10396</v>
      </c>
      <c r="W64">
        <v>9</v>
      </c>
      <c r="X64" t="s">
        <v>129</v>
      </c>
      <c r="Z64">
        <v>900</v>
      </c>
      <c r="AA64" t="str">
        <f t="shared" ca="1" si="5"/>
        <v>uph</v>
      </c>
      <c r="AB64" t="s">
        <v>92</v>
      </c>
      <c r="AC64">
        <v>79030</v>
      </c>
      <c r="AD64">
        <v>13</v>
      </c>
      <c r="AE64" t="s">
        <v>129</v>
      </c>
      <c r="AG64">
        <v>1300</v>
      </c>
      <c r="AH64" t="str">
        <f t="shared" si="6"/>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IFERROR(VLOOKUP(AC64,[2]ActorTable!$A:$G,MATCH("이름참고",[2]ActorTable!$1:$1,0),0),"캐릭터없음"),
"")))))</f>
        <v/>
      </c>
      <c r="AJ64">
        <v>1</v>
      </c>
      <c r="AK64"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v>
      </c>
      <c r="AL64" t="str">
        <f t="shared" ca="1" si="7"/>
        <v>{"dy":1,"sl":2,"tp":"uph","vl":"79030","cn":13,"pt":"GO","pr":1300}</v>
      </c>
      <c r="BK64" t="e">
        <f ca="1">IF(VLOOKUP($BT64,[1]EquipTable!$1:$1048576,MATCH("업데이트순번",[1]EquipTable!$1:$1,0),0)&lt;=$BN$1,1,0)
*IF(MID(BT64,7,1)="4",0.1,1)</f>
        <v>#VALUE!</v>
      </c>
      <c r="BL64" t="e">
        <f ca="1">IF(VLOOKUP($BT64,[1]EquipTable!$1:$1048576,MATCH("업데이트순번",[1]EquipTable!$1:$1,0),0)&lt;=$BN$1,1,0)
*IF(MID(BT64,7,1)="4",0.1,1)
*IF(AND(MID(BT64,7,1)&lt;&gt;"4",OR(MID(BT64,6,1)="6",MID(BT64,6,1)="7")),3,1)</f>
        <v>#VALUE!</v>
      </c>
      <c r="BM64" t="e">
        <f ca="1">IF(VLOOKUP($BT64,[1]EquipTable!$1:$1048576,MATCH("업데이트순번",[1]EquipTable!$1:$1,0),0)&lt;=$BN$1,1,0)
*IF(MID(BT64,7,1)="4",0.1,1)
*IF(AND(MID(BT64,7,1)&lt;&gt;"4",MID(BT64,6,1)="8"),4,1)</f>
        <v>#VALUE!</v>
      </c>
      <c r="BN64" t="e">
        <f t="shared" ca="1" si="14"/>
        <v>#VALUE!</v>
      </c>
      <c r="BO64" t="e">
        <f t="shared" ca="1" si="15"/>
        <v>#VALUE!</v>
      </c>
      <c r="BP64" t="e">
        <f t="shared" ca="1" si="16"/>
        <v>#VALUE!</v>
      </c>
      <c r="BQ64" t="e">
        <f t="shared" ca="1" si="17"/>
        <v>#VALUE!</v>
      </c>
      <c r="BR64" t="e">
        <f t="shared" ca="1" si="21"/>
        <v>#VALUE!</v>
      </c>
      <c r="BS64" t="e">
        <f t="shared" ca="1" si="22"/>
        <v>#VALUE!</v>
      </c>
      <c r="BT64" t="e">
        <f ca="1">OFFSET([1]EquipTable!$A$1,ROW()-1,0)</f>
        <v>#VALUE!</v>
      </c>
    </row>
    <row r="65" spans="1:72">
      <c r="A65">
        <v>2</v>
      </c>
      <c r="B65">
        <v>2</v>
      </c>
      <c r="C65">
        <f t="shared" si="0"/>
        <v>0</v>
      </c>
      <c r="D65">
        <f t="shared" ca="1" si="29"/>
        <v>0.59508611643227494</v>
      </c>
      <c r="E65">
        <f t="shared" ca="1" si="29"/>
        <v>0.31808253252543583</v>
      </c>
      <c r="F65">
        <f t="shared" ca="1" si="29"/>
        <v>0.24563742083189888</v>
      </c>
      <c r="G65">
        <f t="shared" ca="1" si="29"/>
        <v>0.12911031337182854</v>
      </c>
      <c r="H65">
        <f t="shared" ca="1" si="29"/>
        <v>0.94453840033343672</v>
      </c>
      <c r="I65">
        <f t="shared" ca="1" si="29"/>
        <v>0.35429743218471965</v>
      </c>
      <c r="M65" t="str">
        <f t="shared" ca="1" si="2"/>
        <v>안 지정 캐릭터 PP 영웅등급</v>
      </c>
      <c r="N65">
        <f t="shared" ca="1" si="20"/>
        <v>31808</v>
      </c>
      <c r="O65">
        <f t="shared" ca="1" si="12"/>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캐릭터",$M65="지정 캐릭터 LBP1",$M65="지정 캐릭터 LBP2",$M65="지정 캐릭터 LBP3",$M65="안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캐릭터",$M65="지정 캐릭터 LBP1",$M65="지정 캐릭터 LBP2",$M65="지정 캐릭터 LBP3"),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캐릭터",$M65="지정 캐릭터 LBP1",$M65="지정 캐릭터 LBP2",$M65="지정 캐릭터 LBP3"),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INT($O65*(VLOOKUP($M65,$AN:$BA,MATCH($AX$1,$AN$1:$BA$1,0),0)*(VLOOKUP($M65,$AN:$BA,MATCH($AY$1,$AN$1:$BA$1,0),0)+$I65*(VLOOKUP($M65,$AN:$BA,MATCH($AZ$1,$AN$1:$BA$1,0),0)-VLOOKUP($M65,$AN:$BA,MATCH($AY$1,$AN$1:$BA$1,0),0)))))),
IF(OR($M65="안 지정 캐릭터 PP 일반등급",$M65="안 지정 캐릭터 PP 영웅등급"),
  IF(AND(OR($B65=10,$B65=11),$M65=OFFSET($M65,-1,0)),OFFSET(R65,-1,0),
    $O65*VLOOKUP($M65,$AN:$BA,MATCH($AX$1,$AN$1:$BA$1,0),0)),
"그외없음")))))))</f>
        <v>1000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t="shared" ca="1" si="4"/>
        <v>0</v>
      </c>
      <c r="U65" t="s">
        <v>92</v>
      </c>
      <c r="V65">
        <v>39003</v>
      </c>
      <c r="W65">
        <v>11</v>
      </c>
      <c r="X65" t="s">
        <v>129</v>
      </c>
      <c r="Z65">
        <v>1100</v>
      </c>
      <c r="AA65" t="str">
        <f t="shared" ca="1" si="5"/>
        <v>uph</v>
      </c>
      <c r="AB65" t="s">
        <v>92</v>
      </c>
      <c r="AC65">
        <v>39688</v>
      </c>
      <c r="AD65">
        <v>11</v>
      </c>
      <c r="AE65" t="s">
        <v>129</v>
      </c>
      <c r="AG65">
        <v>1100</v>
      </c>
      <c r="AH65" t="str">
        <f t="shared" si="6"/>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IFERROR(VLOOKUP(AC65,[2]ActorTable!$A:$G,MATCH("이름참고",[2]ActorTable!$1:$1,0),0),"캐릭터없음"),
"")))))</f>
        <v/>
      </c>
      <c r="AJ65">
        <v>1</v>
      </c>
      <c r="AK65"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v>
      </c>
      <c r="AL65" t="str">
        <f t="shared" ca="1" si="7"/>
        <v>{"dy":2,"sl":2,"tp":"uph","vl":"39688","cn":11,"pt":"GO","pr":1100}</v>
      </c>
      <c r="BK65" t="e">
        <f ca="1">IF(VLOOKUP($BT65,[1]EquipTable!$1:$1048576,MATCH("업데이트순번",[1]EquipTable!$1:$1,0),0)&lt;=$BN$1,1,0)
*IF(MID(BT65,7,1)="4",0.1,1)</f>
        <v>#VALUE!</v>
      </c>
      <c r="BL65" t="e">
        <f ca="1">IF(VLOOKUP($BT65,[1]EquipTable!$1:$1048576,MATCH("업데이트순번",[1]EquipTable!$1:$1,0),0)&lt;=$BN$1,1,0)
*IF(MID(BT65,7,1)="4",0.1,1)
*IF(AND(MID(BT65,7,1)&lt;&gt;"4",OR(MID(BT65,6,1)="6",MID(BT65,6,1)="7")),3,1)</f>
        <v>#VALUE!</v>
      </c>
      <c r="BM65" t="e">
        <f ca="1">IF(VLOOKUP($BT65,[1]EquipTable!$1:$1048576,MATCH("업데이트순번",[1]EquipTable!$1:$1,0),0)&lt;=$BN$1,1,0)
*IF(MID(BT65,7,1)="4",0.1,1)
*IF(AND(MID(BT65,7,1)&lt;&gt;"4",MID(BT65,6,1)="8"),4,1)</f>
        <v>#VALUE!</v>
      </c>
      <c r="BN65" t="e">
        <f t="shared" ca="1" si="14"/>
        <v>#VALUE!</v>
      </c>
      <c r="BO65" t="e">
        <f t="shared" ca="1" si="15"/>
        <v>#VALUE!</v>
      </c>
      <c r="BP65" t="e">
        <f t="shared" ca="1" si="16"/>
        <v>#VALUE!</v>
      </c>
      <c r="BQ65" t="e">
        <f t="shared" ca="1" si="17"/>
        <v>#VALUE!</v>
      </c>
      <c r="BR65" t="e">
        <f t="shared" ca="1" si="21"/>
        <v>#VALUE!</v>
      </c>
      <c r="BS65" t="e">
        <f t="shared" ca="1" si="22"/>
        <v>#VALUE!</v>
      </c>
      <c r="BT65" t="e">
        <f ca="1">OFFSET([1]EquipTable!$A$1,ROW()-1,0)</f>
        <v>#VALUE!</v>
      </c>
    </row>
    <row r="66" spans="1:72">
      <c r="A66">
        <v>3</v>
      </c>
      <c r="B66">
        <v>2</v>
      </c>
      <c r="C66">
        <f t="shared" ref="C66:C129" si="30">IF(B66&lt;=9,0,
IF(B66=10,1,2))</f>
        <v>0</v>
      </c>
      <c r="D66">
        <f t="shared" ca="1" si="29"/>
        <v>0.43731100618501673</v>
      </c>
      <c r="E66">
        <f t="shared" ca="1" si="29"/>
        <v>0.65191956064184942</v>
      </c>
      <c r="F66">
        <f t="shared" ca="1" si="29"/>
        <v>0.57733173088472522</v>
      </c>
      <c r="G66">
        <f t="shared" ca="1" si="29"/>
        <v>0.1224259384620231</v>
      </c>
      <c r="H66">
        <f t="shared" ca="1" si="29"/>
        <v>0.29759568222799071</v>
      </c>
      <c r="I66">
        <f t="shared" ca="1" si="29"/>
        <v>0.78961937938296389</v>
      </c>
      <c r="M66" t="str">
        <f t="shared" ref="M66:M129" ca="1" si="31">IF(LEN(J66)&lt;&gt;0,J66,VLOOKUP(D66+$B66,$BH:$BI,MATCH($BI$1,$BH$1:$BI$1,0),1))</f>
        <v>안 지정 캐릭터 PP 영웅등급</v>
      </c>
      <c r="N66">
        <f t="shared" ca="1" si="20"/>
        <v>65191</v>
      </c>
      <c r="O66">
        <f t="shared" ca="1" si="12"/>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캐릭터",$M66="지정 캐릭터 LBP1",$M66="지정 캐릭터 LBP2",$M66="지정 캐릭터 LBP3",$M66="안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캐릭터",$M66="지정 캐릭터 LBP1",$M66="지정 캐릭터 LBP2",$M66="지정 캐릭터 LBP3"),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캐릭터",$M66="지정 캐릭터 LBP1",$M66="지정 캐릭터 LBP2",$M66="지정 캐릭터 LBP3"),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INT($O66*(VLOOKUP($M66,$AN:$BA,MATCH($AX$1,$AN$1:$BA$1,0),0)*(VLOOKUP($M66,$AN:$BA,MATCH($AY$1,$AN$1:$BA$1,0),0)+$I66*(VLOOKUP($M66,$AN:$BA,MATCH($AZ$1,$AN$1:$BA$1,0),0)-VLOOKUP($M66,$AN:$BA,MATCH($AY$1,$AN$1:$BA$1,0),0)))))),
IF(OR($M66="안 지정 캐릭터 PP 일반등급",$M66="안 지정 캐릭터 PP 영웅등급"),
  IF(AND(OR($B66=10,$B66=11),$M66=OFFSET($M66,-1,0)),OFFSET(R66,-1,0),
    $O66*VLOOKUP($M66,$AN:$BA,MATCH($AX$1,$AN$1:$BA$1,0),0)),
"그외없음")))))))</f>
        <v>1200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t="shared" ref="T66:T129" ca="1" si="32">IF(OR(ISNUMBER(N66),N66="삭제"),0,
IF(LEFT(N66,5)="Equip",IF(MID(N66,7,1)="4",1,0),
IF(LEFT(N66,5)="Actor",IF(MID(N66,7,1)="2",1,0),
"그외없음")))</f>
        <v>0</v>
      </c>
      <c r="U66" t="s">
        <v>92</v>
      </c>
      <c r="V66">
        <v>8048</v>
      </c>
      <c r="W66">
        <v>9</v>
      </c>
      <c r="X66" t="s">
        <v>129</v>
      </c>
      <c r="Z66">
        <v>900</v>
      </c>
      <c r="AA66" t="str">
        <f t="shared" ref="AA66:AA129" ca="1" si="33">IF(ISBLANK(AB66),"",
VLOOKUP(AB66,OFFSET(INDIRECT("$A:$B"),0,MATCH(AB$1&amp;"_Verify",INDIRECT("$1:$1"),0)-1),2,0)
)</f>
        <v>uph</v>
      </c>
      <c r="AB66" t="s">
        <v>92</v>
      </c>
      <c r="AC66">
        <v>15474</v>
      </c>
      <c r="AD66">
        <v>9</v>
      </c>
      <c r="AE66" t="s">
        <v>129</v>
      </c>
      <c r="AG66">
        <v>900</v>
      </c>
      <c r="AH66" t="str">
        <f t="shared" ref="AH66:AH129" si="34">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IFERROR(VLOOKUP(AC66,[2]ActorTable!$A:$G,MATCH("이름참고",[2]ActorTable!$1:$1,0),0),"캐릭터없음"),
"")))))</f>
        <v/>
      </c>
      <c r="AJ66">
        <v>1</v>
      </c>
      <c r="AK66" t="str">
        <f t="shared" ca="1" si="13"/>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v>
      </c>
      <c r="AL66" t="str">
        <f t="shared" ref="AL66:AL129" ca="1" si="35">IF(AJ66&lt;&gt;1,"",
"{"""&amp;A$1&amp;""":"&amp;A66
&amp;","""&amp;B$1&amp;""":"&amp;B66
&amp;IF(LEN(AA66)=0,"",","""&amp;AA$1&amp;""":"""&amp;AA66&amp;"""")
&amp;IF(LEN(AC66)=0,"",","""&amp;AC$1&amp;""":"""&amp;AC66&amp;"""")
&amp;IF(LEN(AD66)=0,"",","""&amp;AD$1&amp;""":"&amp;AD66)
&amp;IF(LEN(AE66)=0,"",","""&amp;AE$1&amp;""":"""&amp;AE66&amp;"""")
&amp;IF(LEN(AF66)=0,"",","""&amp;AF$1&amp;""":"&amp;AF66)
&amp;IF(LEN(AG66)=0,"",","""&amp;AG$1&amp;""":"&amp;AG66)&amp;"}")</f>
        <v>{"dy":3,"sl":2,"tp":"uph","vl":"15474","cn":9,"pt":"GO","pr":900}</v>
      </c>
      <c r="BK66" t="e">
        <f ca="1">IF(VLOOKUP($BT66,[1]EquipTable!$1:$1048576,MATCH("업데이트순번",[1]EquipTable!$1:$1,0),0)&lt;=$BN$1,1,0)
*IF(MID(BT66,7,1)="4",0.1,1)</f>
        <v>#VALUE!</v>
      </c>
      <c r="BL66" t="e">
        <f ca="1">IF(VLOOKUP($BT66,[1]EquipTable!$1:$1048576,MATCH("업데이트순번",[1]EquipTable!$1:$1,0),0)&lt;=$BN$1,1,0)
*IF(MID(BT66,7,1)="4",0.1,1)
*IF(AND(MID(BT66,7,1)&lt;&gt;"4",OR(MID(BT66,6,1)="6",MID(BT66,6,1)="7")),3,1)</f>
        <v>#VALUE!</v>
      </c>
      <c r="BM66" t="e">
        <f ca="1">IF(VLOOKUP($BT66,[1]EquipTable!$1:$1048576,MATCH("업데이트순번",[1]EquipTable!$1:$1,0),0)&lt;=$BN$1,1,0)
*IF(MID(BT66,7,1)="4",0.1,1)
*IF(AND(MID(BT66,7,1)&lt;&gt;"4",MID(BT66,6,1)="8"),4,1)</f>
        <v>#VALUE!</v>
      </c>
      <c r="BN66" t="e">
        <f t="shared" ca="1" si="14"/>
        <v>#VALUE!</v>
      </c>
      <c r="BO66" t="e">
        <f t="shared" ca="1" si="15"/>
        <v>#VALUE!</v>
      </c>
      <c r="BP66" t="e">
        <f t="shared" ca="1" si="16"/>
        <v>#VALUE!</v>
      </c>
      <c r="BQ66" t="e">
        <f t="shared" ca="1" si="17"/>
        <v>#VALUE!</v>
      </c>
      <c r="BR66" t="e">
        <f t="shared" ca="1" si="21"/>
        <v>#VALUE!</v>
      </c>
      <c r="BS66" t="e">
        <f t="shared" ca="1" si="22"/>
        <v>#VALUE!</v>
      </c>
      <c r="BT66" t="e">
        <f ca="1">OFFSET([1]EquipTable!$A$1,ROW()-1,0)</f>
        <v>#VALUE!</v>
      </c>
    </row>
    <row r="67" spans="1:72">
      <c r="A67">
        <v>4</v>
      </c>
      <c r="B67">
        <v>2</v>
      </c>
      <c r="C67">
        <f t="shared" si="30"/>
        <v>0</v>
      </c>
      <c r="D67">
        <f t="shared" ca="1" si="29"/>
        <v>0.61010817179979338</v>
      </c>
      <c r="E67">
        <f t="shared" ca="1" si="29"/>
        <v>0.11367272867591383</v>
      </c>
      <c r="F67">
        <f t="shared" ca="1" si="29"/>
        <v>0.96618034482861537</v>
      </c>
      <c r="G67">
        <f t="shared" ca="1" si="29"/>
        <v>0.42233465298250716</v>
      </c>
      <c r="H67">
        <f t="shared" ca="1" si="29"/>
        <v>0.37136381282007636</v>
      </c>
      <c r="I67">
        <f t="shared" ca="1" si="29"/>
        <v>1.4092469723358536E-2</v>
      </c>
      <c r="M67" t="str">
        <f t="shared" ca="1" si="31"/>
        <v>안 지정 캐릭터 PP 영웅등급</v>
      </c>
      <c r="N67">
        <f t="shared" ca="1" si="20"/>
        <v>11367</v>
      </c>
      <c r="O67">
        <f t="shared" ref="O67:O130" ca="1" si="36">IF(LEN(L67)&lt;&gt;0,
  IF(OR(LEN($J67)=0,LEN($K67)=0),"세 칸 모두 입력",L67),
IF($M67="삭제","삭제",
IF(OR($M67="지정 장비",$M67="캐릭터 상자 일반등급",$M67="캐릭터 상자 영웅등급",$M67="지정 캐릭터",$M67="지정 캐릭터 LBP1",$M67="지정 캐릭터 LBP2",$M67="지정 캐릭터 LBP3",$M67="안 지정 캐릭터 영웅등급"),1,
IF($M67="지정 캐릭터 PP",
  IF(AND(OR($B67=10,$B67=11),$M67=OFFSET($M67,-1,0)),OFFSET(O67,-1,0),
    VLOOKUP($M67,$AN:$AZ,MATCH($AV$1,$AN$1:$AZ$1,0),0)+INT($E67*(VLOOKUP($M67,$AN:$AZ,MATCH($AW$1,$AN$1:$AZ$1,0),0)-VLOOKUP($M67,$AN:$AZ,MATCH($AV$1,$AN$1:$AZ$1,0),0)+1))),
IF(OR($M67="안 지정 캐릭터 PP 일반등급",$M67="안 지정 캐릭터 PP 영웅등급"),
  IF(AND(OR($B67=10,$B67=11),$M67=OFFSET($M67,-1,0)),OFFSET(O67,-1,0),
    VLOOKUP($M67,$AN:$AZ,MATCH($AV$1,$AN$1:$AZ$1,0),0)+INT($E67*(VLOOKUP($M67,$AN:$AZ,MATCH($AW$1,$AN$1:$AZ$1,0),0)-VLOOKUP($M67,$AN:$AZ,MATCH($AV$1,$AN$1:$AZ$1,0),0)+1))),
"그외없음")))))</f>
        <v>9</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캐릭터",$M67="지정 캐릭터 LBP1",$M67="지정 캐릭터 LBP2",$M67="지정 캐릭터 LBP3",$M67="안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캐릭터",$M67="지정 캐릭터 LBP1",$M67="지정 캐릭터 LBP2",$M67="지정 캐릭터 LBP3"),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캐릭터",$M67="지정 캐릭터 LBP1",$M67="지정 캐릭터 LBP2",$M67="지정 캐릭터 LBP3"),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INT($O67*(VLOOKUP($M67,$AN:$BA,MATCH($AX$1,$AN$1:$BA$1,0),0)*(VLOOKUP($M67,$AN:$BA,MATCH($AY$1,$AN$1:$BA$1,0),0)+$I67*(VLOOKUP($M67,$AN:$BA,MATCH($AZ$1,$AN$1:$BA$1,0),0)-VLOOKUP($M67,$AN:$BA,MATCH($AY$1,$AN$1:$BA$1,0),0)))))),
IF(OR($M67="안 지정 캐릭터 PP 일반등급",$M67="안 지정 캐릭터 PP 영웅등급"),
  IF(AND(OR($B67=10,$B67=11),$M67=OFFSET($M67,-1,0)),OFFSET(R67,-1,0),
    $O67*VLOOKUP($M67,$AN:$BA,MATCH($AX$1,$AN$1:$BA$1,0),0)),
"그외없음")))))))</f>
        <v>900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t="shared" ca="1" si="32"/>
        <v>0</v>
      </c>
      <c r="U67" t="s">
        <v>92</v>
      </c>
      <c r="V67">
        <v>43223</v>
      </c>
      <c r="W67">
        <v>11</v>
      </c>
      <c r="X67" t="s">
        <v>129</v>
      </c>
      <c r="Z67">
        <v>1100</v>
      </c>
      <c r="AA67" t="str">
        <f t="shared" ca="1" si="33"/>
        <v>uph</v>
      </c>
      <c r="AB67" t="s">
        <v>92</v>
      </c>
      <c r="AC67">
        <v>60742</v>
      </c>
      <c r="AD67">
        <v>12</v>
      </c>
      <c r="AE67" t="s">
        <v>129</v>
      </c>
      <c r="AG67">
        <v>1200</v>
      </c>
      <c r="AH67" t="str">
        <f t="shared" si="34"/>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IFERROR(VLOOKUP(AC67,[2]ActorTable!$A:$G,MATCH("이름참고",[2]ActorTable!$1:$1,0),0),"캐릭터없음"),
"")))))</f>
        <v/>
      </c>
      <c r="AJ67">
        <v>1</v>
      </c>
      <c r="AK67" t="str">
        <f t="shared" ref="AK67:AK130" ca="1" si="37">AK66&amp;IF(LEN(AL67)=0,"",","&amp;AL67)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v>
      </c>
      <c r="AL67" t="str">
        <f t="shared" ca="1" si="35"/>
        <v>{"dy":4,"sl":2,"tp":"uph","vl":"60742","cn":12,"pt":"GO","pr":1200}</v>
      </c>
      <c r="BK67" t="e">
        <f ca="1">IF(VLOOKUP($BT67,[1]EquipTable!$1:$1048576,MATCH("업데이트순번",[1]EquipTable!$1:$1,0),0)&lt;=$BN$1,1,0)
*IF(MID(BT67,7,1)="4",0.1,1)</f>
        <v>#VALUE!</v>
      </c>
      <c r="BL67" t="e">
        <f ca="1">IF(VLOOKUP($BT67,[1]EquipTable!$1:$1048576,MATCH("업데이트순번",[1]EquipTable!$1:$1,0),0)&lt;=$BN$1,1,0)
*IF(MID(BT67,7,1)="4",0.1,1)
*IF(AND(MID(BT67,7,1)&lt;&gt;"4",OR(MID(BT67,6,1)="6",MID(BT67,6,1)="7")),3,1)</f>
        <v>#VALUE!</v>
      </c>
      <c r="BM67" t="e">
        <f ca="1">IF(VLOOKUP($BT67,[1]EquipTable!$1:$1048576,MATCH("업데이트순번",[1]EquipTable!$1:$1,0),0)&lt;=$BN$1,1,0)
*IF(MID(BT67,7,1)="4",0.1,1)
*IF(AND(MID(BT67,7,1)&lt;&gt;"4",MID(BT67,6,1)="8"),4,1)</f>
        <v>#VALUE!</v>
      </c>
      <c r="BN67" t="e">
        <f t="shared" ref="BN67:BN128" ca="1" si="38">BK67/SUM(BK:BK)</f>
        <v>#VALUE!</v>
      </c>
      <c r="BO67" t="e">
        <f t="shared" ref="BO67:BO128" ca="1" si="39">BL67/SUM(BL:BL)</f>
        <v>#VALUE!</v>
      </c>
      <c r="BP67" t="e">
        <f t="shared" ref="BP67:BP128" ca="1" si="40">BM67/SUM(BM:BM)</f>
        <v>#VALUE!</v>
      </c>
      <c r="BQ67" t="e">
        <f t="shared" ref="BQ67:BQ128" ca="1" si="41">BQ66+BN66</f>
        <v>#VALUE!</v>
      </c>
      <c r="BR67" t="e">
        <f t="shared" ca="1" si="21"/>
        <v>#VALUE!</v>
      </c>
      <c r="BS67" t="e">
        <f t="shared" ca="1" si="22"/>
        <v>#VALUE!</v>
      </c>
      <c r="BT67" t="e">
        <f ca="1">OFFSET([1]EquipTable!$A$1,ROW()-1,0)</f>
        <v>#VALUE!</v>
      </c>
    </row>
    <row r="68" spans="1:72">
      <c r="A68">
        <v>5</v>
      </c>
      <c r="B68">
        <v>2</v>
      </c>
      <c r="C68">
        <f t="shared" si="30"/>
        <v>0</v>
      </c>
      <c r="D68">
        <f t="shared" ca="1" si="29"/>
        <v>2.3741609245416351E-2</v>
      </c>
      <c r="E68">
        <f t="shared" ca="1" si="29"/>
        <v>2.9528325152168966E-2</v>
      </c>
      <c r="F68">
        <f t="shared" ca="1" si="29"/>
        <v>0.61556750344545264</v>
      </c>
      <c r="G68">
        <f t="shared" ca="1" si="29"/>
        <v>0.96152025921396633</v>
      </c>
      <c r="H68">
        <f t="shared" ca="1" si="29"/>
        <v>0.9038643059631013</v>
      </c>
      <c r="I68">
        <f t="shared" ca="1" si="29"/>
        <v>0.15573137844269069</v>
      </c>
      <c r="M68" t="str">
        <f t="shared" ca="1" si="31"/>
        <v>안 지정 캐릭터 PP 영웅등급</v>
      </c>
      <c r="N68">
        <f t="shared" ref="N68:N131" ca="1" si="42">IF(LEN(K68)&lt;&gt;0,
  IF(LEN($J68)=0,"두 칸 모두 입력",
  IF($J68="지정 장비",K68,INDEX($BY:$BY,MATCH(K68,$BZ:$BZ,0)))),
IF($M68="삭제","삭제",
IF($M68="지정 장비",VLOOKUP($E68,OFFSET($BQ:$BT,0,IF($B68=6,1,IF($B68=7,2,0))),MATCH($BT$1,OFFSET($BQ$1:$BT$1,0,IF($B68=6,1,IF($B68=7,2,0))),0),1),
IF(OR($M68="캐릭터 상자 일반등급",$M68="캐릭터 상자 영웅등급"),"삭제",
IF(OR($M68="지정 캐릭터",$M68="지정 캐릭터 PP",$M68="지정 캐릭터 LBP1",$M68="지정 캐릭터 LBP2",$M68="지정 캐릭터 LBP3"),
  IF(AND(OR($B68=10,$B68=11),$M68=OFFSET($M68,-1,0)),OFFSET(N68,-1,0),VLOOKUP($E68,$BX:$BY,MATCH($BY$1,$BX$1:$BY$1,0),1)),
IF(OR($M68="안 지정 캐릭터 영웅등급",$M68="안 지정 캐릭터 PP 일반등급",$M68="안 지정 캐릭터 PP 영웅등급"),
  IF(AND(OR($B68=10,$B68=11),$M68=OFFSET($M68,-1,0)),OFFSET(N68,-1,0),INT($E68*100000)),
"그외없음"))))))</f>
        <v>2952</v>
      </c>
      <c r="O68">
        <f t="shared" ca="1" si="36"/>
        <v>9</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캐릭터",$M68="지정 캐릭터 LBP1",$M68="지정 캐릭터 LBP2",$M68="지정 캐릭터 LBP3",$M68="안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캐릭터",$M68="지정 캐릭터 LBP1",$M68="지정 캐릭터 LBP2",$M68="지정 캐릭터 LBP3"),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캐릭터",$M68="지정 캐릭터 LBP1",$M68="지정 캐릭터 LBP2",$M68="지정 캐릭터 LBP3"),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INT($O68*(VLOOKUP($M68,$AN:$BA,MATCH($AX$1,$AN$1:$BA$1,0),0)*(VLOOKUP($M68,$AN:$BA,MATCH($AY$1,$AN$1:$BA$1,0),0)+$I68*(VLOOKUP($M68,$AN:$BA,MATCH($AZ$1,$AN$1:$BA$1,0),0)-VLOOKUP($M68,$AN:$BA,MATCH($AY$1,$AN$1:$BA$1,0),0)))))),
IF(OR($M68="안 지정 캐릭터 PP 일반등급",$M68="안 지정 캐릭터 PP 영웅등급"),
  IF(AND(OR($B68=10,$B68=11),$M68=OFFSET($M68,-1,0)),OFFSET(R68,-1,0),
    $O68*VLOOKUP($M68,$AN:$BA,MATCH($AX$1,$AN$1:$BA$1,0),0)),
"그외없음")))))))</f>
        <v>900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t="shared" ca="1" si="32"/>
        <v>0</v>
      </c>
      <c r="U68" t="s">
        <v>92</v>
      </c>
      <c r="V68">
        <v>94560</v>
      </c>
      <c r="W68">
        <v>14</v>
      </c>
      <c r="X68" t="s">
        <v>129</v>
      </c>
      <c r="Z68">
        <v>1400</v>
      </c>
      <c r="AA68" t="str">
        <f t="shared" ca="1" si="33"/>
        <v>uph</v>
      </c>
      <c r="AB68" t="s">
        <v>92</v>
      </c>
      <c r="AC68">
        <v>65691</v>
      </c>
      <c r="AD68">
        <v>12</v>
      </c>
      <c r="AE68" t="s">
        <v>129</v>
      </c>
      <c r="AG68">
        <v>1200</v>
      </c>
      <c r="AH68" t="str">
        <f t="shared" si="34"/>
        <v/>
      </c>
      <c r="AI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IFERROR(VLOOKUP(AC68,[2]ActorTable!$A:$G,MATCH("이름참고",[2]ActorTable!$1:$1,0),0),"캐릭터없음"),
"")))))</f>
        <v/>
      </c>
      <c r="AJ68">
        <v>1</v>
      </c>
      <c r="AK6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v>
      </c>
      <c r="AL68" t="str">
        <f t="shared" ca="1" si="35"/>
        <v>{"dy":5,"sl":2,"tp":"uph","vl":"65691","cn":12,"pt":"GO","pr":1200}</v>
      </c>
      <c r="BK68" t="e">
        <f ca="1">IF(VLOOKUP($BT68,[1]EquipTable!$1:$1048576,MATCH("업데이트순번",[1]EquipTable!$1:$1,0),0)&lt;=$BN$1,1,0)
*IF(MID(BT68,7,1)="4",0.1,1)</f>
        <v>#VALUE!</v>
      </c>
      <c r="BL68" t="e">
        <f ca="1">IF(VLOOKUP($BT68,[1]EquipTable!$1:$1048576,MATCH("업데이트순번",[1]EquipTable!$1:$1,0),0)&lt;=$BN$1,1,0)
*IF(MID(BT68,7,1)="4",0.1,1)
*IF(AND(MID(BT68,7,1)&lt;&gt;"4",OR(MID(BT68,6,1)="6",MID(BT68,6,1)="7")),3,1)</f>
        <v>#VALUE!</v>
      </c>
      <c r="BM68" t="e">
        <f ca="1">IF(VLOOKUP($BT68,[1]EquipTable!$1:$1048576,MATCH("업데이트순번",[1]EquipTable!$1:$1,0),0)&lt;=$BN$1,1,0)
*IF(MID(BT68,7,1)="4",0.1,1)
*IF(AND(MID(BT68,7,1)&lt;&gt;"4",MID(BT68,6,1)="8"),4,1)</f>
        <v>#VALUE!</v>
      </c>
      <c r="BN68" t="e">
        <f t="shared" ca="1" si="38"/>
        <v>#VALUE!</v>
      </c>
      <c r="BO68" t="e">
        <f t="shared" ca="1" si="39"/>
        <v>#VALUE!</v>
      </c>
      <c r="BP68" t="e">
        <f t="shared" ca="1" si="40"/>
        <v>#VALUE!</v>
      </c>
      <c r="BQ68" t="e">
        <f t="shared" ca="1" si="41"/>
        <v>#VALUE!</v>
      </c>
      <c r="BR68" t="e">
        <f t="shared" ref="BR68:BR128" ca="1" si="43">BR67+BO67</f>
        <v>#VALUE!</v>
      </c>
      <c r="BS68" t="e">
        <f t="shared" ref="BS68:BS128" ca="1" si="44">BS67+BP67</f>
        <v>#VALUE!</v>
      </c>
      <c r="BT68" t="e">
        <f ca="1">OFFSET([1]EquipTable!$A$1,ROW()-1,0)</f>
        <v>#VALUE!</v>
      </c>
    </row>
    <row r="69" spans="1:72">
      <c r="A69">
        <v>6</v>
      </c>
      <c r="B69">
        <v>2</v>
      </c>
      <c r="C69">
        <f t="shared" si="30"/>
        <v>0</v>
      </c>
      <c r="D69">
        <f t="shared" ca="1" si="29"/>
        <v>0.2880538987577721</v>
      </c>
      <c r="E69">
        <f t="shared" ca="1" si="29"/>
        <v>0.76721774508530027</v>
      </c>
      <c r="F69">
        <f t="shared" ca="1" si="29"/>
        <v>0.43986678616269992</v>
      </c>
      <c r="G69">
        <f t="shared" ca="1" si="29"/>
        <v>2.9694523100417425E-2</v>
      </c>
      <c r="H69">
        <f t="shared" ca="1" si="29"/>
        <v>0.88109970762172984</v>
      </c>
      <c r="I69">
        <f t="shared" ca="1" si="29"/>
        <v>0.4190022857854081</v>
      </c>
      <c r="M69" t="str">
        <f t="shared" ca="1" si="31"/>
        <v>안 지정 캐릭터 PP 영웅등급</v>
      </c>
      <c r="N69">
        <f t="shared" ca="1" si="42"/>
        <v>76721</v>
      </c>
      <c r="O69">
        <f t="shared" ca="1" si="36"/>
        <v>13</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캐릭터",$M69="지정 캐릭터 LBP1",$M69="지정 캐릭터 LBP2",$M69="지정 캐릭터 LBP3",$M69="안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캐릭터",$M69="지정 캐릭터 LBP1",$M69="지정 캐릭터 LBP2",$M69="지정 캐릭터 LBP3"),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캐릭터",$M69="지정 캐릭터 LBP1",$M69="지정 캐릭터 LBP2",$M69="지정 캐릭터 LBP3"),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INT($O69*(VLOOKUP($M69,$AN:$BA,MATCH($AX$1,$AN$1:$BA$1,0),0)*(VLOOKUP($M69,$AN:$BA,MATCH($AY$1,$AN$1:$BA$1,0),0)+$I69*(VLOOKUP($M69,$AN:$BA,MATCH($AZ$1,$AN$1:$BA$1,0),0)-VLOOKUP($M69,$AN:$BA,MATCH($AY$1,$AN$1:$BA$1,0),0)))))),
IF(OR($M69="안 지정 캐릭터 PP 일반등급",$M69="안 지정 캐릭터 PP 영웅등급"),
  IF(AND(OR($B69=10,$B69=11),$M69=OFFSET($M69,-1,0)),OFFSET(R69,-1,0),
    $O69*VLOOKUP($M69,$AN:$BA,MATCH($AX$1,$AN$1:$BA$1,0),0)),
"그외없음")))))))</f>
        <v>1300</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t="shared" ca="1" si="32"/>
        <v>0</v>
      </c>
      <c r="U69" t="s">
        <v>92</v>
      </c>
      <c r="V69">
        <v>29213</v>
      </c>
      <c r="W69">
        <v>10</v>
      </c>
      <c r="X69" t="s">
        <v>129</v>
      </c>
      <c r="Z69">
        <v>1000</v>
      </c>
      <c r="AA69" t="str">
        <f t="shared" ca="1" si="33"/>
        <v>uph</v>
      </c>
      <c r="AB69" t="s">
        <v>92</v>
      </c>
      <c r="AC69">
        <v>54967</v>
      </c>
      <c r="AD69">
        <v>12</v>
      </c>
      <c r="AE69" t="s">
        <v>129</v>
      </c>
      <c r="AG69">
        <v>1200</v>
      </c>
      <c r="AH69" t="str">
        <f t="shared" si="34"/>
        <v/>
      </c>
      <c r="AI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IFERROR(VLOOKUP(AC69,[2]ActorTable!$A:$G,MATCH("이름참고",[2]ActorTable!$1:$1,0),0),"캐릭터없음"),
"")))))</f>
        <v/>
      </c>
      <c r="AJ69">
        <v>1</v>
      </c>
      <c r="AK6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v>
      </c>
      <c r="AL69" t="str">
        <f t="shared" ca="1" si="35"/>
        <v>{"dy":6,"sl":2,"tp":"uph","vl":"54967","cn":12,"pt":"GO","pr":1200}</v>
      </c>
      <c r="BK69" t="e">
        <f ca="1">IF(VLOOKUP($BT69,[1]EquipTable!$1:$1048576,MATCH("업데이트순번",[1]EquipTable!$1:$1,0),0)&lt;=$BN$1,1,0)
*IF(MID(BT69,7,1)="4",0.1,1)</f>
        <v>#VALUE!</v>
      </c>
      <c r="BL69" t="e">
        <f ca="1">IF(VLOOKUP($BT69,[1]EquipTable!$1:$1048576,MATCH("업데이트순번",[1]EquipTable!$1:$1,0),0)&lt;=$BN$1,1,0)
*IF(MID(BT69,7,1)="4",0.1,1)
*IF(AND(MID(BT69,7,1)&lt;&gt;"4",OR(MID(BT69,6,1)="6",MID(BT69,6,1)="7")),3,1)</f>
        <v>#VALUE!</v>
      </c>
      <c r="BM69" t="e">
        <f ca="1">IF(VLOOKUP($BT69,[1]EquipTable!$1:$1048576,MATCH("업데이트순번",[1]EquipTable!$1:$1,0),0)&lt;=$BN$1,1,0)
*IF(MID(BT69,7,1)="4",0.1,1)
*IF(AND(MID(BT69,7,1)&lt;&gt;"4",MID(BT69,6,1)="8"),4,1)</f>
        <v>#VALUE!</v>
      </c>
      <c r="BN69" t="e">
        <f t="shared" ca="1" si="38"/>
        <v>#VALUE!</v>
      </c>
      <c r="BO69" t="e">
        <f t="shared" ca="1" si="39"/>
        <v>#VALUE!</v>
      </c>
      <c r="BP69" t="e">
        <f t="shared" ca="1" si="40"/>
        <v>#VALUE!</v>
      </c>
      <c r="BQ69" t="e">
        <f t="shared" ca="1" si="41"/>
        <v>#VALUE!</v>
      </c>
      <c r="BR69" t="e">
        <f t="shared" ca="1" si="43"/>
        <v>#VALUE!</v>
      </c>
      <c r="BS69" t="e">
        <f t="shared" ca="1" si="44"/>
        <v>#VALUE!</v>
      </c>
      <c r="BT69" t="e">
        <f ca="1">OFFSET([1]EquipTable!$A$1,ROW()-1,0)</f>
        <v>#VALUE!</v>
      </c>
    </row>
    <row r="70" spans="1:72">
      <c r="A70">
        <v>7</v>
      </c>
      <c r="B70">
        <v>2</v>
      </c>
      <c r="C70">
        <f t="shared" si="30"/>
        <v>0</v>
      </c>
      <c r="D70">
        <f t="shared" ca="1" si="29"/>
        <v>0.77849978179197232</v>
      </c>
      <c r="E70">
        <f t="shared" ca="1" si="29"/>
        <v>0.74736024766090459</v>
      </c>
      <c r="F70">
        <f t="shared" ca="1" si="29"/>
        <v>0.97901950320502273</v>
      </c>
      <c r="G70">
        <f t="shared" ca="1" si="29"/>
        <v>0.75198708970417938</v>
      </c>
      <c r="H70">
        <f t="shared" ca="1" si="29"/>
        <v>0.88808568836205448</v>
      </c>
      <c r="I70">
        <f t="shared" ca="1" si="29"/>
        <v>0.92306355821504771</v>
      </c>
      <c r="M70" t="str">
        <f t="shared" ca="1" si="31"/>
        <v>안 지정 캐릭터 PP 영웅등급</v>
      </c>
      <c r="N70">
        <f t="shared" ca="1" si="42"/>
        <v>74736</v>
      </c>
      <c r="O70">
        <f t="shared" ca="1" si="36"/>
        <v>13</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캐릭터",$M70="지정 캐릭터 LBP1",$M70="지정 캐릭터 LBP2",$M70="지정 캐릭터 LBP3",$M70="안 지정 캐릭터 영웅등급"),"DI",
IF($M70="지정 캐릭터 PP","DI",
IF(OR($M70="안 지정 캐릭터 PP 일반등급",$M70="안 지정 캐릭터 PP 영웅등급"),"GO",
"그외없음"))))))</f>
        <v>GO</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캐릭터",$M70="지정 캐릭터 LBP1",$M70="지정 캐릭터 LBP2",$M70="지정 캐릭터 LBP3"),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
"그외없음")))))))</f>
        <v>삭제</v>
      </c>
      <c r="R70">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캐릭터",$M70="지정 캐릭터 LBP1",$M70="지정 캐릭터 LBP2",$M70="지정 캐릭터 LBP3"),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INT($O70*(VLOOKUP($M70,$AN:$BA,MATCH($AX$1,$AN$1:$BA$1,0),0)*(VLOOKUP($M70,$AN:$BA,MATCH($AY$1,$AN$1:$BA$1,0),0)+$I70*(VLOOKUP($M70,$AN:$BA,MATCH($AZ$1,$AN$1:$BA$1,0),0)-VLOOKUP($M70,$AN:$BA,MATCH($AY$1,$AN$1:$BA$1,0),0)))))),
IF(OR($M70="안 지정 캐릭터 PP 일반등급",$M70="안 지정 캐릭터 PP 영웅등급"),
  IF(AND(OR($B70=10,$B70=11),$M70=OFFSET($M70,-1,0)),OFFSET(R70,-1,0),
    $O70*VLOOKUP($M70,$AN:$BA,MATCH($AX$1,$AN$1:$BA$1,0),0)),
"그외없음")))))))</f>
        <v>1300</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t="shared" ca="1" si="32"/>
        <v>0</v>
      </c>
      <c r="U70" t="s">
        <v>92</v>
      </c>
      <c r="V70">
        <v>57538</v>
      </c>
      <c r="W70">
        <v>12</v>
      </c>
      <c r="X70" t="s">
        <v>129</v>
      </c>
      <c r="Z70">
        <v>1200</v>
      </c>
      <c r="AA70" t="str">
        <f t="shared" ca="1" si="33"/>
        <v>uph</v>
      </c>
      <c r="AB70" t="s">
        <v>92</v>
      </c>
      <c r="AC70">
        <v>96249</v>
      </c>
      <c r="AD70">
        <v>14</v>
      </c>
      <c r="AE70" t="s">
        <v>129</v>
      </c>
      <c r="AG70">
        <v>1400</v>
      </c>
      <c r="AH70" t="str">
        <f t="shared" si="34"/>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IFERROR(VLOOKUP(AC70,[2]ActorTable!$A:$G,MATCH("이름참고",[2]ActorTable!$1:$1,0),0),"캐릭터없음"),
"")))))</f>
        <v/>
      </c>
      <c r="AJ70">
        <v>1</v>
      </c>
      <c r="AK7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v>
      </c>
      <c r="AL70" t="str">
        <f t="shared" ca="1" si="35"/>
        <v>{"dy":7,"sl":2,"tp":"uph","vl":"96249","cn":14,"pt":"GO","pr":1400}</v>
      </c>
      <c r="BK70" t="e">
        <f ca="1">IF(VLOOKUP($BT70,[1]EquipTable!$1:$1048576,MATCH("업데이트순번",[1]EquipTable!$1:$1,0),0)&lt;=$BN$1,1,0)
*IF(MID(BT70,7,1)="4",0.1,1)</f>
        <v>#VALUE!</v>
      </c>
      <c r="BL70" t="e">
        <f ca="1">IF(VLOOKUP($BT70,[1]EquipTable!$1:$1048576,MATCH("업데이트순번",[1]EquipTable!$1:$1,0),0)&lt;=$BN$1,1,0)
*IF(MID(BT70,7,1)="4",0.1,1)
*IF(AND(MID(BT70,7,1)&lt;&gt;"4",OR(MID(BT70,6,1)="6",MID(BT70,6,1)="7")),3,1)</f>
        <v>#VALUE!</v>
      </c>
      <c r="BM70" t="e">
        <f ca="1">IF(VLOOKUP($BT70,[1]EquipTable!$1:$1048576,MATCH("업데이트순번",[1]EquipTable!$1:$1,0),0)&lt;=$BN$1,1,0)
*IF(MID(BT70,7,1)="4",0.1,1)
*IF(AND(MID(BT70,7,1)&lt;&gt;"4",MID(BT70,6,1)="8"),4,1)</f>
        <v>#VALUE!</v>
      </c>
      <c r="BN70" t="e">
        <f t="shared" ca="1" si="38"/>
        <v>#VALUE!</v>
      </c>
      <c r="BO70" t="e">
        <f t="shared" ca="1" si="39"/>
        <v>#VALUE!</v>
      </c>
      <c r="BP70" t="e">
        <f t="shared" ca="1" si="40"/>
        <v>#VALUE!</v>
      </c>
      <c r="BQ70" t="e">
        <f t="shared" ca="1" si="41"/>
        <v>#VALUE!</v>
      </c>
      <c r="BR70" t="e">
        <f t="shared" ca="1" si="43"/>
        <v>#VALUE!</v>
      </c>
      <c r="BS70" t="e">
        <f t="shared" ca="1" si="44"/>
        <v>#VALUE!</v>
      </c>
      <c r="BT70" t="e">
        <f ca="1">OFFSET([1]EquipTable!$A$1,ROW()-1,0)</f>
        <v>#VALUE!</v>
      </c>
    </row>
    <row r="71" spans="1:72">
      <c r="A71">
        <v>8</v>
      </c>
      <c r="B71">
        <v>2</v>
      </c>
      <c r="C71">
        <f t="shared" si="30"/>
        <v>0</v>
      </c>
      <c r="D71">
        <f t="shared" ca="1" si="29"/>
        <v>0.32587764557451415</v>
      </c>
      <c r="E71">
        <f t="shared" ca="1" si="29"/>
        <v>0.94806167313602407</v>
      </c>
      <c r="F71">
        <f t="shared" ca="1" si="29"/>
        <v>4.7418614731126962E-2</v>
      </c>
      <c r="G71">
        <f t="shared" ca="1" si="29"/>
        <v>0.82057531042540643</v>
      </c>
      <c r="H71">
        <f t="shared" ca="1" si="29"/>
        <v>0.20879061087089001</v>
      </c>
      <c r="I71">
        <f t="shared" ca="1" si="29"/>
        <v>0.65969071494598008</v>
      </c>
      <c r="M71" t="str">
        <f t="shared" ca="1" si="31"/>
        <v>안 지정 캐릭터 PP 영웅등급</v>
      </c>
      <c r="N71">
        <f t="shared" ca="1" si="42"/>
        <v>94806</v>
      </c>
      <c r="O71">
        <f t="shared" ca="1" si="36"/>
        <v>14</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캐릭터",$M71="지정 캐릭터 LBP1",$M71="지정 캐릭터 LBP2",$M71="지정 캐릭터 LBP3",$M71="안 지정 캐릭터 영웅등급"),"DI",
IF($M71="지정 캐릭터 PP","DI",
IF(OR($M71="안 지정 캐릭터 PP 일반등급",$M71="안 지정 캐릭터 PP 영웅등급"),"GO",
"그외없음"))))))</f>
        <v>GO</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캐릭터",$M71="지정 캐릭터 LBP1",$M71="지정 캐릭터 LBP2",$M71="지정 캐릭터 LBP3"),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
"그외없음")))))))</f>
        <v>삭제</v>
      </c>
      <c r="R71">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캐릭터",$M71="지정 캐릭터 LBP1",$M71="지정 캐릭터 LBP2",$M71="지정 캐릭터 LBP3"),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INT($O71*(VLOOKUP($M71,$AN:$BA,MATCH($AX$1,$AN$1:$BA$1,0),0)*(VLOOKUP($M71,$AN:$BA,MATCH($AY$1,$AN$1:$BA$1,0),0)+$I71*(VLOOKUP($M71,$AN:$BA,MATCH($AZ$1,$AN$1:$BA$1,0),0)-VLOOKUP($M71,$AN:$BA,MATCH($AY$1,$AN$1:$BA$1,0),0)))))),
IF(OR($M71="안 지정 캐릭터 PP 일반등급",$M71="안 지정 캐릭터 PP 영웅등급"),
  IF(AND(OR($B71=10,$B71=11),$M71=OFFSET($M71,-1,0)),OFFSET(R71,-1,0),
    $O71*VLOOKUP($M71,$AN:$BA,MATCH($AX$1,$AN$1:$BA$1,0),0)),
"그외없음")))))))</f>
        <v>1400</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t="shared" ca="1" si="32"/>
        <v>0</v>
      </c>
      <c r="U71" t="s">
        <v>92</v>
      </c>
      <c r="V71">
        <v>94991</v>
      </c>
      <c r="W71">
        <v>14</v>
      </c>
      <c r="X71" t="s">
        <v>129</v>
      </c>
      <c r="Z71">
        <v>1400</v>
      </c>
      <c r="AA71" t="str">
        <f t="shared" ca="1" si="33"/>
        <v>uph</v>
      </c>
      <c r="AB71" t="s">
        <v>92</v>
      </c>
      <c r="AC71">
        <v>30182</v>
      </c>
      <c r="AD71">
        <v>10</v>
      </c>
      <c r="AE71" t="s">
        <v>129</v>
      </c>
      <c r="AG71">
        <v>1000</v>
      </c>
      <c r="AH71" t="str">
        <f t="shared" si="34"/>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IFERROR(VLOOKUP(AC71,[2]ActorTable!$A:$G,MATCH("이름참고",[2]ActorTable!$1:$1,0),0),"캐릭터없음"),
"")))))</f>
        <v/>
      </c>
      <c r="AJ71">
        <v>1</v>
      </c>
      <c r="AK7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v>
      </c>
      <c r="AL71" t="str">
        <f t="shared" ca="1" si="35"/>
        <v>{"dy":8,"sl":2,"tp":"uph","vl":"30182","cn":10,"pt":"GO","pr":1000}</v>
      </c>
      <c r="BK71" t="e">
        <f ca="1">IF(VLOOKUP($BT71,[1]EquipTable!$1:$1048576,MATCH("업데이트순번",[1]EquipTable!$1:$1,0),0)&lt;=$BN$1,1,0)
*IF(MID(BT71,7,1)="4",0.1,1)</f>
        <v>#VALUE!</v>
      </c>
      <c r="BL71" t="e">
        <f ca="1">IF(VLOOKUP($BT71,[1]EquipTable!$1:$1048576,MATCH("업데이트순번",[1]EquipTable!$1:$1,0),0)&lt;=$BN$1,1,0)
*IF(MID(BT71,7,1)="4",0.1,1)
*IF(AND(MID(BT71,7,1)&lt;&gt;"4",OR(MID(BT71,6,1)="6",MID(BT71,6,1)="7")),3,1)</f>
        <v>#VALUE!</v>
      </c>
      <c r="BM71" t="e">
        <f ca="1">IF(VLOOKUP($BT71,[1]EquipTable!$1:$1048576,MATCH("업데이트순번",[1]EquipTable!$1:$1,0),0)&lt;=$BN$1,1,0)
*IF(MID(BT71,7,1)="4",0.1,1)
*IF(AND(MID(BT71,7,1)&lt;&gt;"4",MID(BT71,6,1)="8"),4,1)</f>
        <v>#VALUE!</v>
      </c>
      <c r="BN71" t="e">
        <f t="shared" ca="1" si="38"/>
        <v>#VALUE!</v>
      </c>
      <c r="BO71" t="e">
        <f t="shared" ca="1" si="39"/>
        <v>#VALUE!</v>
      </c>
      <c r="BP71" t="e">
        <f t="shared" ca="1" si="40"/>
        <v>#VALUE!</v>
      </c>
      <c r="BQ71" t="e">
        <f t="shared" ca="1" si="41"/>
        <v>#VALUE!</v>
      </c>
      <c r="BR71" t="e">
        <f t="shared" ca="1" si="43"/>
        <v>#VALUE!</v>
      </c>
      <c r="BS71" t="e">
        <f t="shared" ca="1" si="44"/>
        <v>#VALUE!</v>
      </c>
      <c r="BT71" t="e">
        <f ca="1">OFFSET([1]EquipTable!$A$1,ROW()-1,0)</f>
        <v>#VALUE!</v>
      </c>
    </row>
    <row r="72" spans="1:72">
      <c r="A72">
        <v>9</v>
      </c>
      <c r="B72">
        <v>2</v>
      </c>
      <c r="C72">
        <f t="shared" si="30"/>
        <v>0</v>
      </c>
      <c r="D72">
        <f t="shared" ref="D72:I81" ca="1" si="45">RAND()</f>
        <v>0.90987040321992618</v>
      </c>
      <c r="E72">
        <f t="shared" ca="1" si="45"/>
        <v>0.4711229345488841</v>
      </c>
      <c r="F72">
        <f t="shared" ca="1" si="45"/>
        <v>0.50193913115998956</v>
      </c>
      <c r="G72">
        <f t="shared" ca="1" si="45"/>
        <v>7.4171997028381953E-2</v>
      </c>
      <c r="H72">
        <f t="shared" ca="1" si="45"/>
        <v>0.51581045450587526</v>
      </c>
      <c r="I72">
        <f t="shared" ca="1" si="45"/>
        <v>0.28121543162295293</v>
      </c>
      <c r="M72" t="str">
        <f t="shared" ca="1" si="31"/>
        <v>안 지정 캐릭터 PP 영웅등급</v>
      </c>
      <c r="N72">
        <f t="shared" ca="1" si="42"/>
        <v>47112</v>
      </c>
      <c r="O72">
        <f t="shared" ca="1" si="36"/>
        <v>11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캐릭터",$M72="지정 캐릭터 LBP1",$M72="지정 캐릭터 LBP2",$M72="지정 캐릭터 LBP3",$M72="안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캐릭터",$M72="지정 캐릭터 LBP1",$M72="지정 캐릭터 LBP2",$M72="지정 캐릭터 LBP3"),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캐릭터",$M72="지정 캐릭터 LBP1",$M72="지정 캐릭터 LBP2",$M72="지정 캐릭터 LBP3"),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INT($O72*(VLOOKUP($M72,$AN:$BA,MATCH($AX$1,$AN$1:$BA$1,0),0)*(VLOOKUP($M72,$AN:$BA,MATCH($AY$1,$AN$1:$BA$1,0),0)+$I72*(VLOOKUP($M72,$AN:$BA,MATCH($AZ$1,$AN$1:$BA$1,0),0)-VLOOKUP($M72,$AN:$BA,MATCH($AY$1,$AN$1:$BA$1,0),0)))))),
IF(OR($M72="안 지정 캐릭터 PP 일반등급",$M72="안 지정 캐릭터 PP 영웅등급"),
  IF(AND(OR($B72=10,$B72=11),$M72=OFFSET($M72,-1,0)),OFFSET(R72,-1,0),
    $O72*VLOOKUP($M72,$AN:$BA,MATCH($AX$1,$AN$1:$BA$1,0),0)),
"그외없음")))))))</f>
        <v>1100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t="shared" ca="1" si="32"/>
        <v>0</v>
      </c>
      <c r="U72" t="s">
        <v>92</v>
      </c>
      <c r="V72">
        <v>8333</v>
      </c>
      <c r="W72">
        <v>9</v>
      </c>
      <c r="X72" t="s">
        <v>129</v>
      </c>
      <c r="Z72">
        <v>900</v>
      </c>
      <c r="AA72" t="str">
        <f t="shared" ca="1" si="33"/>
        <v>uph</v>
      </c>
      <c r="AB72" t="s">
        <v>92</v>
      </c>
      <c r="AC72">
        <v>93851</v>
      </c>
      <c r="AD72">
        <v>14</v>
      </c>
      <c r="AE72" t="s">
        <v>129</v>
      </c>
      <c r="AG72">
        <v>1400</v>
      </c>
      <c r="AH72" t="str">
        <f t="shared" si="34"/>
        <v/>
      </c>
      <c r="AI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IFERROR(VLOOKUP(AC72,[2]ActorTable!$A:$G,MATCH("이름참고",[2]ActorTable!$1:$1,0),0),"캐릭터없음"),
"")))))</f>
        <v/>
      </c>
      <c r="AJ72">
        <v>1</v>
      </c>
      <c r="AK7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v>
      </c>
      <c r="AL72" t="str">
        <f t="shared" ca="1" si="35"/>
        <v>{"dy":9,"sl":2,"tp":"uph","vl":"93851","cn":14,"pt":"GO","pr":1400}</v>
      </c>
      <c r="BK72" t="e">
        <f ca="1">IF(VLOOKUP($BT72,[1]EquipTable!$1:$1048576,MATCH("업데이트순번",[1]EquipTable!$1:$1,0),0)&lt;=$BN$1,1,0)
*IF(MID(BT72,7,1)="4",0.1,1)</f>
        <v>#VALUE!</v>
      </c>
      <c r="BL72" t="e">
        <f ca="1">IF(VLOOKUP($BT72,[1]EquipTable!$1:$1048576,MATCH("업데이트순번",[1]EquipTable!$1:$1,0),0)&lt;=$BN$1,1,0)
*IF(MID(BT72,7,1)="4",0.1,1)
*IF(AND(MID(BT72,7,1)&lt;&gt;"4",OR(MID(BT72,6,1)="6",MID(BT72,6,1)="7")),3,1)</f>
        <v>#VALUE!</v>
      </c>
      <c r="BM72" t="e">
        <f ca="1">IF(VLOOKUP($BT72,[1]EquipTable!$1:$1048576,MATCH("업데이트순번",[1]EquipTable!$1:$1,0),0)&lt;=$BN$1,1,0)
*IF(MID(BT72,7,1)="4",0.1,1)
*IF(AND(MID(BT72,7,1)&lt;&gt;"4",MID(BT72,6,1)="8"),4,1)</f>
        <v>#VALUE!</v>
      </c>
      <c r="BN72" t="e">
        <f t="shared" ca="1" si="38"/>
        <v>#VALUE!</v>
      </c>
      <c r="BO72" t="e">
        <f t="shared" ca="1" si="39"/>
        <v>#VALUE!</v>
      </c>
      <c r="BP72" t="e">
        <f t="shared" ca="1" si="40"/>
        <v>#VALUE!</v>
      </c>
      <c r="BQ72" t="e">
        <f t="shared" ca="1" si="41"/>
        <v>#VALUE!</v>
      </c>
      <c r="BR72" t="e">
        <f t="shared" ca="1" si="43"/>
        <v>#VALUE!</v>
      </c>
      <c r="BS72" t="e">
        <f t="shared" ca="1" si="44"/>
        <v>#VALUE!</v>
      </c>
      <c r="BT72" t="e">
        <f ca="1">OFFSET([1]EquipTable!$A$1,ROW()-1,0)</f>
        <v>#VALUE!</v>
      </c>
    </row>
    <row r="73" spans="1:72">
      <c r="A73">
        <v>10</v>
      </c>
      <c r="B73">
        <v>2</v>
      </c>
      <c r="C73">
        <f t="shared" si="30"/>
        <v>0</v>
      </c>
      <c r="D73">
        <f t="shared" ca="1" si="45"/>
        <v>0.52420924084293619</v>
      </c>
      <c r="E73">
        <f t="shared" ca="1" si="45"/>
        <v>0.28469870045377643</v>
      </c>
      <c r="F73">
        <f t="shared" ca="1" si="45"/>
        <v>0.26095398852287821</v>
      </c>
      <c r="G73">
        <f t="shared" ca="1" si="45"/>
        <v>0.313243721367789</v>
      </c>
      <c r="H73">
        <f t="shared" ca="1" si="45"/>
        <v>0.73378992112265995</v>
      </c>
      <c r="I73">
        <f t="shared" ca="1" si="45"/>
        <v>0.54018066899315831</v>
      </c>
      <c r="M73" t="str">
        <f t="shared" ca="1" si="31"/>
        <v>안 지정 캐릭터 PP 영웅등급</v>
      </c>
      <c r="N73">
        <f t="shared" ca="1" si="42"/>
        <v>28469</v>
      </c>
      <c r="O73">
        <f t="shared" ca="1" si="36"/>
        <v>10</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캐릭터",$M73="지정 캐릭터 LBP1",$M73="지정 캐릭터 LBP2",$M73="지정 캐릭터 LBP3",$M73="안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캐릭터",$M73="지정 캐릭터 LBP1",$M73="지정 캐릭터 LBP2",$M73="지정 캐릭터 LBP3"),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캐릭터",$M73="지정 캐릭터 LBP1",$M73="지정 캐릭터 LBP2",$M73="지정 캐릭터 LBP3"),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INT($O73*(VLOOKUP($M73,$AN:$BA,MATCH($AX$1,$AN$1:$BA$1,0),0)*(VLOOKUP($M73,$AN:$BA,MATCH($AY$1,$AN$1:$BA$1,0),0)+$I73*(VLOOKUP($M73,$AN:$BA,MATCH($AZ$1,$AN$1:$BA$1,0),0)-VLOOKUP($M73,$AN:$BA,MATCH($AY$1,$AN$1:$BA$1,0),0)))))),
IF(OR($M73="안 지정 캐릭터 PP 일반등급",$M73="안 지정 캐릭터 PP 영웅등급"),
  IF(AND(OR($B73=10,$B73=11),$M73=OFFSET($M73,-1,0)),OFFSET(R73,-1,0),
    $O73*VLOOKUP($M73,$AN:$BA,MATCH($AX$1,$AN$1:$BA$1,0),0)),
"그외없음")))))))</f>
        <v>1000</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t="shared" ca="1" si="32"/>
        <v>0</v>
      </c>
      <c r="U73" t="s">
        <v>92</v>
      </c>
      <c r="V73">
        <v>44787</v>
      </c>
      <c r="W73">
        <v>11</v>
      </c>
      <c r="X73" t="s">
        <v>129</v>
      </c>
      <c r="Z73">
        <v>1100</v>
      </c>
      <c r="AA73" t="str">
        <f t="shared" ca="1" si="33"/>
        <v>uph</v>
      </c>
      <c r="AB73" t="s">
        <v>92</v>
      </c>
      <c r="AC73">
        <v>80063</v>
      </c>
      <c r="AD73">
        <v>13</v>
      </c>
      <c r="AE73" t="s">
        <v>129</v>
      </c>
      <c r="AG73">
        <v>1300</v>
      </c>
      <c r="AH73" t="str">
        <f t="shared" si="34"/>
        <v/>
      </c>
      <c r="AI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IFERROR(VLOOKUP(AC73,[2]ActorTable!$A:$G,MATCH("이름참고",[2]ActorTable!$1:$1,0),0),"캐릭터없음"),
"")))))</f>
        <v/>
      </c>
      <c r="AJ73">
        <v>1</v>
      </c>
      <c r="AK7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v>
      </c>
      <c r="AL73" t="str">
        <f t="shared" ca="1" si="35"/>
        <v>{"dy":10,"sl":2,"tp":"uph","vl":"80063","cn":13,"pt":"GO","pr":1300}</v>
      </c>
      <c r="BK73" t="e">
        <f ca="1">IF(VLOOKUP($BT73,[1]EquipTable!$1:$1048576,MATCH("업데이트순번",[1]EquipTable!$1:$1,0),0)&lt;=$BN$1,1,0)
*IF(MID(BT73,7,1)="4",0.1,1)</f>
        <v>#VALUE!</v>
      </c>
      <c r="BL73" t="e">
        <f ca="1">IF(VLOOKUP($BT73,[1]EquipTable!$1:$1048576,MATCH("업데이트순번",[1]EquipTable!$1:$1,0),0)&lt;=$BN$1,1,0)
*IF(MID(BT73,7,1)="4",0.1,1)
*IF(AND(MID(BT73,7,1)&lt;&gt;"4",OR(MID(BT73,6,1)="6",MID(BT73,6,1)="7")),3,1)</f>
        <v>#VALUE!</v>
      </c>
      <c r="BM73" t="e">
        <f ca="1">IF(VLOOKUP($BT73,[1]EquipTable!$1:$1048576,MATCH("업데이트순번",[1]EquipTable!$1:$1,0),0)&lt;=$BN$1,1,0)
*IF(MID(BT73,7,1)="4",0.1,1)
*IF(AND(MID(BT73,7,1)&lt;&gt;"4",MID(BT73,6,1)="8"),4,1)</f>
        <v>#VALUE!</v>
      </c>
      <c r="BN73" t="e">
        <f t="shared" ca="1" si="38"/>
        <v>#VALUE!</v>
      </c>
      <c r="BO73" t="e">
        <f t="shared" ca="1" si="39"/>
        <v>#VALUE!</v>
      </c>
      <c r="BP73" t="e">
        <f t="shared" ca="1" si="40"/>
        <v>#VALUE!</v>
      </c>
      <c r="BQ73" t="e">
        <f t="shared" ca="1" si="41"/>
        <v>#VALUE!</v>
      </c>
      <c r="BR73" t="e">
        <f t="shared" ca="1" si="43"/>
        <v>#VALUE!</v>
      </c>
      <c r="BS73" t="e">
        <f t="shared" ca="1" si="44"/>
        <v>#VALUE!</v>
      </c>
      <c r="BT73" t="e">
        <f ca="1">OFFSET([1]EquipTable!$A$1,ROW()-1,0)</f>
        <v>#VALUE!</v>
      </c>
    </row>
    <row r="74" spans="1:72">
      <c r="A74">
        <v>11</v>
      </c>
      <c r="B74">
        <v>2</v>
      </c>
      <c r="C74">
        <f t="shared" si="30"/>
        <v>0</v>
      </c>
      <c r="D74">
        <f t="shared" ca="1" si="45"/>
        <v>0.72968314607729834</v>
      </c>
      <c r="E74">
        <f t="shared" ca="1" si="45"/>
        <v>0.52516794421157142</v>
      </c>
      <c r="F74">
        <f t="shared" ca="1" si="45"/>
        <v>0.66298465279567187</v>
      </c>
      <c r="G74">
        <f t="shared" ca="1" si="45"/>
        <v>0.3581962037043398</v>
      </c>
      <c r="H74">
        <f t="shared" ca="1" si="45"/>
        <v>0.93140309655877318</v>
      </c>
      <c r="I74">
        <f t="shared" ca="1" si="45"/>
        <v>0.13426834091639706</v>
      </c>
      <c r="M74" t="str">
        <f t="shared" ca="1" si="31"/>
        <v>안 지정 캐릭터 PP 영웅등급</v>
      </c>
      <c r="N74">
        <f t="shared" ca="1" si="42"/>
        <v>52516</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캐릭터",$M74="지정 캐릭터 LBP1",$M74="지정 캐릭터 LBP2",$M74="지정 캐릭터 LBP3",$M74="안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캐릭터",$M74="지정 캐릭터 LBP1",$M74="지정 캐릭터 LBP2",$M74="지정 캐릭터 LBP3"),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캐릭터",$M74="지정 캐릭터 LBP1",$M74="지정 캐릭터 LBP2",$M74="지정 캐릭터 LBP3"),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INT($O74*(VLOOKUP($M74,$AN:$BA,MATCH($AX$1,$AN$1:$BA$1,0),0)*(VLOOKUP($M74,$AN:$BA,MATCH($AY$1,$AN$1:$BA$1,0),0)+$I74*(VLOOKUP($M74,$AN:$BA,MATCH($AZ$1,$AN$1:$BA$1,0),0)-VLOOKUP($M74,$AN:$BA,MATCH($AY$1,$AN$1:$BA$1,0),0)))))),
IF(OR($M74="안 지정 캐릭터 PP 일반등급",$M74="안 지정 캐릭터 PP 영웅등급"),
  IF(AND(OR($B74=10,$B74=11),$M74=OFFSET($M74,-1,0)),OFFSET(R74,-1,0),
    $O74*VLOOKUP($M74,$AN:$BA,MATCH($AX$1,$AN$1:$BA$1,0),0)),
"그외없음")))))))</f>
        <v>1200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t="shared" ca="1" si="32"/>
        <v>0</v>
      </c>
      <c r="U74" t="s">
        <v>92</v>
      </c>
      <c r="V74">
        <v>11513</v>
      </c>
      <c r="W74">
        <v>9</v>
      </c>
      <c r="X74" t="s">
        <v>129</v>
      </c>
      <c r="Z74">
        <v>900</v>
      </c>
      <c r="AA74" t="str">
        <f t="shared" ca="1" si="33"/>
        <v>uph</v>
      </c>
      <c r="AB74" t="s">
        <v>92</v>
      </c>
      <c r="AC74">
        <v>67404</v>
      </c>
      <c r="AD74">
        <v>13</v>
      </c>
      <c r="AE74" t="s">
        <v>129</v>
      </c>
      <c r="AG74">
        <v>1300</v>
      </c>
      <c r="AH74" t="str">
        <f t="shared" si="34"/>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IFERROR(VLOOKUP(AC74,[2]ActorTable!$A:$G,MATCH("이름참고",[2]ActorTable!$1:$1,0),0),"캐릭터없음"),
"")))))</f>
        <v/>
      </c>
      <c r="AJ74">
        <v>1</v>
      </c>
      <c r="AK7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v>
      </c>
      <c r="AL74" t="str">
        <f t="shared" ca="1" si="35"/>
        <v>{"dy":11,"sl":2,"tp":"uph","vl":"67404","cn":13,"pt":"GO","pr":1300}</v>
      </c>
      <c r="BK74" t="e">
        <f ca="1">IF(VLOOKUP($BT74,[1]EquipTable!$1:$1048576,MATCH("업데이트순번",[1]EquipTable!$1:$1,0),0)&lt;=$BN$1,1,0)
*IF(MID(BT74,7,1)="4",0.1,1)</f>
        <v>#VALUE!</v>
      </c>
      <c r="BL74" t="e">
        <f ca="1">IF(VLOOKUP($BT74,[1]EquipTable!$1:$1048576,MATCH("업데이트순번",[1]EquipTable!$1:$1,0),0)&lt;=$BN$1,1,0)
*IF(MID(BT74,7,1)="4",0.1,1)
*IF(AND(MID(BT74,7,1)&lt;&gt;"4",OR(MID(BT74,6,1)="6",MID(BT74,6,1)="7")),3,1)</f>
        <v>#VALUE!</v>
      </c>
      <c r="BM74" t="e">
        <f ca="1">IF(VLOOKUP($BT74,[1]EquipTable!$1:$1048576,MATCH("업데이트순번",[1]EquipTable!$1:$1,0),0)&lt;=$BN$1,1,0)
*IF(MID(BT74,7,1)="4",0.1,1)
*IF(AND(MID(BT74,7,1)&lt;&gt;"4",MID(BT74,6,1)="8"),4,1)</f>
        <v>#VALUE!</v>
      </c>
      <c r="BN74" t="e">
        <f t="shared" ca="1" si="38"/>
        <v>#VALUE!</v>
      </c>
      <c r="BO74" t="e">
        <f t="shared" ca="1" si="39"/>
        <v>#VALUE!</v>
      </c>
      <c r="BP74" t="e">
        <f t="shared" ca="1" si="40"/>
        <v>#VALUE!</v>
      </c>
      <c r="BQ74" t="e">
        <f t="shared" ca="1" si="41"/>
        <v>#VALUE!</v>
      </c>
      <c r="BR74" t="e">
        <f t="shared" ca="1" si="43"/>
        <v>#VALUE!</v>
      </c>
      <c r="BS74" t="e">
        <f t="shared" ca="1" si="44"/>
        <v>#VALUE!</v>
      </c>
      <c r="BT74" t="e">
        <f ca="1">OFFSET([1]EquipTable!$A$1,ROW()-1,0)</f>
        <v>#VALUE!</v>
      </c>
    </row>
    <row r="75" spans="1:72">
      <c r="A75">
        <v>12</v>
      </c>
      <c r="B75">
        <v>2</v>
      </c>
      <c r="C75">
        <f t="shared" si="30"/>
        <v>0</v>
      </c>
      <c r="D75">
        <f t="shared" ca="1" si="45"/>
        <v>0.9376646567251975</v>
      </c>
      <c r="E75">
        <f t="shared" ca="1" si="45"/>
        <v>0.18293348657192754</v>
      </c>
      <c r="F75">
        <f t="shared" ca="1" si="45"/>
        <v>6.726971093699019E-3</v>
      </c>
      <c r="G75">
        <f t="shared" ca="1" si="45"/>
        <v>0.2904674263132383</v>
      </c>
      <c r="H75">
        <f t="shared" ca="1" si="45"/>
        <v>0.87285797249173602</v>
      </c>
      <c r="I75">
        <f t="shared" ca="1" si="45"/>
        <v>0.95805797144876881</v>
      </c>
      <c r="M75" t="str">
        <f t="shared" ca="1" si="31"/>
        <v>안 지정 캐릭터 PP 영웅등급</v>
      </c>
      <c r="N75">
        <f t="shared" ca="1" si="42"/>
        <v>18293</v>
      </c>
      <c r="O75">
        <f t="shared" ca="1" si="36"/>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캐릭터",$M75="지정 캐릭터 LBP1",$M75="지정 캐릭터 LBP2",$M75="지정 캐릭터 LBP3",$M75="안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캐릭터",$M75="지정 캐릭터 LBP1",$M75="지정 캐릭터 LBP2",$M75="지정 캐릭터 LBP3"),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캐릭터",$M75="지정 캐릭터 LBP1",$M75="지정 캐릭터 LBP2",$M75="지정 캐릭터 LBP3"),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INT($O75*(VLOOKUP($M75,$AN:$BA,MATCH($AX$1,$AN$1:$BA$1,0),0)*(VLOOKUP($M75,$AN:$BA,MATCH($AY$1,$AN$1:$BA$1,0),0)+$I75*(VLOOKUP($M75,$AN:$BA,MATCH($AZ$1,$AN$1:$BA$1,0),0)-VLOOKUP($M75,$AN:$BA,MATCH($AY$1,$AN$1:$BA$1,0),0)))))),
IF(OR($M75="안 지정 캐릭터 PP 일반등급",$M75="안 지정 캐릭터 PP 영웅등급"),
  IF(AND(OR($B75=10,$B75=11),$M75=OFFSET($M75,-1,0)),OFFSET(R75,-1,0),
    $O75*VLOOKUP($M75,$AN:$BA,MATCH($AX$1,$AN$1:$BA$1,0),0)),
"그외없음")))))))</f>
        <v>1000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t="shared" ca="1" si="32"/>
        <v>0</v>
      </c>
      <c r="U75" t="s">
        <v>92</v>
      </c>
      <c r="V75">
        <v>88959</v>
      </c>
      <c r="W75">
        <v>14</v>
      </c>
      <c r="X75" t="s">
        <v>129</v>
      </c>
      <c r="Z75">
        <v>1400</v>
      </c>
      <c r="AA75" t="str">
        <f t="shared" ca="1" si="33"/>
        <v>uph</v>
      </c>
      <c r="AB75" t="s">
        <v>92</v>
      </c>
      <c r="AC75">
        <v>70350</v>
      </c>
      <c r="AD75">
        <v>13</v>
      </c>
      <c r="AE75" t="s">
        <v>129</v>
      </c>
      <c r="AG75">
        <v>1300</v>
      </c>
      <c r="AH75" t="str">
        <f t="shared" si="34"/>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IFERROR(VLOOKUP(AC75,[2]ActorTable!$A:$G,MATCH("이름참고",[2]ActorTable!$1:$1,0),0),"캐릭터없음"),
"")))))</f>
        <v/>
      </c>
      <c r="AJ75">
        <v>1</v>
      </c>
      <c r="AK7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v>
      </c>
      <c r="AL75" t="str">
        <f t="shared" ca="1" si="35"/>
        <v>{"dy":12,"sl":2,"tp":"uph","vl":"70350","cn":13,"pt":"GO","pr":1300}</v>
      </c>
      <c r="BK75" t="e">
        <f ca="1">IF(VLOOKUP($BT75,[1]EquipTable!$1:$1048576,MATCH("업데이트순번",[1]EquipTable!$1:$1,0),0)&lt;=$BN$1,1,0)
*IF(MID(BT75,7,1)="4",0.1,1)</f>
        <v>#VALUE!</v>
      </c>
      <c r="BL75" t="e">
        <f ca="1">IF(VLOOKUP($BT75,[1]EquipTable!$1:$1048576,MATCH("업데이트순번",[1]EquipTable!$1:$1,0),0)&lt;=$BN$1,1,0)
*IF(MID(BT75,7,1)="4",0.1,1)
*IF(AND(MID(BT75,7,1)&lt;&gt;"4",OR(MID(BT75,6,1)="6",MID(BT75,6,1)="7")),3,1)</f>
        <v>#VALUE!</v>
      </c>
      <c r="BM75" t="e">
        <f ca="1">IF(VLOOKUP($BT75,[1]EquipTable!$1:$1048576,MATCH("업데이트순번",[1]EquipTable!$1:$1,0),0)&lt;=$BN$1,1,0)
*IF(MID(BT75,7,1)="4",0.1,1)
*IF(AND(MID(BT75,7,1)&lt;&gt;"4",MID(BT75,6,1)="8"),4,1)</f>
        <v>#VALUE!</v>
      </c>
      <c r="BN75" t="e">
        <f t="shared" ca="1" si="38"/>
        <v>#VALUE!</v>
      </c>
      <c r="BO75" t="e">
        <f t="shared" ca="1" si="39"/>
        <v>#VALUE!</v>
      </c>
      <c r="BP75" t="e">
        <f t="shared" ca="1" si="40"/>
        <v>#VALUE!</v>
      </c>
      <c r="BQ75" t="e">
        <f t="shared" ca="1" si="41"/>
        <v>#VALUE!</v>
      </c>
      <c r="BR75" t="e">
        <f t="shared" ca="1" si="43"/>
        <v>#VALUE!</v>
      </c>
      <c r="BS75" t="e">
        <f t="shared" ca="1" si="44"/>
        <v>#VALUE!</v>
      </c>
      <c r="BT75" t="e">
        <f ca="1">OFFSET([1]EquipTable!$A$1,ROW()-1,0)</f>
        <v>#VALUE!</v>
      </c>
    </row>
    <row r="76" spans="1:72">
      <c r="A76">
        <v>13</v>
      </c>
      <c r="B76">
        <v>2</v>
      </c>
      <c r="C76">
        <f t="shared" si="30"/>
        <v>0</v>
      </c>
      <c r="D76">
        <f t="shared" ca="1" si="45"/>
        <v>0.95981860733427182</v>
      </c>
      <c r="E76">
        <f t="shared" ca="1" si="45"/>
        <v>0.75467472896184118</v>
      </c>
      <c r="F76">
        <f t="shared" ca="1" si="45"/>
        <v>0.52207561047965867</v>
      </c>
      <c r="G76">
        <f t="shared" ca="1" si="45"/>
        <v>0.79044647704889315</v>
      </c>
      <c r="H76">
        <f t="shared" ca="1" si="45"/>
        <v>0.38360801121216137</v>
      </c>
      <c r="I76">
        <f t="shared" ca="1" si="45"/>
        <v>0.53845375075105018</v>
      </c>
      <c r="M76" t="str">
        <f t="shared" ca="1" si="31"/>
        <v>안 지정 캐릭터 PP 영웅등급</v>
      </c>
      <c r="N76">
        <f t="shared" ca="1" si="42"/>
        <v>75467</v>
      </c>
      <c r="O76">
        <f t="shared" ca="1" si="36"/>
        <v>13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캐릭터",$M76="지정 캐릭터 LBP1",$M76="지정 캐릭터 LBP2",$M76="지정 캐릭터 LBP3",$M76="안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캐릭터",$M76="지정 캐릭터 LBP1",$M76="지정 캐릭터 LBP2",$M76="지정 캐릭터 LBP3"),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캐릭터",$M76="지정 캐릭터 LBP1",$M76="지정 캐릭터 LBP2",$M76="지정 캐릭터 LBP3"),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INT($O76*(VLOOKUP($M76,$AN:$BA,MATCH($AX$1,$AN$1:$BA$1,0),0)*(VLOOKUP($M76,$AN:$BA,MATCH($AY$1,$AN$1:$BA$1,0),0)+$I76*(VLOOKUP($M76,$AN:$BA,MATCH($AZ$1,$AN$1:$BA$1,0),0)-VLOOKUP($M76,$AN:$BA,MATCH($AY$1,$AN$1:$BA$1,0),0)))))),
IF(OR($M76="안 지정 캐릭터 PP 일반등급",$M76="안 지정 캐릭터 PP 영웅등급"),
  IF(AND(OR($B76=10,$B76=11),$M76=OFFSET($M76,-1,0)),OFFSET(R76,-1,0),
    $O76*VLOOKUP($M76,$AN:$BA,MATCH($AX$1,$AN$1:$BA$1,0),0)),
"그외없음")))))))</f>
        <v>1300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t="shared" ca="1" si="32"/>
        <v>0</v>
      </c>
      <c r="U76" t="s">
        <v>92</v>
      </c>
      <c r="V76">
        <v>52687</v>
      </c>
      <c r="W76">
        <v>12</v>
      </c>
      <c r="X76" t="s">
        <v>129</v>
      </c>
      <c r="Z76">
        <v>1200</v>
      </c>
      <c r="AA76" t="str">
        <f t="shared" ca="1" si="33"/>
        <v>uph</v>
      </c>
      <c r="AB76" t="s">
        <v>92</v>
      </c>
      <c r="AC76">
        <v>1779</v>
      </c>
      <c r="AD76">
        <v>9</v>
      </c>
      <c r="AE76" t="s">
        <v>129</v>
      </c>
      <c r="AG76">
        <v>900</v>
      </c>
      <c r="AH76" t="str">
        <f t="shared" si="34"/>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IFERROR(VLOOKUP(AC76,[2]ActorTable!$A:$G,MATCH("이름참고",[2]ActorTable!$1:$1,0),0),"캐릭터없음"),
"")))))</f>
        <v/>
      </c>
      <c r="AJ76">
        <v>1</v>
      </c>
      <c r="AK7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v>
      </c>
      <c r="AL76" t="str">
        <f t="shared" ca="1" si="35"/>
        <v>{"dy":13,"sl":2,"tp":"uph","vl":"1779","cn":9,"pt":"GO","pr":900}</v>
      </c>
      <c r="BK76" t="e">
        <f ca="1">IF(VLOOKUP($BT76,[1]EquipTable!$1:$1048576,MATCH("업데이트순번",[1]EquipTable!$1:$1,0),0)&lt;=$BN$1,1,0)
*IF(MID(BT76,7,1)="4",0.1,1)</f>
        <v>#VALUE!</v>
      </c>
      <c r="BL76" t="e">
        <f ca="1">IF(VLOOKUP($BT76,[1]EquipTable!$1:$1048576,MATCH("업데이트순번",[1]EquipTable!$1:$1,0),0)&lt;=$BN$1,1,0)
*IF(MID(BT76,7,1)="4",0.1,1)
*IF(AND(MID(BT76,7,1)&lt;&gt;"4",OR(MID(BT76,6,1)="6",MID(BT76,6,1)="7")),3,1)</f>
        <v>#VALUE!</v>
      </c>
      <c r="BM76" t="e">
        <f ca="1">IF(VLOOKUP($BT76,[1]EquipTable!$1:$1048576,MATCH("업데이트순번",[1]EquipTable!$1:$1,0),0)&lt;=$BN$1,1,0)
*IF(MID(BT76,7,1)="4",0.1,1)
*IF(AND(MID(BT76,7,1)&lt;&gt;"4",MID(BT76,6,1)="8"),4,1)</f>
        <v>#VALUE!</v>
      </c>
      <c r="BN76" t="e">
        <f t="shared" ca="1" si="38"/>
        <v>#VALUE!</v>
      </c>
      <c r="BO76" t="e">
        <f t="shared" ca="1" si="39"/>
        <v>#VALUE!</v>
      </c>
      <c r="BP76" t="e">
        <f t="shared" ca="1" si="40"/>
        <v>#VALUE!</v>
      </c>
      <c r="BQ76" t="e">
        <f t="shared" ca="1" si="41"/>
        <v>#VALUE!</v>
      </c>
      <c r="BR76" t="e">
        <f t="shared" ca="1" si="43"/>
        <v>#VALUE!</v>
      </c>
      <c r="BS76" t="e">
        <f t="shared" ca="1" si="44"/>
        <v>#VALUE!</v>
      </c>
      <c r="BT76" t="e">
        <f ca="1">OFFSET([1]EquipTable!$A$1,ROW()-1,0)</f>
        <v>#VALUE!</v>
      </c>
    </row>
    <row r="77" spans="1:72">
      <c r="A77">
        <v>14</v>
      </c>
      <c r="B77">
        <v>2</v>
      </c>
      <c r="C77">
        <f t="shared" si="30"/>
        <v>0</v>
      </c>
      <c r="D77">
        <f t="shared" ca="1" si="45"/>
        <v>8.0052535376597844E-2</v>
      </c>
      <c r="E77">
        <f t="shared" ca="1" si="45"/>
        <v>0.74929856302050013</v>
      </c>
      <c r="F77">
        <f t="shared" ca="1" si="45"/>
        <v>0.48316514861816151</v>
      </c>
      <c r="G77">
        <f t="shared" ca="1" si="45"/>
        <v>0.7014942461965783</v>
      </c>
      <c r="H77">
        <f t="shared" ca="1" si="45"/>
        <v>0.76595405929118732</v>
      </c>
      <c r="I77">
        <f t="shared" ca="1" si="45"/>
        <v>8.8556511580140218E-2</v>
      </c>
      <c r="M77" t="str">
        <f t="shared" ca="1" si="31"/>
        <v>안 지정 캐릭터 PP 영웅등급</v>
      </c>
      <c r="N77">
        <f t="shared" ca="1" si="42"/>
        <v>74929</v>
      </c>
      <c r="O77">
        <f t="shared" ca="1" si="36"/>
        <v>13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캐릭터",$M77="지정 캐릭터 LBP1",$M77="지정 캐릭터 LBP2",$M77="지정 캐릭터 LBP3",$M77="안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캐릭터",$M77="지정 캐릭터 LBP1",$M77="지정 캐릭터 LBP2",$M77="지정 캐릭터 LBP3"),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캐릭터",$M77="지정 캐릭터 LBP1",$M77="지정 캐릭터 LBP2",$M77="지정 캐릭터 LBP3"),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INT($O77*(VLOOKUP($M77,$AN:$BA,MATCH($AX$1,$AN$1:$BA$1,0),0)*(VLOOKUP($M77,$AN:$BA,MATCH($AY$1,$AN$1:$BA$1,0),0)+$I77*(VLOOKUP($M77,$AN:$BA,MATCH($AZ$1,$AN$1:$BA$1,0),0)-VLOOKUP($M77,$AN:$BA,MATCH($AY$1,$AN$1:$BA$1,0),0)))))),
IF(OR($M77="안 지정 캐릭터 PP 일반등급",$M77="안 지정 캐릭터 PP 영웅등급"),
  IF(AND(OR($B77=10,$B77=11),$M77=OFFSET($M77,-1,0)),OFFSET(R77,-1,0),
    $O77*VLOOKUP($M77,$AN:$BA,MATCH($AX$1,$AN$1:$BA$1,0),0)),
"그외없음")))))))</f>
        <v>1300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t="shared" ca="1" si="32"/>
        <v>0</v>
      </c>
      <c r="U77" t="s">
        <v>92</v>
      </c>
      <c r="V77">
        <v>6512</v>
      </c>
      <c r="W77">
        <v>9</v>
      </c>
      <c r="X77" t="s">
        <v>129</v>
      </c>
      <c r="Z77">
        <v>900</v>
      </c>
      <c r="AA77" t="str">
        <f t="shared" ca="1" si="33"/>
        <v>uph</v>
      </c>
      <c r="AB77" t="s">
        <v>92</v>
      </c>
      <c r="AC77">
        <v>9878</v>
      </c>
      <c r="AD77">
        <v>9</v>
      </c>
      <c r="AE77" t="s">
        <v>129</v>
      </c>
      <c r="AG77">
        <v>900</v>
      </c>
      <c r="AH77" t="str">
        <f t="shared" si="34"/>
        <v/>
      </c>
      <c r="AI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IFERROR(VLOOKUP(AC77,[2]ActorTable!$A:$G,MATCH("이름참고",[2]ActorTable!$1:$1,0),0),"캐릭터없음"),
"")))))</f>
        <v/>
      </c>
      <c r="AJ77">
        <v>1</v>
      </c>
      <c r="AK7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v>
      </c>
      <c r="AL77" t="str">
        <f t="shared" ca="1" si="35"/>
        <v>{"dy":14,"sl":2,"tp":"uph","vl":"9878","cn":9,"pt":"GO","pr":900}</v>
      </c>
      <c r="BK77" t="e">
        <f ca="1">IF(VLOOKUP($BT77,[1]EquipTable!$1:$1048576,MATCH("업데이트순번",[1]EquipTable!$1:$1,0),0)&lt;=$BN$1,1,0)
*IF(MID(BT77,7,1)="4",0.1,1)</f>
        <v>#VALUE!</v>
      </c>
      <c r="BL77" t="e">
        <f ca="1">IF(VLOOKUP($BT77,[1]EquipTable!$1:$1048576,MATCH("업데이트순번",[1]EquipTable!$1:$1,0),0)&lt;=$BN$1,1,0)
*IF(MID(BT77,7,1)="4",0.1,1)
*IF(AND(MID(BT77,7,1)&lt;&gt;"4",OR(MID(BT77,6,1)="6",MID(BT77,6,1)="7")),3,1)</f>
        <v>#VALUE!</v>
      </c>
      <c r="BM77" t="e">
        <f ca="1">IF(VLOOKUP($BT77,[1]EquipTable!$1:$1048576,MATCH("업데이트순번",[1]EquipTable!$1:$1,0),0)&lt;=$BN$1,1,0)
*IF(MID(BT77,7,1)="4",0.1,1)
*IF(AND(MID(BT77,7,1)&lt;&gt;"4",MID(BT77,6,1)="8"),4,1)</f>
        <v>#VALUE!</v>
      </c>
      <c r="BN77" t="e">
        <f t="shared" ca="1" si="38"/>
        <v>#VALUE!</v>
      </c>
      <c r="BO77" t="e">
        <f t="shared" ca="1" si="39"/>
        <v>#VALUE!</v>
      </c>
      <c r="BP77" t="e">
        <f t="shared" ca="1" si="40"/>
        <v>#VALUE!</v>
      </c>
      <c r="BQ77" t="e">
        <f t="shared" ca="1" si="41"/>
        <v>#VALUE!</v>
      </c>
      <c r="BR77" t="e">
        <f t="shared" ca="1" si="43"/>
        <v>#VALUE!</v>
      </c>
      <c r="BS77" t="e">
        <f t="shared" ca="1" si="44"/>
        <v>#VALUE!</v>
      </c>
      <c r="BT77" t="e">
        <f ca="1">OFFSET([1]EquipTable!$A$1,ROW()-1,0)</f>
        <v>#VALUE!</v>
      </c>
    </row>
    <row r="78" spans="1:72">
      <c r="A78">
        <v>15</v>
      </c>
      <c r="B78">
        <v>2</v>
      </c>
      <c r="C78">
        <f t="shared" si="30"/>
        <v>0</v>
      </c>
      <c r="D78">
        <f t="shared" ca="1" si="45"/>
        <v>6.2769632617143745E-2</v>
      </c>
      <c r="E78">
        <f t="shared" ca="1" si="45"/>
        <v>0.15694787524807075</v>
      </c>
      <c r="F78">
        <f t="shared" ca="1" si="45"/>
        <v>0.43431828037848219</v>
      </c>
      <c r="G78">
        <f t="shared" ca="1" si="45"/>
        <v>0.33910738830181508</v>
      </c>
      <c r="H78">
        <f t="shared" ca="1" si="45"/>
        <v>0.24783130691756605</v>
      </c>
      <c r="I78">
        <f t="shared" ca="1" si="45"/>
        <v>0.41975813289516628</v>
      </c>
      <c r="M78" t="str">
        <f t="shared" ca="1" si="31"/>
        <v>안 지정 캐릭터 PP 영웅등급</v>
      </c>
      <c r="N78">
        <f t="shared" ca="1" si="42"/>
        <v>15694</v>
      </c>
      <c r="O78">
        <f t="shared" ca="1" si="36"/>
        <v>9</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캐릭터",$M78="지정 캐릭터 LBP1",$M78="지정 캐릭터 LBP2",$M78="지정 캐릭터 LBP3",$M78="안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캐릭터",$M78="지정 캐릭터 LBP1",$M78="지정 캐릭터 LBP2",$M78="지정 캐릭터 LBP3"),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캐릭터",$M78="지정 캐릭터 LBP1",$M78="지정 캐릭터 LBP2",$M78="지정 캐릭터 LBP3"),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INT($O78*(VLOOKUP($M78,$AN:$BA,MATCH($AX$1,$AN$1:$BA$1,0),0)*(VLOOKUP($M78,$AN:$BA,MATCH($AY$1,$AN$1:$BA$1,0),0)+$I78*(VLOOKUP($M78,$AN:$BA,MATCH($AZ$1,$AN$1:$BA$1,0),0)-VLOOKUP($M78,$AN:$BA,MATCH($AY$1,$AN$1:$BA$1,0),0)))))),
IF(OR($M78="안 지정 캐릭터 PP 일반등급",$M78="안 지정 캐릭터 PP 영웅등급"),
  IF(AND(OR($B78=10,$B78=11),$M78=OFFSET($M78,-1,0)),OFFSET(R78,-1,0),
    $O78*VLOOKUP($M78,$AN:$BA,MATCH($AX$1,$AN$1:$BA$1,0),0)),
"그외없음")))))))</f>
        <v>900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t="shared" ca="1" si="32"/>
        <v>0</v>
      </c>
      <c r="U78" t="s">
        <v>92</v>
      </c>
      <c r="V78">
        <v>45443</v>
      </c>
      <c r="W78">
        <v>11</v>
      </c>
      <c r="X78" t="s">
        <v>129</v>
      </c>
      <c r="Z78">
        <v>1100</v>
      </c>
      <c r="AA78" t="str">
        <f t="shared" ca="1" si="33"/>
        <v>uph</v>
      </c>
      <c r="AB78" t="s">
        <v>92</v>
      </c>
      <c r="AC78">
        <v>55087</v>
      </c>
      <c r="AD78">
        <v>12</v>
      </c>
      <c r="AE78" t="s">
        <v>129</v>
      </c>
      <c r="AG78">
        <v>1200</v>
      </c>
      <c r="AH78" t="str">
        <f t="shared" si="34"/>
        <v/>
      </c>
      <c r="AI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IFERROR(VLOOKUP(AC78,[2]ActorTable!$A:$G,MATCH("이름참고",[2]ActorTable!$1:$1,0),0),"캐릭터없음"),
"")))))</f>
        <v/>
      </c>
      <c r="AJ78">
        <v>1</v>
      </c>
      <c r="AK7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v>
      </c>
      <c r="AL78" t="str">
        <f t="shared" ca="1" si="35"/>
        <v>{"dy":15,"sl":2,"tp":"uph","vl":"55087","cn":12,"pt":"GO","pr":1200}</v>
      </c>
      <c r="BK78" t="e">
        <f ca="1">IF(VLOOKUP($BT78,[1]EquipTable!$1:$1048576,MATCH("업데이트순번",[1]EquipTable!$1:$1,0),0)&lt;=$BN$1,1,0)
*IF(MID(BT78,7,1)="4",0.1,1)</f>
        <v>#VALUE!</v>
      </c>
      <c r="BL78" t="e">
        <f ca="1">IF(VLOOKUP($BT78,[1]EquipTable!$1:$1048576,MATCH("업데이트순번",[1]EquipTable!$1:$1,0),0)&lt;=$BN$1,1,0)
*IF(MID(BT78,7,1)="4",0.1,1)
*IF(AND(MID(BT78,7,1)&lt;&gt;"4",OR(MID(BT78,6,1)="6",MID(BT78,6,1)="7")),3,1)</f>
        <v>#VALUE!</v>
      </c>
      <c r="BM78" t="e">
        <f ca="1">IF(VLOOKUP($BT78,[1]EquipTable!$1:$1048576,MATCH("업데이트순번",[1]EquipTable!$1:$1,0),0)&lt;=$BN$1,1,0)
*IF(MID(BT78,7,1)="4",0.1,1)
*IF(AND(MID(BT78,7,1)&lt;&gt;"4",MID(BT78,6,1)="8"),4,1)</f>
        <v>#VALUE!</v>
      </c>
      <c r="BN78" t="e">
        <f t="shared" ca="1" si="38"/>
        <v>#VALUE!</v>
      </c>
      <c r="BO78" t="e">
        <f t="shared" ca="1" si="39"/>
        <v>#VALUE!</v>
      </c>
      <c r="BP78" t="e">
        <f t="shared" ca="1" si="40"/>
        <v>#VALUE!</v>
      </c>
      <c r="BQ78" t="e">
        <f t="shared" ca="1" si="41"/>
        <v>#VALUE!</v>
      </c>
      <c r="BR78" t="e">
        <f t="shared" ca="1" si="43"/>
        <v>#VALUE!</v>
      </c>
      <c r="BS78" t="e">
        <f t="shared" ca="1" si="44"/>
        <v>#VALUE!</v>
      </c>
      <c r="BT78" t="e">
        <f ca="1">OFFSET([1]EquipTable!$A$1,ROW()-1,0)</f>
        <v>#VALUE!</v>
      </c>
    </row>
    <row r="79" spans="1:72">
      <c r="A79">
        <v>16</v>
      </c>
      <c r="B79">
        <v>2</v>
      </c>
      <c r="C79">
        <f t="shared" si="30"/>
        <v>0</v>
      </c>
      <c r="D79">
        <f t="shared" ca="1" si="45"/>
        <v>0.22680234575302483</v>
      </c>
      <c r="E79">
        <f t="shared" ca="1" si="45"/>
        <v>0.98582472835437573</v>
      </c>
      <c r="F79">
        <f t="shared" ca="1" si="45"/>
        <v>0.30667188050753647</v>
      </c>
      <c r="G79">
        <f t="shared" ca="1" si="45"/>
        <v>0.75511123890607923</v>
      </c>
      <c r="H79">
        <f t="shared" ca="1" si="45"/>
        <v>0.26395189691540211</v>
      </c>
      <c r="I79">
        <f t="shared" ca="1" si="45"/>
        <v>0.22893174430026242</v>
      </c>
      <c r="M79" t="str">
        <f t="shared" ca="1" si="31"/>
        <v>안 지정 캐릭터 PP 영웅등급</v>
      </c>
      <c r="N79">
        <f t="shared" ca="1" si="42"/>
        <v>98582</v>
      </c>
      <c r="O79">
        <f t="shared" ca="1" si="36"/>
        <v>14</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캐릭터",$M79="지정 캐릭터 LBP1",$M79="지정 캐릭터 LBP2",$M79="지정 캐릭터 LBP3",$M79="안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캐릭터",$M79="지정 캐릭터 LBP1",$M79="지정 캐릭터 LBP2",$M79="지정 캐릭터 LBP3"),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캐릭터",$M79="지정 캐릭터 LBP1",$M79="지정 캐릭터 LBP2",$M79="지정 캐릭터 LBP3"),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INT($O79*(VLOOKUP($M79,$AN:$BA,MATCH($AX$1,$AN$1:$BA$1,0),0)*(VLOOKUP($M79,$AN:$BA,MATCH($AY$1,$AN$1:$BA$1,0),0)+$I79*(VLOOKUP($M79,$AN:$BA,MATCH($AZ$1,$AN$1:$BA$1,0),0)-VLOOKUP($M79,$AN:$BA,MATCH($AY$1,$AN$1:$BA$1,0),0)))))),
IF(OR($M79="안 지정 캐릭터 PP 일반등급",$M79="안 지정 캐릭터 PP 영웅등급"),
  IF(AND(OR($B79=10,$B79=11),$M79=OFFSET($M79,-1,0)),OFFSET(R79,-1,0),
    $O79*VLOOKUP($M79,$AN:$BA,MATCH($AX$1,$AN$1:$BA$1,0),0)),
"그외없음")))))))</f>
        <v>1400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t="shared" ca="1" si="32"/>
        <v>0</v>
      </c>
      <c r="U79" t="s">
        <v>92</v>
      </c>
      <c r="V79">
        <v>15258</v>
      </c>
      <c r="W79">
        <v>9</v>
      </c>
      <c r="X79" t="s">
        <v>129</v>
      </c>
      <c r="Z79">
        <v>900</v>
      </c>
      <c r="AA79" t="str">
        <f t="shared" ca="1" si="33"/>
        <v>uph</v>
      </c>
      <c r="AB79" t="s">
        <v>92</v>
      </c>
      <c r="AC79">
        <v>68454</v>
      </c>
      <c r="AD79">
        <v>13</v>
      </c>
      <c r="AE79" t="s">
        <v>129</v>
      </c>
      <c r="AG79">
        <v>1300</v>
      </c>
      <c r="AH79" t="str">
        <f t="shared" si="34"/>
        <v/>
      </c>
      <c r="AI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IFERROR(VLOOKUP(AC79,[2]ActorTable!$A:$G,MATCH("이름참고",[2]ActorTable!$1:$1,0),0),"캐릭터없음"),
"")))))</f>
        <v/>
      </c>
      <c r="AJ79">
        <v>1</v>
      </c>
      <c r="AK7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v>
      </c>
      <c r="AL79" t="str">
        <f t="shared" ca="1" si="35"/>
        <v>{"dy":16,"sl":2,"tp":"uph","vl":"68454","cn":13,"pt":"GO","pr":1300}</v>
      </c>
      <c r="BK79" t="e">
        <f ca="1">IF(VLOOKUP($BT79,[1]EquipTable!$1:$1048576,MATCH("업데이트순번",[1]EquipTable!$1:$1,0),0)&lt;=$BN$1,1,0)
*IF(MID(BT79,7,1)="4",0.1,1)</f>
        <v>#VALUE!</v>
      </c>
      <c r="BL79" t="e">
        <f ca="1">IF(VLOOKUP($BT79,[1]EquipTable!$1:$1048576,MATCH("업데이트순번",[1]EquipTable!$1:$1,0),0)&lt;=$BN$1,1,0)
*IF(MID(BT79,7,1)="4",0.1,1)
*IF(AND(MID(BT79,7,1)&lt;&gt;"4",OR(MID(BT79,6,1)="6",MID(BT79,6,1)="7")),3,1)</f>
        <v>#VALUE!</v>
      </c>
      <c r="BM79" t="e">
        <f ca="1">IF(VLOOKUP($BT79,[1]EquipTable!$1:$1048576,MATCH("업데이트순번",[1]EquipTable!$1:$1,0),0)&lt;=$BN$1,1,0)
*IF(MID(BT79,7,1)="4",0.1,1)
*IF(AND(MID(BT79,7,1)&lt;&gt;"4",MID(BT79,6,1)="8"),4,1)</f>
        <v>#VALUE!</v>
      </c>
      <c r="BN79" t="e">
        <f t="shared" ca="1" si="38"/>
        <v>#VALUE!</v>
      </c>
      <c r="BO79" t="e">
        <f t="shared" ca="1" si="39"/>
        <v>#VALUE!</v>
      </c>
      <c r="BP79" t="e">
        <f t="shared" ca="1" si="40"/>
        <v>#VALUE!</v>
      </c>
      <c r="BQ79" t="e">
        <f t="shared" ca="1" si="41"/>
        <v>#VALUE!</v>
      </c>
      <c r="BR79" t="e">
        <f t="shared" ca="1" si="43"/>
        <v>#VALUE!</v>
      </c>
      <c r="BS79" t="e">
        <f t="shared" ca="1" si="44"/>
        <v>#VALUE!</v>
      </c>
      <c r="BT79" t="e">
        <f ca="1">OFFSET([1]EquipTable!$A$1,ROW()-1,0)</f>
        <v>#VALUE!</v>
      </c>
    </row>
    <row r="80" spans="1:72">
      <c r="A80">
        <v>17</v>
      </c>
      <c r="B80">
        <v>2</v>
      </c>
      <c r="C80">
        <f t="shared" si="30"/>
        <v>0</v>
      </c>
      <c r="D80">
        <f t="shared" ca="1" si="45"/>
        <v>0.33110471482908121</v>
      </c>
      <c r="E80">
        <f t="shared" ca="1" si="45"/>
        <v>0.25860234632865331</v>
      </c>
      <c r="F80">
        <f t="shared" ca="1" si="45"/>
        <v>0.19620119623969856</v>
      </c>
      <c r="G80">
        <f t="shared" ca="1" si="45"/>
        <v>0.96137267058684794</v>
      </c>
      <c r="H80">
        <f t="shared" ca="1" si="45"/>
        <v>0.94219441686883176</v>
      </c>
      <c r="I80">
        <f t="shared" ca="1" si="45"/>
        <v>0.72861348283748206</v>
      </c>
      <c r="M80" t="str">
        <f t="shared" ca="1" si="31"/>
        <v>안 지정 캐릭터 PP 영웅등급</v>
      </c>
      <c r="N80">
        <f t="shared" ca="1" si="42"/>
        <v>25860</v>
      </c>
      <c r="O80">
        <f t="shared" ca="1" si="36"/>
        <v>10</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캐릭터",$M80="지정 캐릭터 LBP1",$M80="지정 캐릭터 LBP2",$M80="지정 캐릭터 LBP3",$M80="안 지정 캐릭터 영웅등급"),"DI",
IF($M80="지정 캐릭터 PP","DI",
IF(OR($M80="안 지정 캐릭터 PP 일반등급",$M80="안 지정 캐릭터 PP 영웅등급"),"GO",
"그외없음"))))))</f>
        <v>GO</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캐릭터",$M80="지정 캐릭터 LBP1",$M80="지정 캐릭터 LBP2",$M80="지정 캐릭터 LBP3"),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
"그외없음")))))))</f>
        <v>삭제</v>
      </c>
      <c r="R80">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캐릭터",$M80="지정 캐릭터 LBP1",$M80="지정 캐릭터 LBP2",$M80="지정 캐릭터 LBP3"),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INT($O80*(VLOOKUP($M80,$AN:$BA,MATCH($AX$1,$AN$1:$BA$1,0),0)*(VLOOKUP($M80,$AN:$BA,MATCH($AY$1,$AN$1:$BA$1,0),0)+$I80*(VLOOKUP($M80,$AN:$BA,MATCH($AZ$1,$AN$1:$BA$1,0),0)-VLOOKUP($M80,$AN:$BA,MATCH($AY$1,$AN$1:$BA$1,0),0)))))),
IF(OR($M80="안 지정 캐릭터 PP 일반등급",$M80="안 지정 캐릭터 PP 영웅등급"),
  IF(AND(OR($B80=10,$B80=11),$M80=OFFSET($M80,-1,0)),OFFSET(R80,-1,0),
    $O80*VLOOKUP($M80,$AN:$BA,MATCH($AX$1,$AN$1:$BA$1,0),0)),
"그외없음")))))))</f>
        <v>1000</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t="shared" ca="1" si="32"/>
        <v>0</v>
      </c>
      <c r="U80" t="s">
        <v>92</v>
      </c>
      <c r="V80">
        <v>97855</v>
      </c>
      <c r="W80">
        <v>14</v>
      </c>
      <c r="X80" t="s">
        <v>129</v>
      </c>
      <c r="Z80">
        <v>1400</v>
      </c>
      <c r="AA80" t="str">
        <f t="shared" ca="1" si="33"/>
        <v>uph</v>
      </c>
      <c r="AB80" t="s">
        <v>92</v>
      </c>
      <c r="AC80">
        <v>77197</v>
      </c>
      <c r="AD80">
        <v>13</v>
      </c>
      <c r="AE80" t="s">
        <v>129</v>
      </c>
      <c r="AG80">
        <v>1300</v>
      </c>
      <c r="AH80" t="str">
        <f t="shared" si="34"/>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IFERROR(VLOOKUP(AC80,[2]ActorTable!$A:$G,MATCH("이름참고",[2]ActorTable!$1:$1,0),0),"캐릭터없음"),
"")))))</f>
        <v/>
      </c>
      <c r="AJ80">
        <v>1</v>
      </c>
      <c r="AK8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v>
      </c>
      <c r="AL80" t="str">
        <f t="shared" ca="1" si="35"/>
        <v>{"dy":17,"sl":2,"tp":"uph","vl":"77197","cn":13,"pt":"GO","pr":1300}</v>
      </c>
      <c r="BK80" t="e">
        <f ca="1">IF(VLOOKUP($BT80,[1]EquipTable!$1:$1048576,MATCH("업데이트순번",[1]EquipTable!$1:$1,0),0)&lt;=$BN$1,1,0)
*IF(MID(BT80,7,1)="4",0.1,1)</f>
        <v>#VALUE!</v>
      </c>
      <c r="BL80" t="e">
        <f ca="1">IF(VLOOKUP($BT80,[1]EquipTable!$1:$1048576,MATCH("업데이트순번",[1]EquipTable!$1:$1,0),0)&lt;=$BN$1,1,0)
*IF(MID(BT80,7,1)="4",0.1,1)
*IF(AND(MID(BT80,7,1)&lt;&gt;"4",OR(MID(BT80,6,1)="6",MID(BT80,6,1)="7")),3,1)</f>
        <v>#VALUE!</v>
      </c>
      <c r="BM80" t="e">
        <f ca="1">IF(VLOOKUP($BT80,[1]EquipTable!$1:$1048576,MATCH("업데이트순번",[1]EquipTable!$1:$1,0),0)&lt;=$BN$1,1,0)
*IF(MID(BT80,7,1)="4",0.1,1)
*IF(AND(MID(BT80,7,1)&lt;&gt;"4",MID(BT80,6,1)="8"),4,1)</f>
        <v>#VALUE!</v>
      </c>
      <c r="BN80" t="e">
        <f t="shared" ca="1" si="38"/>
        <v>#VALUE!</v>
      </c>
      <c r="BO80" t="e">
        <f t="shared" ca="1" si="39"/>
        <v>#VALUE!</v>
      </c>
      <c r="BP80" t="e">
        <f t="shared" ca="1" si="40"/>
        <v>#VALUE!</v>
      </c>
      <c r="BQ80" t="e">
        <f t="shared" ca="1" si="41"/>
        <v>#VALUE!</v>
      </c>
      <c r="BR80" t="e">
        <f t="shared" ca="1" si="43"/>
        <v>#VALUE!</v>
      </c>
      <c r="BS80" t="e">
        <f t="shared" ca="1" si="44"/>
        <v>#VALUE!</v>
      </c>
      <c r="BT80" t="e">
        <f ca="1">OFFSET([1]EquipTable!$A$1,ROW()-1,0)</f>
        <v>#VALUE!</v>
      </c>
    </row>
    <row r="81" spans="1:72">
      <c r="A81">
        <v>18</v>
      </c>
      <c r="B81">
        <v>2</v>
      </c>
      <c r="C81">
        <f t="shared" si="30"/>
        <v>0</v>
      </c>
      <c r="D81">
        <f t="shared" ca="1" si="45"/>
        <v>0.58881274669473727</v>
      </c>
      <c r="E81">
        <f t="shared" ca="1" si="45"/>
        <v>8.0252475461819461E-3</v>
      </c>
      <c r="F81">
        <f t="shared" ca="1" si="45"/>
        <v>0.28582080405397692</v>
      </c>
      <c r="G81">
        <f t="shared" ca="1" si="45"/>
        <v>0.18440574445462588</v>
      </c>
      <c r="H81">
        <f t="shared" ca="1" si="45"/>
        <v>9.2617267599786057E-3</v>
      </c>
      <c r="I81">
        <f t="shared" ca="1" si="45"/>
        <v>0.72764706214167096</v>
      </c>
      <c r="M81" t="str">
        <f t="shared" ca="1" si="31"/>
        <v>안 지정 캐릭터 PP 영웅등급</v>
      </c>
      <c r="N81">
        <f t="shared" ca="1" si="42"/>
        <v>802</v>
      </c>
      <c r="O81">
        <f t="shared" ca="1" si="36"/>
        <v>9</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캐릭터",$M81="지정 캐릭터 LBP1",$M81="지정 캐릭터 LBP2",$M81="지정 캐릭터 LBP3",$M81="안 지정 캐릭터 영웅등급"),"DI",
IF($M81="지정 캐릭터 PP","DI",
IF(OR($M81="안 지정 캐릭터 PP 일반등급",$M81="안 지정 캐릭터 PP 영웅등급"),"GO",
"그외없음"))))))</f>
        <v>GO</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캐릭터",$M81="지정 캐릭터 LBP1",$M81="지정 캐릭터 LBP2",$M81="지정 캐릭터 LBP3"),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
"그외없음")))))))</f>
        <v>삭제</v>
      </c>
      <c r="R81">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캐릭터",$M81="지정 캐릭터 LBP1",$M81="지정 캐릭터 LBP2",$M81="지정 캐릭터 LBP3"),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INT($O81*(VLOOKUP($M81,$AN:$BA,MATCH($AX$1,$AN$1:$BA$1,0),0)*(VLOOKUP($M81,$AN:$BA,MATCH($AY$1,$AN$1:$BA$1,0),0)+$I81*(VLOOKUP($M81,$AN:$BA,MATCH($AZ$1,$AN$1:$BA$1,0),0)-VLOOKUP($M81,$AN:$BA,MATCH($AY$1,$AN$1:$BA$1,0),0)))))),
IF(OR($M81="안 지정 캐릭터 PP 일반등급",$M81="안 지정 캐릭터 PP 영웅등급"),
  IF(AND(OR($B81=10,$B81=11),$M81=OFFSET($M81,-1,0)),OFFSET(R81,-1,0),
    $O81*VLOOKUP($M81,$AN:$BA,MATCH($AX$1,$AN$1:$BA$1,0),0)),
"그외없음")))))))</f>
        <v>900</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t="shared" ca="1" si="32"/>
        <v>0</v>
      </c>
      <c r="U81" t="s">
        <v>92</v>
      </c>
      <c r="V81">
        <v>88695</v>
      </c>
      <c r="W81">
        <v>14</v>
      </c>
      <c r="X81" t="s">
        <v>129</v>
      </c>
      <c r="Z81">
        <v>1400</v>
      </c>
      <c r="AA81" t="str">
        <f t="shared" ca="1" si="33"/>
        <v>uph</v>
      </c>
      <c r="AB81" t="s">
        <v>92</v>
      </c>
      <c r="AC81">
        <v>62291</v>
      </c>
      <c r="AD81">
        <v>12</v>
      </c>
      <c r="AE81" t="s">
        <v>129</v>
      </c>
      <c r="AG81">
        <v>1200</v>
      </c>
      <c r="AH81" t="str">
        <f t="shared" si="34"/>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IFERROR(VLOOKUP(AC81,[2]ActorTable!$A:$G,MATCH("이름참고",[2]ActorTable!$1:$1,0),0),"캐릭터없음"),
"")))))</f>
        <v/>
      </c>
      <c r="AJ81">
        <v>1</v>
      </c>
      <c r="AK8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v>
      </c>
      <c r="AL81" t="str">
        <f t="shared" ca="1" si="35"/>
        <v>{"dy":18,"sl":2,"tp":"uph","vl":"62291","cn":12,"pt":"GO","pr":1200}</v>
      </c>
      <c r="BK81" t="e">
        <f ca="1">IF(VLOOKUP($BT81,[1]EquipTable!$1:$1048576,MATCH("업데이트순번",[1]EquipTable!$1:$1,0),0)&lt;=$BN$1,1,0)
*IF(MID(BT81,7,1)="4",0.1,1)</f>
        <v>#VALUE!</v>
      </c>
      <c r="BL81" t="e">
        <f ca="1">IF(VLOOKUP($BT81,[1]EquipTable!$1:$1048576,MATCH("업데이트순번",[1]EquipTable!$1:$1,0),0)&lt;=$BN$1,1,0)
*IF(MID(BT81,7,1)="4",0.1,1)
*IF(AND(MID(BT81,7,1)&lt;&gt;"4",OR(MID(BT81,6,1)="6",MID(BT81,6,1)="7")),3,1)</f>
        <v>#VALUE!</v>
      </c>
      <c r="BM81" t="e">
        <f ca="1">IF(VLOOKUP($BT81,[1]EquipTable!$1:$1048576,MATCH("업데이트순번",[1]EquipTable!$1:$1,0),0)&lt;=$BN$1,1,0)
*IF(MID(BT81,7,1)="4",0.1,1)
*IF(AND(MID(BT81,7,1)&lt;&gt;"4",MID(BT81,6,1)="8"),4,1)</f>
        <v>#VALUE!</v>
      </c>
      <c r="BN81" t="e">
        <f t="shared" ca="1" si="38"/>
        <v>#VALUE!</v>
      </c>
      <c r="BO81" t="e">
        <f t="shared" ca="1" si="39"/>
        <v>#VALUE!</v>
      </c>
      <c r="BP81" t="e">
        <f t="shared" ca="1" si="40"/>
        <v>#VALUE!</v>
      </c>
      <c r="BQ81" t="e">
        <f t="shared" ca="1" si="41"/>
        <v>#VALUE!</v>
      </c>
      <c r="BR81" t="e">
        <f t="shared" ca="1" si="43"/>
        <v>#VALUE!</v>
      </c>
      <c r="BS81" t="e">
        <f t="shared" ca="1" si="44"/>
        <v>#VALUE!</v>
      </c>
      <c r="BT81" t="e">
        <f ca="1">OFFSET([1]EquipTable!$A$1,ROW()-1,0)</f>
        <v>#VALUE!</v>
      </c>
    </row>
    <row r="82" spans="1:72">
      <c r="A82">
        <v>19</v>
      </c>
      <c r="B82">
        <v>2</v>
      </c>
      <c r="C82">
        <f t="shared" si="30"/>
        <v>0</v>
      </c>
      <c r="D82">
        <f t="shared" ref="D82:I91" ca="1" si="46">RAND()</f>
        <v>0.62018238712422724</v>
      </c>
      <c r="E82">
        <f t="shared" ca="1" si="46"/>
        <v>0.50974559958325438</v>
      </c>
      <c r="F82">
        <f t="shared" ca="1" si="46"/>
        <v>0.65915592130709544</v>
      </c>
      <c r="G82">
        <f t="shared" ca="1" si="46"/>
        <v>0.78711272773201202</v>
      </c>
      <c r="H82">
        <f t="shared" ca="1" si="46"/>
        <v>0.54207691551546278</v>
      </c>
      <c r="I82">
        <f t="shared" ca="1" si="46"/>
        <v>7.6100270291839522E-2</v>
      </c>
      <c r="M82" t="str">
        <f t="shared" ca="1" si="31"/>
        <v>안 지정 캐릭터 PP 영웅등급</v>
      </c>
      <c r="N82">
        <f t="shared" ca="1" si="42"/>
        <v>50974</v>
      </c>
      <c r="O82">
        <f t="shared" ca="1" si="36"/>
        <v>12</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캐릭터",$M82="지정 캐릭터 LBP1",$M82="지정 캐릭터 LBP2",$M82="지정 캐릭터 LBP3",$M82="안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캐릭터",$M82="지정 캐릭터 LBP1",$M82="지정 캐릭터 LBP2",$M82="지정 캐릭터 LBP3"),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캐릭터",$M82="지정 캐릭터 LBP1",$M82="지정 캐릭터 LBP2",$M82="지정 캐릭터 LBP3"),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INT($O82*(VLOOKUP($M82,$AN:$BA,MATCH($AX$1,$AN$1:$BA$1,0),0)*(VLOOKUP($M82,$AN:$BA,MATCH($AY$1,$AN$1:$BA$1,0),0)+$I82*(VLOOKUP($M82,$AN:$BA,MATCH($AZ$1,$AN$1:$BA$1,0),0)-VLOOKUP($M82,$AN:$BA,MATCH($AY$1,$AN$1:$BA$1,0),0)))))),
IF(OR($M82="안 지정 캐릭터 PP 일반등급",$M82="안 지정 캐릭터 PP 영웅등급"),
  IF(AND(OR($B82=10,$B82=11),$M82=OFFSET($M82,-1,0)),OFFSET(R82,-1,0),
    $O82*VLOOKUP($M82,$AN:$BA,MATCH($AX$1,$AN$1:$BA$1,0),0)),
"그외없음")))))))</f>
        <v>1200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t="shared" ca="1" si="32"/>
        <v>0</v>
      </c>
      <c r="U82" t="s">
        <v>92</v>
      </c>
      <c r="V82">
        <v>79972</v>
      </c>
      <c r="W82">
        <v>13</v>
      </c>
      <c r="X82" t="s">
        <v>129</v>
      </c>
      <c r="Z82">
        <v>1300</v>
      </c>
      <c r="AA82" t="str">
        <f t="shared" ca="1" si="33"/>
        <v>uph</v>
      </c>
      <c r="AB82" t="s">
        <v>92</v>
      </c>
      <c r="AC82">
        <v>18043</v>
      </c>
      <c r="AD82">
        <v>10</v>
      </c>
      <c r="AE82" t="s">
        <v>129</v>
      </c>
      <c r="AG82">
        <v>1000</v>
      </c>
      <c r="AH82" t="str">
        <f t="shared" si="34"/>
        <v/>
      </c>
      <c r="AI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IFERROR(VLOOKUP(AC82,[2]ActorTable!$A:$G,MATCH("이름참고",[2]ActorTable!$1:$1,0),0),"캐릭터없음"),
"")))))</f>
        <v/>
      </c>
      <c r="AJ82">
        <v>1</v>
      </c>
      <c r="AK8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v>
      </c>
      <c r="AL82" t="str">
        <f t="shared" ca="1" si="35"/>
        <v>{"dy":19,"sl":2,"tp":"uph","vl":"18043","cn":10,"pt":"GO","pr":1000}</v>
      </c>
      <c r="BK82" t="e">
        <f ca="1">IF(VLOOKUP($BT82,[1]EquipTable!$1:$1048576,MATCH("업데이트순번",[1]EquipTable!$1:$1,0),0)&lt;=$BN$1,1,0)
*IF(MID(BT82,7,1)="4",0.1,1)</f>
        <v>#VALUE!</v>
      </c>
      <c r="BL82" t="e">
        <f ca="1">IF(VLOOKUP($BT82,[1]EquipTable!$1:$1048576,MATCH("업데이트순번",[1]EquipTable!$1:$1,0),0)&lt;=$BN$1,1,0)
*IF(MID(BT82,7,1)="4",0.1,1)
*IF(AND(MID(BT82,7,1)&lt;&gt;"4",OR(MID(BT82,6,1)="6",MID(BT82,6,1)="7")),3,1)</f>
        <v>#VALUE!</v>
      </c>
      <c r="BM82" t="e">
        <f ca="1">IF(VLOOKUP($BT82,[1]EquipTable!$1:$1048576,MATCH("업데이트순번",[1]EquipTable!$1:$1,0),0)&lt;=$BN$1,1,0)
*IF(MID(BT82,7,1)="4",0.1,1)
*IF(AND(MID(BT82,7,1)&lt;&gt;"4",MID(BT82,6,1)="8"),4,1)</f>
        <v>#VALUE!</v>
      </c>
      <c r="BN82" t="e">
        <f t="shared" ca="1" si="38"/>
        <v>#VALUE!</v>
      </c>
      <c r="BO82" t="e">
        <f t="shared" ca="1" si="39"/>
        <v>#VALUE!</v>
      </c>
      <c r="BP82" t="e">
        <f t="shared" ca="1" si="40"/>
        <v>#VALUE!</v>
      </c>
      <c r="BQ82" t="e">
        <f t="shared" ca="1" si="41"/>
        <v>#VALUE!</v>
      </c>
      <c r="BR82" t="e">
        <f t="shared" ca="1" si="43"/>
        <v>#VALUE!</v>
      </c>
      <c r="BS82" t="e">
        <f t="shared" ca="1" si="44"/>
        <v>#VALUE!</v>
      </c>
      <c r="BT82" t="e">
        <f ca="1">OFFSET([1]EquipTable!$A$1,ROW()-1,0)</f>
        <v>#VALUE!</v>
      </c>
    </row>
    <row r="83" spans="1:72">
      <c r="A83">
        <v>20</v>
      </c>
      <c r="B83">
        <v>2</v>
      </c>
      <c r="C83">
        <f t="shared" si="30"/>
        <v>0</v>
      </c>
      <c r="D83">
        <f t="shared" ca="1" si="46"/>
        <v>0.30465527779168244</v>
      </c>
      <c r="E83">
        <f t="shared" ca="1" si="46"/>
        <v>0.83414493671650958</v>
      </c>
      <c r="F83">
        <f t="shared" ca="1" si="46"/>
        <v>0.64133929469291351</v>
      </c>
      <c r="G83">
        <f t="shared" ca="1" si="46"/>
        <v>0.95647449632054093</v>
      </c>
      <c r="H83">
        <f t="shared" ca="1" si="46"/>
        <v>0.54789418770808351</v>
      </c>
      <c r="I83">
        <f t="shared" ca="1" si="46"/>
        <v>0.68879168349257136</v>
      </c>
      <c r="M83" t="str">
        <f t="shared" ca="1" si="31"/>
        <v>안 지정 캐릭터 PP 영웅등급</v>
      </c>
      <c r="N83">
        <f t="shared" ca="1" si="42"/>
        <v>83414</v>
      </c>
      <c r="O83">
        <f t="shared" ca="1" si="36"/>
        <v>14</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캐릭터",$M83="지정 캐릭터 LBP1",$M83="지정 캐릭터 LBP2",$M83="지정 캐릭터 LBP3",$M83="안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캐릭터",$M83="지정 캐릭터 LBP1",$M83="지정 캐릭터 LBP2",$M83="지정 캐릭터 LBP3"),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캐릭터",$M83="지정 캐릭터 LBP1",$M83="지정 캐릭터 LBP2",$M83="지정 캐릭터 LBP3"),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INT($O83*(VLOOKUP($M83,$AN:$BA,MATCH($AX$1,$AN$1:$BA$1,0),0)*(VLOOKUP($M83,$AN:$BA,MATCH($AY$1,$AN$1:$BA$1,0),0)+$I83*(VLOOKUP($M83,$AN:$BA,MATCH($AZ$1,$AN$1:$BA$1,0),0)-VLOOKUP($M83,$AN:$BA,MATCH($AY$1,$AN$1:$BA$1,0),0)))))),
IF(OR($M83="안 지정 캐릭터 PP 일반등급",$M83="안 지정 캐릭터 PP 영웅등급"),
  IF(AND(OR($B83=10,$B83=11),$M83=OFFSET($M83,-1,0)),OFFSET(R83,-1,0),
    $O83*VLOOKUP($M83,$AN:$BA,MATCH($AX$1,$AN$1:$BA$1,0),0)),
"그외없음")))))))</f>
        <v>1400</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t="shared" ca="1" si="32"/>
        <v>0</v>
      </c>
      <c r="U83" t="s">
        <v>92</v>
      </c>
      <c r="V83">
        <v>7320</v>
      </c>
      <c r="W83">
        <v>9</v>
      </c>
      <c r="X83" t="s">
        <v>129</v>
      </c>
      <c r="Z83">
        <v>900</v>
      </c>
      <c r="AA83" t="str">
        <f t="shared" ca="1" si="33"/>
        <v>uph</v>
      </c>
      <c r="AB83" t="s">
        <v>92</v>
      </c>
      <c r="AC83">
        <v>53758</v>
      </c>
      <c r="AD83">
        <v>12</v>
      </c>
      <c r="AE83" t="s">
        <v>129</v>
      </c>
      <c r="AG83">
        <v>1200</v>
      </c>
      <c r="AH83" t="str">
        <f t="shared" si="34"/>
        <v/>
      </c>
      <c r="AI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IFERROR(VLOOKUP(AC83,[2]ActorTable!$A:$G,MATCH("이름참고",[2]ActorTable!$1:$1,0),0),"캐릭터없음"),
"")))))</f>
        <v/>
      </c>
      <c r="AJ83">
        <v>1</v>
      </c>
      <c r="AK8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v>
      </c>
      <c r="AL83" t="str">
        <f t="shared" ca="1" si="35"/>
        <v>{"dy":20,"sl":2,"tp":"uph","vl":"53758","cn":12,"pt":"GO","pr":1200}</v>
      </c>
      <c r="BK83" t="e">
        <f ca="1">IF(VLOOKUP($BT83,[1]EquipTable!$1:$1048576,MATCH("업데이트순번",[1]EquipTable!$1:$1,0),0)&lt;=$BN$1,1,0)
*IF(MID(BT83,7,1)="4",0.1,1)</f>
        <v>#VALUE!</v>
      </c>
      <c r="BL83" t="e">
        <f ca="1">IF(VLOOKUP($BT83,[1]EquipTable!$1:$1048576,MATCH("업데이트순번",[1]EquipTable!$1:$1,0),0)&lt;=$BN$1,1,0)
*IF(MID(BT83,7,1)="4",0.1,1)
*IF(AND(MID(BT83,7,1)&lt;&gt;"4",OR(MID(BT83,6,1)="6",MID(BT83,6,1)="7")),3,1)</f>
        <v>#VALUE!</v>
      </c>
      <c r="BM83" t="e">
        <f ca="1">IF(VLOOKUP($BT83,[1]EquipTable!$1:$1048576,MATCH("업데이트순번",[1]EquipTable!$1:$1,0),0)&lt;=$BN$1,1,0)
*IF(MID(BT83,7,1)="4",0.1,1)
*IF(AND(MID(BT83,7,1)&lt;&gt;"4",MID(BT83,6,1)="8"),4,1)</f>
        <v>#VALUE!</v>
      </c>
      <c r="BN83" t="e">
        <f t="shared" ca="1" si="38"/>
        <v>#VALUE!</v>
      </c>
      <c r="BO83" t="e">
        <f t="shared" ca="1" si="39"/>
        <v>#VALUE!</v>
      </c>
      <c r="BP83" t="e">
        <f t="shared" ca="1" si="40"/>
        <v>#VALUE!</v>
      </c>
      <c r="BQ83" t="e">
        <f t="shared" ca="1" si="41"/>
        <v>#VALUE!</v>
      </c>
      <c r="BR83" t="e">
        <f t="shared" ca="1" si="43"/>
        <v>#VALUE!</v>
      </c>
      <c r="BS83" t="e">
        <f t="shared" ca="1" si="44"/>
        <v>#VALUE!</v>
      </c>
      <c r="BT83" t="e">
        <f ca="1">OFFSET([1]EquipTable!$A$1,ROW()-1,0)</f>
        <v>#VALUE!</v>
      </c>
    </row>
    <row r="84" spans="1:72">
      <c r="A84">
        <v>21</v>
      </c>
      <c r="B84">
        <v>2</v>
      </c>
      <c r="C84">
        <f t="shared" si="30"/>
        <v>0</v>
      </c>
      <c r="D84">
        <f t="shared" ca="1" si="46"/>
        <v>0.86422121519928041</v>
      </c>
      <c r="E84">
        <f t="shared" ca="1" si="46"/>
        <v>0.20278890319096787</v>
      </c>
      <c r="F84">
        <f t="shared" ca="1" si="46"/>
        <v>0.58008609806211964</v>
      </c>
      <c r="G84">
        <f t="shared" ca="1" si="46"/>
        <v>2.8188342676912392E-2</v>
      </c>
      <c r="H84">
        <f t="shared" ca="1" si="46"/>
        <v>3.221894075180709E-2</v>
      </c>
      <c r="I84">
        <f t="shared" ca="1" si="46"/>
        <v>0.56777137093197727</v>
      </c>
      <c r="M84" t="str">
        <f t="shared" ca="1" si="31"/>
        <v>안 지정 캐릭터 PP 영웅등급</v>
      </c>
      <c r="N84">
        <f t="shared" ca="1" si="42"/>
        <v>20278</v>
      </c>
      <c r="O84">
        <f t="shared" ca="1" si="36"/>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캐릭터",$M84="지정 캐릭터 LBP1",$M84="지정 캐릭터 LBP2",$M84="지정 캐릭터 LBP3",$M84="안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캐릭터",$M84="지정 캐릭터 LBP1",$M84="지정 캐릭터 LBP2",$M84="지정 캐릭터 LBP3"),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캐릭터",$M84="지정 캐릭터 LBP1",$M84="지정 캐릭터 LBP2",$M84="지정 캐릭터 LBP3"),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INT($O84*(VLOOKUP($M84,$AN:$BA,MATCH($AX$1,$AN$1:$BA$1,0),0)*(VLOOKUP($M84,$AN:$BA,MATCH($AY$1,$AN$1:$BA$1,0),0)+$I84*(VLOOKUP($M84,$AN:$BA,MATCH($AZ$1,$AN$1:$BA$1,0),0)-VLOOKUP($M84,$AN:$BA,MATCH($AY$1,$AN$1:$BA$1,0),0)))))),
IF(OR($M84="안 지정 캐릭터 PP 일반등급",$M84="안 지정 캐릭터 PP 영웅등급"),
  IF(AND(OR($B84=10,$B84=11),$M84=OFFSET($M84,-1,0)),OFFSET(R84,-1,0),
    $O84*VLOOKUP($M84,$AN:$BA,MATCH($AX$1,$AN$1:$BA$1,0),0)),
"그외없음")))))))</f>
        <v>1000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t="shared" ca="1" si="32"/>
        <v>0</v>
      </c>
      <c r="U84" t="s">
        <v>92</v>
      </c>
      <c r="V84">
        <v>69172</v>
      </c>
      <c r="W84">
        <v>13</v>
      </c>
      <c r="X84" t="s">
        <v>129</v>
      </c>
      <c r="Z84">
        <v>1300</v>
      </c>
      <c r="AA84" t="str">
        <f t="shared" ca="1" si="33"/>
        <v>uph</v>
      </c>
      <c r="AB84" t="s">
        <v>92</v>
      </c>
      <c r="AC84">
        <v>68138</v>
      </c>
      <c r="AD84">
        <v>13</v>
      </c>
      <c r="AE84" t="s">
        <v>129</v>
      </c>
      <c r="AG84">
        <v>1300</v>
      </c>
      <c r="AH84" t="str">
        <f t="shared" si="34"/>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IFERROR(VLOOKUP(AC84,[2]ActorTable!$A:$G,MATCH("이름참고",[2]ActorTable!$1:$1,0),0),"캐릭터없음"),
"")))))</f>
        <v/>
      </c>
      <c r="AJ84">
        <v>1</v>
      </c>
      <c r="AK8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v>
      </c>
      <c r="AL84" t="str">
        <f t="shared" ca="1" si="35"/>
        <v>{"dy":21,"sl":2,"tp":"uph","vl":"68138","cn":13,"pt":"GO","pr":1300}</v>
      </c>
      <c r="BK84" t="e">
        <f ca="1">IF(VLOOKUP($BT84,[1]EquipTable!$1:$1048576,MATCH("업데이트순번",[1]EquipTable!$1:$1,0),0)&lt;=$BN$1,1,0)
*IF(MID(BT84,7,1)="4",0.1,1)</f>
        <v>#VALUE!</v>
      </c>
      <c r="BL84" t="e">
        <f ca="1">IF(VLOOKUP($BT84,[1]EquipTable!$1:$1048576,MATCH("업데이트순번",[1]EquipTable!$1:$1,0),0)&lt;=$BN$1,1,0)
*IF(MID(BT84,7,1)="4",0.1,1)
*IF(AND(MID(BT84,7,1)&lt;&gt;"4",OR(MID(BT84,6,1)="6",MID(BT84,6,1)="7")),3,1)</f>
        <v>#VALUE!</v>
      </c>
      <c r="BM84" t="e">
        <f ca="1">IF(VLOOKUP($BT84,[1]EquipTable!$1:$1048576,MATCH("업데이트순번",[1]EquipTable!$1:$1,0),0)&lt;=$BN$1,1,0)
*IF(MID(BT84,7,1)="4",0.1,1)
*IF(AND(MID(BT84,7,1)&lt;&gt;"4",MID(BT84,6,1)="8"),4,1)</f>
        <v>#VALUE!</v>
      </c>
      <c r="BN84" t="e">
        <f t="shared" ca="1" si="38"/>
        <v>#VALUE!</v>
      </c>
      <c r="BO84" t="e">
        <f t="shared" ca="1" si="39"/>
        <v>#VALUE!</v>
      </c>
      <c r="BP84" t="e">
        <f t="shared" ca="1" si="40"/>
        <v>#VALUE!</v>
      </c>
      <c r="BQ84" t="e">
        <f t="shared" ca="1" si="41"/>
        <v>#VALUE!</v>
      </c>
      <c r="BR84" t="e">
        <f t="shared" ca="1" si="43"/>
        <v>#VALUE!</v>
      </c>
      <c r="BS84" t="e">
        <f t="shared" ca="1" si="44"/>
        <v>#VALUE!</v>
      </c>
      <c r="BT84" t="e">
        <f ca="1">OFFSET([1]EquipTable!$A$1,ROW()-1,0)</f>
        <v>#VALUE!</v>
      </c>
    </row>
    <row r="85" spans="1:72">
      <c r="A85">
        <v>22</v>
      </c>
      <c r="B85">
        <v>2</v>
      </c>
      <c r="C85">
        <f t="shared" si="30"/>
        <v>0</v>
      </c>
      <c r="D85">
        <f t="shared" ca="1" si="46"/>
        <v>4.0373864464298137E-2</v>
      </c>
      <c r="E85">
        <f t="shared" ca="1" si="46"/>
        <v>0.9504774091649093</v>
      </c>
      <c r="F85">
        <f t="shared" ca="1" si="46"/>
        <v>0.47508483381266164</v>
      </c>
      <c r="G85">
        <f t="shared" ca="1" si="46"/>
        <v>0.33307702226523717</v>
      </c>
      <c r="H85">
        <f t="shared" ca="1" si="46"/>
        <v>8.8656452229463056E-3</v>
      </c>
      <c r="I85">
        <f t="shared" ca="1" si="46"/>
        <v>3.9343670390154517E-2</v>
      </c>
      <c r="M85" t="str">
        <f t="shared" ca="1" si="31"/>
        <v>안 지정 캐릭터 PP 영웅등급</v>
      </c>
      <c r="N85">
        <f t="shared" ca="1" si="42"/>
        <v>95047</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캐릭터",$M85="지정 캐릭터 LBP1",$M85="지정 캐릭터 LBP2",$M85="지정 캐릭터 LBP3",$M85="안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캐릭터",$M85="지정 캐릭터 LBP1",$M85="지정 캐릭터 LBP2",$M85="지정 캐릭터 LBP3"),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캐릭터",$M85="지정 캐릭터 LBP1",$M85="지정 캐릭터 LBP2",$M85="지정 캐릭터 LBP3"),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INT($O85*(VLOOKUP($M85,$AN:$BA,MATCH($AX$1,$AN$1:$BA$1,0),0)*(VLOOKUP($M85,$AN:$BA,MATCH($AY$1,$AN$1:$BA$1,0),0)+$I85*(VLOOKUP($M85,$AN:$BA,MATCH($AZ$1,$AN$1:$BA$1,0),0)-VLOOKUP($M85,$AN:$BA,MATCH($AY$1,$AN$1:$BA$1,0),0)))))),
IF(OR($M85="안 지정 캐릭터 PP 일반등급",$M85="안 지정 캐릭터 PP 영웅등급"),
  IF(AND(OR($B85=10,$B85=11),$M85=OFFSET($M85,-1,0)),OFFSET(R85,-1,0),
    $O85*VLOOKUP($M85,$AN:$BA,MATCH($AX$1,$AN$1:$BA$1,0),0)),
"그외없음")))))))</f>
        <v>1400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t="shared" ca="1" si="32"/>
        <v>0</v>
      </c>
      <c r="U85" t="s">
        <v>92</v>
      </c>
      <c r="V85">
        <v>29971</v>
      </c>
      <c r="W85">
        <v>10</v>
      </c>
      <c r="X85" t="s">
        <v>129</v>
      </c>
      <c r="Z85">
        <v>1000</v>
      </c>
      <c r="AA85" t="str">
        <f t="shared" ca="1" si="33"/>
        <v>uph</v>
      </c>
      <c r="AB85" t="s">
        <v>92</v>
      </c>
      <c r="AC85">
        <v>80746</v>
      </c>
      <c r="AD85">
        <v>13</v>
      </c>
      <c r="AE85" t="s">
        <v>129</v>
      </c>
      <c r="AG85">
        <v>1300</v>
      </c>
      <c r="AH85" t="str">
        <f t="shared" si="34"/>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IFERROR(VLOOKUP(AC85,[2]ActorTable!$A:$G,MATCH("이름참고",[2]ActorTable!$1:$1,0),0),"캐릭터없음"),
"")))))</f>
        <v/>
      </c>
      <c r="AJ85">
        <v>1</v>
      </c>
      <c r="AK8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v>
      </c>
      <c r="AL85" t="str">
        <f t="shared" ca="1" si="35"/>
        <v>{"dy":22,"sl":2,"tp":"uph","vl":"80746","cn":13,"pt":"GO","pr":1300}</v>
      </c>
      <c r="BK85" t="e">
        <f ca="1">IF(VLOOKUP($BT85,[1]EquipTable!$1:$1048576,MATCH("업데이트순번",[1]EquipTable!$1:$1,0),0)&lt;=$BN$1,1,0)
*IF(MID(BT85,7,1)="4",0.1,1)</f>
        <v>#VALUE!</v>
      </c>
      <c r="BL85" t="e">
        <f ca="1">IF(VLOOKUP($BT85,[1]EquipTable!$1:$1048576,MATCH("업데이트순번",[1]EquipTable!$1:$1,0),0)&lt;=$BN$1,1,0)
*IF(MID(BT85,7,1)="4",0.1,1)
*IF(AND(MID(BT85,7,1)&lt;&gt;"4",OR(MID(BT85,6,1)="6",MID(BT85,6,1)="7")),3,1)</f>
        <v>#VALUE!</v>
      </c>
      <c r="BM85" t="e">
        <f ca="1">IF(VLOOKUP($BT85,[1]EquipTable!$1:$1048576,MATCH("업데이트순번",[1]EquipTable!$1:$1,0),0)&lt;=$BN$1,1,0)
*IF(MID(BT85,7,1)="4",0.1,1)
*IF(AND(MID(BT85,7,1)&lt;&gt;"4",MID(BT85,6,1)="8"),4,1)</f>
        <v>#VALUE!</v>
      </c>
      <c r="BN85" t="e">
        <f t="shared" ca="1" si="38"/>
        <v>#VALUE!</v>
      </c>
      <c r="BO85" t="e">
        <f t="shared" ca="1" si="39"/>
        <v>#VALUE!</v>
      </c>
      <c r="BP85" t="e">
        <f t="shared" ca="1" si="40"/>
        <v>#VALUE!</v>
      </c>
      <c r="BQ85" t="e">
        <f t="shared" ca="1" si="41"/>
        <v>#VALUE!</v>
      </c>
      <c r="BR85" t="e">
        <f t="shared" ca="1" si="43"/>
        <v>#VALUE!</v>
      </c>
      <c r="BS85" t="e">
        <f t="shared" ca="1" si="44"/>
        <v>#VALUE!</v>
      </c>
      <c r="BT85" t="e">
        <f ca="1">OFFSET([1]EquipTable!$A$1,ROW()-1,0)</f>
        <v>#VALUE!</v>
      </c>
    </row>
    <row r="86" spans="1:72">
      <c r="A86">
        <v>23</v>
      </c>
      <c r="B86">
        <v>2</v>
      </c>
      <c r="C86">
        <f t="shared" si="30"/>
        <v>0</v>
      </c>
      <c r="D86">
        <f t="shared" ca="1" si="46"/>
        <v>0.31096537234525123</v>
      </c>
      <c r="E86">
        <f t="shared" ca="1" si="46"/>
        <v>0.139340821669941</v>
      </c>
      <c r="F86">
        <f t="shared" ca="1" si="46"/>
        <v>0.83684232586610174</v>
      </c>
      <c r="G86">
        <f t="shared" ca="1" si="46"/>
        <v>0.37707336297489591</v>
      </c>
      <c r="H86">
        <f t="shared" ca="1" si="46"/>
        <v>0.96441637672867897</v>
      </c>
      <c r="I86">
        <f t="shared" ca="1" si="46"/>
        <v>0.96531746820351438</v>
      </c>
      <c r="M86" t="str">
        <f t="shared" ca="1" si="31"/>
        <v>안 지정 캐릭터 PP 영웅등급</v>
      </c>
      <c r="N86">
        <f t="shared" ca="1" si="42"/>
        <v>13934</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캐릭터",$M86="지정 캐릭터 LBP1",$M86="지정 캐릭터 LBP2",$M86="지정 캐릭터 LBP3",$M86="안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캐릭터",$M86="지정 캐릭터 LBP1",$M86="지정 캐릭터 LBP2",$M86="지정 캐릭터 LBP3"),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캐릭터",$M86="지정 캐릭터 LBP1",$M86="지정 캐릭터 LBP2",$M86="지정 캐릭터 LBP3"),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INT($O86*(VLOOKUP($M86,$AN:$BA,MATCH($AX$1,$AN$1:$BA$1,0),0)*(VLOOKUP($M86,$AN:$BA,MATCH($AY$1,$AN$1:$BA$1,0),0)+$I86*(VLOOKUP($M86,$AN:$BA,MATCH($AZ$1,$AN$1:$BA$1,0),0)-VLOOKUP($M86,$AN:$BA,MATCH($AY$1,$AN$1:$BA$1,0),0)))))),
IF(OR($M86="안 지정 캐릭터 PP 일반등급",$M86="안 지정 캐릭터 PP 영웅등급"),
  IF(AND(OR($B86=10,$B86=11),$M86=OFFSET($M86,-1,0)),OFFSET(R86,-1,0),
    $O86*VLOOKUP($M86,$AN:$BA,MATCH($AX$1,$AN$1:$BA$1,0),0)),
"그외없음")))))))</f>
        <v>900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t="shared" ca="1" si="32"/>
        <v>0</v>
      </c>
      <c r="U86" t="s">
        <v>92</v>
      </c>
      <c r="V86">
        <v>56621</v>
      </c>
      <c r="W86">
        <v>12</v>
      </c>
      <c r="X86" t="s">
        <v>129</v>
      </c>
      <c r="Z86">
        <v>1200</v>
      </c>
      <c r="AA86" t="str">
        <f t="shared" ca="1" si="33"/>
        <v>uph</v>
      </c>
      <c r="AB86" t="s">
        <v>92</v>
      </c>
      <c r="AC86">
        <v>49337</v>
      </c>
      <c r="AD86">
        <v>11</v>
      </c>
      <c r="AE86" t="s">
        <v>129</v>
      </c>
      <c r="AG86">
        <v>1100</v>
      </c>
      <c r="AH86" t="str">
        <f t="shared" si="34"/>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IFERROR(VLOOKUP(AC86,[2]ActorTable!$A:$G,MATCH("이름참고",[2]ActorTable!$1:$1,0),0),"캐릭터없음"),
"")))))</f>
        <v/>
      </c>
      <c r="AJ86">
        <v>1</v>
      </c>
      <c r="AK8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v>
      </c>
      <c r="AL86" t="str">
        <f t="shared" ca="1" si="35"/>
        <v>{"dy":23,"sl":2,"tp":"uph","vl":"49337","cn":11,"pt":"GO","pr":1100}</v>
      </c>
      <c r="BK86" t="e">
        <f ca="1">IF(VLOOKUP($BT86,[1]EquipTable!$1:$1048576,MATCH("업데이트순번",[1]EquipTable!$1:$1,0),0)&lt;=$BN$1,1,0)
*IF(MID(BT86,7,1)="4",0.1,1)</f>
        <v>#VALUE!</v>
      </c>
      <c r="BL86" t="e">
        <f ca="1">IF(VLOOKUP($BT86,[1]EquipTable!$1:$1048576,MATCH("업데이트순번",[1]EquipTable!$1:$1,0),0)&lt;=$BN$1,1,0)
*IF(MID(BT86,7,1)="4",0.1,1)
*IF(AND(MID(BT86,7,1)&lt;&gt;"4",OR(MID(BT86,6,1)="6",MID(BT86,6,1)="7")),3,1)</f>
        <v>#VALUE!</v>
      </c>
      <c r="BM86" t="e">
        <f ca="1">IF(VLOOKUP($BT86,[1]EquipTable!$1:$1048576,MATCH("업데이트순번",[1]EquipTable!$1:$1,0),0)&lt;=$BN$1,1,0)
*IF(MID(BT86,7,1)="4",0.1,1)
*IF(AND(MID(BT86,7,1)&lt;&gt;"4",MID(BT86,6,1)="8"),4,1)</f>
        <v>#VALUE!</v>
      </c>
      <c r="BN86" t="e">
        <f t="shared" ca="1" si="38"/>
        <v>#VALUE!</v>
      </c>
      <c r="BO86" t="e">
        <f t="shared" ca="1" si="39"/>
        <v>#VALUE!</v>
      </c>
      <c r="BP86" t="e">
        <f t="shared" ca="1" si="40"/>
        <v>#VALUE!</v>
      </c>
      <c r="BQ86" t="e">
        <f t="shared" ca="1" si="41"/>
        <v>#VALUE!</v>
      </c>
      <c r="BR86" t="e">
        <f t="shared" ca="1" si="43"/>
        <v>#VALUE!</v>
      </c>
      <c r="BS86" t="e">
        <f t="shared" ca="1" si="44"/>
        <v>#VALUE!</v>
      </c>
      <c r="BT86" t="e">
        <f ca="1">OFFSET([1]EquipTable!$A$1,ROW()-1,0)</f>
        <v>#VALUE!</v>
      </c>
    </row>
    <row r="87" spans="1:72">
      <c r="A87">
        <v>24</v>
      </c>
      <c r="B87">
        <v>2</v>
      </c>
      <c r="C87">
        <f t="shared" si="30"/>
        <v>0</v>
      </c>
      <c r="D87">
        <f t="shared" ca="1" si="46"/>
        <v>0.96601502521688642</v>
      </c>
      <c r="E87">
        <f t="shared" ca="1" si="46"/>
        <v>0.96168498686657455</v>
      </c>
      <c r="F87">
        <f t="shared" ca="1" si="46"/>
        <v>0.32158628712326587</v>
      </c>
      <c r="G87">
        <f t="shared" ca="1" si="46"/>
        <v>0.50740044658793693</v>
      </c>
      <c r="H87">
        <f t="shared" ca="1" si="46"/>
        <v>0.18733099696346889</v>
      </c>
      <c r="I87">
        <f t="shared" ca="1" si="46"/>
        <v>0.83754517808961138</v>
      </c>
      <c r="M87" t="str">
        <f t="shared" ca="1" si="31"/>
        <v>안 지정 캐릭터 PP 영웅등급</v>
      </c>
      <c r="N87">
        <f t="shared" ca="1" si="42"/>
        <v>96168</v>
      </c>
      <c r="O87">
        <f t="shared" ca="1" si="36"/>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캐릭터",$M87="지정 캐릭터 LBP1",$M87="지정 캐릭터 LBP2",$M87="지정 캐릭터 LBP3",$M87="안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캐릭터",$M87="지정 캐릭터 LBP1",$M87="지정 캐릭터 LBP2",$M87="지정 캐릭터 LBP3"),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캐릭터",$M87="지정 캐릭터 LBP1",$M87="지정 캐릭터 LBP2",$M87="지정 캐릭터 LBP3"),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INT($O87*(VLOOKUP($M87,$AN:$BA,MATCH($AX$1,$AN$1:$BA$1,0),0)*(VLOOKUP($M87,$AN:$BA,MATCH($AY$1,$AN$1:$BA$1,0),0)+$I87*(VLOOKUP($M87,$AN:$BA,MATCH($AZ$1,$AN$1:$BA$1,0),0)-VLOOKUP($M87,$AN:$BA,MATCH($AY$1,$AN$1:$BA$1,0),0)))))),
IF(OR($M87="안 지정 캐릭터 PP 일반등급",$M87="안 지정 캐릭터 PP 영웅등급"),
  IF(AND(OR($B87=10,$B87=11),$M87=OFFSET($M87,-1,0)),OFFSET(R87,-1,0),
    $O87*VLOOKUP($M87,$AN:$BA,MATCH($AX$1,$AN$1:$BA$1,0),0)),
"그외없음")))))))</f>
        <v>1400</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t="shared" ca="1" si="32"/>
        <v>0</v>
      </c>
      <c r="U87" t="s">
        <v>92</v>
      </c>
      <c r="V87">
        <v>32649</v>
      </c>
      <c r="W87">
        <v>10</v>
      </c>
      <c r="X87" t="s">
        <v>129</v>
      </c>
      <c r="Z87">
        <v>1000</v>
      </c>
      <c r="AA87" t="str">
        <f t="shared" ca="1" si="33"/>
        <v>uph</v>
      </c>
      <c r="AB87" t="s">
        <v>92</v>
      </c>
      <c r="AC87">
        <v>23688</v>
      </c>
      <c r="AD87">
        <v>10</v>
      </c>
      <c r="AE87" t="s">
        <v>129</v>
      </c>
      <c r="AG87">
        <v>1000</v>
      </c>
      <c r="AH87" t="str">
        <f t="shared" si="34"/>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IFERROR(VLOOKUP(AC87,[2]ActorTable!$A:$G,MATCH("이름참고",[2]ActorTable!$1:$1,0),0),"캐릭터없음"),
"")))))</f>
        <v/>
      </c>
      <c r="AJ87">
        <v>1</v>
      </c>
      <c r="AK8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v>
      </c>
      <c r="AL87" t="str">
        <f t="shared" ca="1" si="35"/>
        <v>{"dy":24,"sl":2,"tp":"uph","vl":"23688","cn":10,"pt":"GO","pr":1000}</v>
      </c>
      <c r="BK87" t="e">
        <f ca="1">IF(VLOOKUP($BT87,[1]EquipTable!$1:$1048576,MATCH("업데이트순번",[1]EquipTable!$1:$1,0),0)&lt;=$BN$1,1,0)
*IF(MID(BT87,7,1)="4",0.1,1)</f>
        <v>#VALUE!</v>
      </c>
      <c r="BL87" t="e">
        <f ca="1">IF(VLOOKUP($BT87,[1]EquipTable!$1:$1048576,MATCH("업데이트순번",[1]EquipTable!$1:$1,0),0)&lt;=$BN$1,1,0)
*IF(MID(BT87,7,1)="4",0.1,1)
*IF(AND(MID(BT87,7,1)&lt;&gt;"4",OR(MID(BT87,6,1)="6",MID(BT87,6,1)="7")),3,1)</f>
        <v>#VALUE!</v>
      </c>
      <c r="BM87" t="e">
        <f ca="1">IF(VLOOKUP($BT87,[1]EquipTable!$1:$1048576,MATCH("업데이트순번",[1]EquipTable!$1:$1,0),0)&lt;=$BN$1,1,0)
*IF(MID(BT87,7,1)="4",0.1,1)
*IF(AND(MID(BT87,7,1)&lt;&gt;"4",MID(BT87,6,1)="8"),4,1)</f>
        <v>#VALUE!</v>
      </c>
      <c r="BN87" t="e">
        <f t="shared" ca="1" si="38"/>
        <v>#VALUE!</v>
      </c>
      <c r="BO87" t="e">
        <f t="shared" ca="1" si="39"/>
        <v>#VALUE!</v>
      </c>
      <c r="BP87" t="e">
        <f t="shared" ca="1" si="40"/>
        <v>#VALUE!</v>
      </c>
      <c r="BQ87" t="e">
        <f t="shared" ca="1" si="41"/>
        <v>#VALUE!</v>
      </c>
      <c r="BR87" t="e">
        <f t="shared" ca="1" si="43"/>
        <v>#VALUE!</v>
      </c>
      <c r="BS87" t="e">
        <f t="shared" ca="1" si="44"/>
        <v>#VALUE!</v>
      </c>
      <c r="BT87" t="e">
        <f ca="1">OFFSET([1]EquipTable!$A$1,ROW()-1,0)</f>
        <v>#VALUE!</v>
      </c>
    </row>
    <row r="88" spans="1:72">
      <c r="A88">
        <v>25</v>
      </c>
      <c r="B88">
        <v>2</v>
      </c>
      <c r="C88">
        <f t="shared" si="30"/>
        <v>0</v>
      </c>
      <c r="D88">
        <f t="shared" ca="1" si="46"/>
        <v>4.7309863549354514E-2</v>
      </c>
      <c r="E88">
        <f t="shared" ca="1" si="46"/>
        <v>0.72952271197130647</v>
      </c>
      <c r="F88">
        <f t="shared" ca="1" si="46"/>
        <v>0.15889472548744987</v>
      </c>
      <c r="G88">
        <f t="shared" ca="1" si="46"/>
        <v>0.95659918794076948</v>
      </c>
      <c r="H88">
        <f t="shared" ca="1" si="46"/>
        <v>0.96499187048320545</v>
      </c>
      <c r="I88">
        <f t="shared" ca="1" si="46"/>
        <v>0.94161545285517623</v>
      </c>
      <c r="M88" t="str">
        <f t="shared" ca="1" si="31"/>
        <v>안 지정 캐릭터 PP 영웅등급</v>
      </c>
      <c r="N88">
        <f t="shared" ca="1" si="42"/>
        <v>72952</v>
      </c>
      <c r="O88">
        <f t="shared" ca="1" si="36"/>
        <v>13</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캐릭터",$M88="지정 캐릭터 LBP1",$M88="지정 캐릭터 LBP2",$M88="지정 캐릭터 LBP3",$M88="안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캐릭터",$M88="지정 캐릭터 LBP1",$M88="지정 캐릭터 LBP2",$M88="지정 캐릭터 LBP3"),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캐릭터",$M88="지정 캐릭터 LBP1",$M88="지정 캐릭터 LBP2",$M88="지정 캐릭터 LBP3"),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INT($O88*(VLOOKUP($M88,$AN:$BA,MATCH($AX$1,$AN$1:$BA$1,0),0)*(VLOOKUP($M88,$AN:$BA,MATCH($AY$1,$AN$1:$BA$1,0),0)+$I88*(VLOOKUP($M88,$AN:$BA,MATCH($AZ$1,$AN$1:$BA$1,0),0)-VLOOKUP($M88,$AN:$BA,MATCH($AY$1,$AN$1:$BA$1,0),0)))))),
IF(OR($M88="안 지정 캐릭터 PP 일반등급",$M88="안 지정 캐릭터 PP 영웅등급"),
  IF(AND(OR($B88=10,$B88=11),$M88=OFFSET($M88,-1,0)),OFFSET(R88,-1,0),
    $O88*VLOOKUP($M88,$AN:$BA,MATCH($AX$1,$AN$1:$BA$1,0),0)),
"그외없음")))))))</f>
        <v>1300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t="shared" ca="1" si="32"/>
        <v>0</v>
      </c>
      <c r="U88" t="s">
        <v>92</v>
      </c>
      <c r="V88">
        <v>91189</v>
      </c>
      <c r="W88">
        <v>14</v>
      </c>
      <c r="X88" t="s">
        <v>129</v>
      </c>
      <c r="Z88">
        <v>1400</v>
      </c>
      <c r="AA88" t="str">
        <f t="shared" ca="1" si="33"/>
        <v>uph</v>
      </c>
      <c r="AB88" t="s">
        <v>92</v>
      </c>
      <c r="AC88">
        <v>36392</v>
      </c>
      <c r="AD88">
        <v>11</v>
      </c>
      <c r="AE88" t="s">
        <v>129</v>
      </c>
      <c r="AG88">
        <v>1100</v>
      </c>
      <c r="AH88" t="str">
        <f t="shared" si="34"/>
        <v/>
      </c>
      <c r="AI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IFERROR(VLOOKUP(AC88,[2]ActorTable!$A:$G,MATCH("이름참고",[2]ActorTable!$1:$1,0),0),"캐릭터없음"),
"")))))</f>
        <v/>
      </c>
      <c r="AJ88">
        <v>1</v>
      </c>
      <c r="AK8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v>
      </c>
      <c r="AL88" t="str">
        <f t="shared" ca="1" si="35"/>
        <v>{"dy":25,"sl":2,"tp":"uph","vl":"36392","cn":11,"pt":"GO","pr":1100}</v>
      </c>
      <c r="BK88" t="e">
        <f ca="1">IF(VLOOKUP($BT88,[1]EquipTable!$1:$1048576,MATCH("업데이트순번",[1]EquipTable!$1:$1,0),0)&lt;=$BN$1,1,0)
*IF(MID(BT88,7,1)="4",0.1,1)</f>
        <v>#VALUE!</v>
      </c>
      <c r="BL88" t="e">
        <f ca="1">IF(VLOOKUP($BT88,[1]EquipTable!$1:$1048576,MATCH("업데이트순번",[1]EquipTable!$1:$1,0),0)&lt;=$BN$1,1,0)
*IF(MID(BT88,7,1)="4",0.1,1)
*IF(AND(MID(BT88,7,1)&lt;&gt;"4",OR(MID(BT88,6,1)="6",MID(BT88,6,1)="7")),3,1)</f>
        <v>#VALUE!</v>
      </c>
      <c r="BM88" t="e">
        <f ca="1">IF(VLOOKUP($BT88,[1]EquipTable!$1:$1048576,MATCH("업데이트순번",[1]EquipTable!$1:$1,0),0)&lt;=$BN$1,1,0)
*IF(MID(BT88,7,1)="4",0.1,1)
*IF(AND(MID(BT88,7,1)&lt;&gt;"4",MID(BT88,6,1)="8"),4,1)</f>
        <v>#VALUE!</v>
      </c>
      <c r="BN88" t="e">
        <f t="shared" ca="1" si="38"/>
        <v>#VALUE!</v>
      </c>
      <c r="BO88" t="e">
        <f t="shared" ca="1" si="39"/>
        <v>#VALUE!</v>
      </c>
      <c r="BP88" t="e">
        <f t="shared" ca="1" si="40"/>
        <v>#VALUE!</v>
      </c>
      <c r="BQ88" t="e">
        <f t="shared" ca="1" si="41"/>
        <v>#VALUE!</v>
      </c>
      <c r="BR88" t="e">
        <f t="shared" ca="1" si="43"/>
        <v>#VALUE!</v>
      </c>
      <c r="BS88" t="e">
        <f t="shared" ca="1" si="44"/>
        <v>#VALUE!</v>
      </c>
      <c r="BT88" t="e">
        <f ca="1">OFFSET([1]EquipTable!$A$1,ROW()-1,0)</f>
        <v>#VALUE!</v>
      </c>
    </row>
    <row r="89" spans="1:72">
      <c r="A89">
        <v>26</v>
      </c>
      <c r="B89">
        <v>2</v>
      </c>
      <c r="C89">
        <f t="shared" si="30"/>
        <v>0</v>
      </c>
      <c r="D89">
        <f t="shared" ca="1" si="46"/>
        <v>0.94544958808181978</v>
      </c>
      <c r="E89">
        <f t="shared" ca="1" si="46"/>
        <v>0.93184853194677875</v>
      </c>
      <c r="F89">
        <f t="shared" ca="1" si="46"/>
        <v>0.85544168516243846</v>
      </c>
      <c r="G89">
        <f t="shared" ca="1" si="46"/>
        <v>9.9255628853907596E-2</v>
      </c>
      <c r="H89">
        <f t="shared" ca="1" si="46"/>
        <v>0.49213426492566592</v>
      </c>
      <c r="I89">
        <f t="shared" ca="1" si="46"/>
        <v>0.47460460793119297</v>
      </c>
      <c r="M89" t="str">
        <f t="shared" ca="1" si="31"/>
        <v>안 지정 캐릭터 PP 영웅등급</v>
      </c>
      <c r="N89">
        <f t="shared" ca="1" si="42"/>
        <v>93184</v>
      </c>
      <c r="O89">
        <f t="shared" ca="1" si="36"/>
        <v>14</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캐릭터",$M89="지정 캐릭터 LBP1",$M89="지정 캐릭터 LBP2",$M89="지정 캐릭터 LBP3",$M89="안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캐릭터",$M89="지정 캐릭터 LBP1",$M89="지정 캐릭터 LBP2",$M89="지정 캐릭터 LBP3"),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캐릭터",$M89="지정 캐릭터 LBP1",$M89="지정 캐릭터 LBP2",$M89="지정 캐릭터 LBP3"),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INT($O89*(VLOOKUP($M89,$AN:$BA,MATCH($AX$1,$AN$1:$BA$1,0),0)*(VLOOKUP($M89,$AN:$BA,MATCH($AY$1,$AN$1:$BA$1,0),0)+$I89*(VLOOKUP($M89,$AN:$BA,MATCH($AZ$1,$AN$1:$BA$1,0),0)-VLOOKUP($M89,$AN:$BA,MATCH($AY$1,$AN$1:$BA$1,0),0)))))),
IF(OR($M89="안 지정 캐릭터 PP 일반등급",$M89="안 지정 캐릭터 PP 영웅등급"),
  IF(AND(OR($B89=10,$B89=11),$M89=OFFSET($M89,-1,0)),OFFSET(R89,-1,0),
    $O89*VLOOKUP($M89,$AN:$BA,MATCH($AX$1,$AN$1:$BA$1,0),0)),
"그외없음")))))))</f>
        <v>1400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t="shared" ca="1" si="32"/>
        <v>0</v>
      </c>
      <c r="U89" t="s">
        <v>92</v>
      </c>
      <c r="V89">
        <v>90970</v>
      </c>
      <c r="W89">
        <v>14</v>
      </c>
      <c r="X89" t="s">
        <v>129</v>
      </c>
      <c r="Z89">
        <v>1400</v>
      </c>
      <c r="AA89" t="str">
        <f t="shared" ca="1" si="33"/>
        <v>uph</v>
      </c>
      <c r="AB89" t="s">
        <v>92</v>
      </c>
      <c r="AC89">
        <v>84983</v>
      </c>
      <c r="AD89">
        <v>14</v>
      </c>
      <c r="AE89" t="s">
        <v>129</v>
      </c>
      <c r="AG89">
        <v>1400</v>
      </c>
      <c r="AH89" t="str">
        <f t="shared" si="34"/>
        <v/>
      </c>
      <c r="AI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IFERROR(VLOOKUP(AC89,[2]ActorTable!$A:$G,MATCH("이름참고",[2]ActorTable!$1:$1,0),0),"캐릭터없음"),
"")))))</f>
        <v/>
      </c>
      <c r="AJ89">
        <v>1</v>
      </c>
      <c r="AK8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v>
      </c>
      <c r="AL89" t="str">
        <f t="shared" ca="1" si="35"/>
        <v>{"dy":26,"sl":2,"tp":"uph","vl":"84983","cn":14,"pt":"GO","pr":1400}</v>
      </c>
      <c r="BK89" t="e">
        <f ca="1">IF(VLOOKUP($BT89,[1]EquipTable!$1:$1048576,MATCH("업데이트순번",[1]EquipTable!$1:$1,0),0)&lt;=$BN$1,1,0)
*IF(MID(BT89,7,1)="4",0.1,1)</f>
        <v>#VALUE!</v>
      </c>
      <c r="BL89" t="e">
        <f ca="1">IF(VLOOKUP($BT89,[1]EquipTable!$1:$1048576,MATCH("업데이트순번",[1]EquipTable!$1:$1,0),0)&lt;=$BN$1,1,0)
*IF(MID(BT89,7,1)="4",0.1,1)
*IF(AND(MID(BT89,7,1)&lt;&gt;"4",OR(MID(BT89,6,1)="6",MID(BT89,6,1)="7")),3,1)</f>
        <v>#VALUE!</v>
      </c>
      <c r="BM89" t="e">
        <f ca="1">IF(VLOOKUP($BT89,[1]EquipTable!$1:$1048576,MATCH("업데이트순번",[1]EquipTable!$1:$1,0),0)&lt;=$BN$1,1,0)
*IF(MID(BT89,7,1)="4",0.1,1)
*IF(AND(MID(BT89,7,1)&lt;&gt;"4",MID(BT89,6,1)="8"),4,1)</f>
        <v>#VALUE!</v>
      </c>
      <c r="BN89" t="e">
        <f t="shared" ca="1" si="38"/>
        <v>#VALUE!</v>
      </c>
      <c r="BO89" t="e">
        <f t="shared" ca="1" si="39"/>
        <v>#VALUE!</v>
      </c>
      <c r="BP89" t="e">
        <f t="shared" ca="1" si="40"/>
        <v>#VALUE!</v>
      </c>
      <c r="BQ89" t="e">
        <f t="shared" ca="1" si="41"/>
        <v>#VALUE!</v>
      </c>
      <c r="BR89" t="e">
        <f t="shared" ca="1" si="43"/>
        <v>#VALUE!</v>
      </c>
      <c r="BS89" t="e">
        <f t="shared" ca="1" si="44"/>
        <v>#VALUE!</v>
      </c>
      <c r="BT89" t="e">
        <f ca="1">OFFSET([1]EquipTable!$A$1,ROW()-1,0)</f>
        <v>#VALUE!</v>
      </c>
    </row>
    <row r="90" spans="1:72">
      <c r="A90">
        <v>27</v>
      </c>
      <c r="B90">
        <v>2</v>
      </c>
      <c r="C90">
        <f t="shared" si="30"/>
        <v>0</v>
      </c>
      <c r="D90">
        <f t="shared" ca="1" si="46"/>
        <v>0.44390215048267478</v>
      </c>
      <c r="E90">
        <f t="shared" ca="1" si="46"/>
        <v>0.42186147910673188</v>
      </c>
      <c r="F90">
        <f t="shared" ca="1" si="46"/>
        <v>5.0171446060133795E-2</v>
      </c>
      <c r="G90">
        <f t="shared" ca="1" si="46"/>
        <v>0.22353804199103822</v>
      </c>
      <c r="H90">
        <f t="shared" ca="1" si="46"/>
        <v>0.78440734424343206</v>
      </c>
      <c r="I90">
        <f t="shared" ca="1" si="46"/>
        <v>0.77359599086547393</v>
      </c>
      <c r="M90" t="str">
        <f t="shared" ca="1" si="31"/>
        <v>안 지정 캐릭터 PP 영웅등급</v>
      </c>
      <c r="N90">
        <f t="shared" ca="1" si="42"/>
        <v>42186</v>
      </c>
      <c r="O90">
        <f t="shared" ca="1" si="36"/>
        <v>11</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캐릭터",$M90="지정 캐릭터 LBP1",$M90="지정 캐릭터 LBP2",$M90="지정 캐릭터 LBP3",$M90="안 지정 캐릭터 영웅등급"),"DI",
IF($M90="지정 캐릭터 PP","DI",
IF(OR($M90="안 지정 캐릭터 PP 일반등급",$M90="안 지정 캐릭터 PP 영웅등급"),"GO",
"그외없음"))))))</f>
        <v>GO</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캐릭터",$M90="지정 캐릭터 LBP1",$M90="지정 캐릭터 LBP2",$M90="지정 캐릭터 LBP3"),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
"그외없음")))))))</f>
        <v>삭제</v>
      </c>
      <c r="R90">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캐릭터",$M90="지정 캐릭터 LBP1",$M90="지정 캐릭터 LBP2",$M90="지정 캐릭터 LBP3"),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INT($O90*(VLOOKUP($M90,$AN:$BA,MATCH($AX$1,$AN$1:$BA$1,0),0)*(VLOOKUP($M90,$AN:$BA,MATCH($AY$1,$AN$1:$BA$1,0),0)+$I90*(VLOOKUP($M90,$AN:$BA,MATCH($AZ$1,$AN$1:$BA$1,0),0)-VLOOKUP($M90,$AN:$BA,MATCH($AY$1,$AN$1:$BA$1,0),0)))))),
IF(OR($M90="안 지정 캐릭터 PP 일반등급",$M90="안 지정 캐릭터 PP 영웅등급"),
  IF(AND(OR($B90=10,$B90=11),$M90=OFFSET($M90,-1,0)),OFFSET(R90,-1,0),
    $O90*VLOOKUP($M90,$AN:$BA,MATCH($AX$1,$AN$1:$BA$1,0),0)),
"그외없음")))))))</f>
        <v>1100</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t="shared" ca="1" si="32"/>
        <v>0</v>
      </c>
      <c r="U90" t="s">
        <v>92</v>
      </c>
      <c r="V90">
        <v>95693</v>
      </c>
      <c r="W90">
        <v>14</v>
      </c>
      <c r="X90" t="s">
        <v>129</v>
      </c>
      <c r="Z90">
        <v>1400</v>
      </c>
      <c r="AA90" t="str">
        <f t="shared" ca="1" si="33"/>
        <v>uph</v>
      </c>
      <c r="AB90" t="s">
        <v>92</v>
      </c>
      <c r="AC90">
        <v>34952</v>
      </c>
      <c r="AD90">
        <v>11</v>
      </c>
      <c r="AE90" t="s">
        <v>129</v>
      </c>
      <c r="AG90">
        <v>1100</v>
      </c>
      <c r="AH90" t="str">
        <f t="shared" si="34"/>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IFERROR(VLOOKUP(AC90,[2]ActorTable!$A:$G,MATCH("이름참고",[2]ActorTable!$1:$1,0),0),"캐릭터없음"),
"")))))</f>
        <v/>
      </c>
      <c r="AJ90">
        <v>1</v>
      </c>
      <c r="AK9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v>
      </c>
      <c r="AL90" t="str">
        <f t="shared" ca="1" si="35"/>
        <v>{"dy":27,"sl":2,"tp":"uph","vl":"34952","cn":11,"pt":"GO","pr":1100}</v>
      </c>
      <c r="BK90" t="e">
        <f ca="1">IF(VLOOKUP($BT90,[1]EquipTable!$1:$1048576,MATCH("업데이트순번",[1]EquipTable!$1:$1,0),0)&lt;=$BN$1,1,0)
*IF(MID(BT90,7,1)="4",0.1,1)</f>
        <v>#VALUE!</v>
      </c>
      <c r="BL90" t="e">
        <f ca="1">IF(VLOOKUP($BT90,[1]EquipTable!$1:$1048576,MATCH("업데이트순번",[1]EquipTable!$1:$1,0),0)&lt;=$BN$1,1,0)
*IF(MID(BT90,7,1)="4",0.1,1)
*IF(AND(MID(BT90,7,1)&lt;&gt;"4",OR(MID(BT90,6,1)="6",MID(BT90,6,1)="7")),3,1)</f>
        <v>#VALUE!</v>
      </c>
      <c r="BM90" t="e">
        <f ca="1">IF(VLOOKUP($BT90,[1]EquipTable!$1:$1048576,MATCH("업데이트순번",[1]EquipTable!$1:$1,0),0)&lt;=$BN$1,1,0)
*IF(MID(BT90,7,1)="4",0.1,1)
*IF(AND(MID(BT90,7,1)&lt;&gt;"4",MID(BT90,6,1)="8"),4,1)</f>
        <v>#VALUE!</v>
      </c>
      <c r="BN90" t="e">
        <f t="shared" ca="1" si="38"/>
        <v>#VALUE!</v>
      </c>
      <c r="BO90" t="e">
        <f t="shared" ca="1" si="39"/>
        <v>#VALUE!</v>
      </c>
      <c r="BP90" t="e">
        <f t="shared" ca="1" si="40"/>
        <v>#VALUE!</v>
      </c>
      <c r="BQ90" t="e">
        <f t="shared" ca="1" si="41"/>
        <v>#VALUE!</v>
      </c>
      <c r="BR90" t="e">
        <f t="shared" ca="1" si="43"/>
        <v>#VALUE!</v>
      </c>
      <c r="BS90" t="e">
        <f t="shared" ca="1" si="44"/>
        <v>#VALUE!</v>
      </c>
      <c r="BT90" t="e">
        <f ca="1">OFFSET([1]EquipTable!$A$1,ROW()-1,0)</f>
        <v>#VALUE!</v>
      </c>
    </row>
    <row r="91" spans="1:72">
      <c r="A91">
        <v>28</v>
      </c>
      <c r="B91">
        <v>2</v>
      </c>
      <c r="C91">
        <f t="shared" si="30"/>
        <v>0</v>
      </c>
      <c r="D91">
        <f t="shared" ca="1" si="46"/>
        <v>0.60266109936102086</v>
      </c>
      <c r="E91">
        <f t="shared" ca="1" si="46"/>
        <v>0.62133372477667637</v>
      </c>
      <c r="F91">
        <f t="shared" ca="1" si="46"/>
        <v>0.95809193594199593</v>
      </c>
      <c r="G91">
        <f t="shared" ca="1" si="46"/>
        <v>0.59329402048517299</v>
      </c>
      <c r="H91">
        <f t="shared" ca="1" si="46"/>
        <v>2.0853641084392582E-2</v>
      </c>
      <c r="I91">
        <f t="shared" ca="1" si="46"/>
        <v>0.51769856046356844</v>
      </c>
      <c r="M91" t="str">
        <f t="shared" ca="1" si="31"/>
        <v>안 지정 캐릭터 PP 영웅등급</v>
      </c>
      <c r="N91">
        <f t="shared" ca="1" si="42"/>
        <v>62133</v>
      </c>
      <c r="O91">
        <f t="shared" ca="1" si="36"/>
        <v>12</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캐릭터",$M91="지정 캐릭터 LBP1",$M91="지정 캐릭터 LBP2",$M91="지정 캐릭터 LBP3",$M91="안 지정 캐릭터 영웅등급"),"DI",
IF($M91="지정 캐릭터 PP","DI",
IF(OR($M91="안 지정 캐릭터 PP 일반등급",$M91="안 지정 캐릭터 PP 영웅등급"),"GO",
"그외없음"))))))</f>
        <v>GO</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캐릭터",$M91="지정 캐릭터 LBP1",$M91="지정 캐릭터 LBP2",$M91="지정 캐릭터 LBP3"),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
"그외없음")))))))</f>
        <v>삭제</v>
      </c>
      <c r="R91">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캐릭터",$M91="지정 캐릭터 LBP1",$M91="지정 캐릭터 LBP2",$M91="지정 캐릭터 LBP3"),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INT($O91*(VLOOKUP($M91,$AN:$BA,MATCH($AX$1,$AN$1:$BA$1,0),0)*(VLOOKUP($M91,$AN:$BA,MATCH($AY$1,$AN$1:$BA$1,0),0)+$I91*(VLOOKUP($M91,$AN:$BA,MATCH($AZ$1,$AN$1:$BA$1,0),0)-VLOOKUP($M91,$AN:$BA,MATCH($AY$1,$AN$1:$BA$1,0),0)))))),
IF(OR($M91="안 지정 캐릭터 PP 일반등급",$M91="안 지정 캐릭터 PP 영웅등급"),
  IF(AND(OR($B91=10,$B91=11),$M91=OFFSET($M91,-1,0)),OFFSET(R91,-1,0),
    $O91*VLOOKUP($M91,$AN:$BA,MATCH($AX$1,$AN$1:$BA$1,0),0)),
"그외없음")))))))</f>
        <v>1200</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t="shared" ca="1" si="32"/>
        <v>0</v>
      </c>
      <c r="U91" t="s">
        <v>92</v>
      </c>
      <c r="V91">
        <v>6089</v>
      </c>
      <c r="W91">
        <v>9</v>
      </c>
      <c r="X91" t="s">
        <v>129</v>
      </c>
      <c r="Z91">
        <v>900</v>
      </c>
      <c r="AA91" t="str">
        <f t="shared" ca="1" si="33"/>
        <v>uph</v>
      </c>
      <c r="AB91" t="s">
        <v>92</v>
      </c>
      <c r="AC91">
        <v>35730</v>
      </c>
      <c r="AD91">
        <v>11</v>
      </c>
      <c r="AE91" t="s">
        <v>129</v>
      </c>
      <c r="AG91">
        <v>1100</v>
      </c>
      <c r="AH91" t="str">
        <f t="shared" si="34"/>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IFERROR(VLOOKUP(AC91,[2]ActorTable!$A:$G,MATCH("이름참고",[2]ActorTable!$1:$1,0),0),"캐릭터없음"),
"")))))</f>
        <v/>
      </c>
      <c r="AJ91">
        <v>1</v>
      </c>
      <c r="AK9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v>
      </c>
      <c r="AL91" t="str">
        <f t="shared" ca="1" si="35"/>
        <v>{"dy":28,"sl":2,"tp":"uph","vl":"35730","cn":11,"pt":"GO","pr":1100}</v>
      </c>
      <c r="BK91" t="e">
        <f ca="1">IF(VLOOKUP($BT91,[1]EquipTable!$1:$1048576,MATCH("업데이트순번",[1]EquipTable!$1:$1,0),0)&lt;=$BN$1,1,0)
*IF(MID(BT91,7,1)="4",0.1,1)</f>
        <v>#VALUE!</v>
      </c>
      <c r="BL91" t="e">
        <f ca="1">IF(VLOOKUP($BT91,[1]EquipTable!$1:$1048576,MATCH("업데이트순번",[1]EquipTable!$1:$1,0),0)&lt;=$BN$1,1,0)
*IF(MID(BT91,7,1)="4",0.1,1)
*IF(AND(MID(BT91,7,1)&lt;&gt;"4",OR(MID(BT91,6,1)="6",MID(BT91,6,1)="7")),3,1)</f>
        <v>#VALUE!</v>
      </c>
      <c r="BM91" t="e">
        <f ca="1">IF(VLOOKUP($BT91,[1]EquipTable!$1:$1048576,MATCH("업데이트순번",[1]EquipTable!$1:$1,0),0)&lt;=$BN$1,1,0)
*IF(MID(BT91,7,1)="4",0.1,1)
*IF(AND(MID(BT91,7,1)&lt;&gt;"4",MID(BT91,6,1)="8"),4,1)</f>
        <v>#VALUE!</v>
      </c>
      <c r="BN91" t="e">
        <f t="shared" ca="1" si="38"/>
        <v>#VALUE!</v>
      </c>
      <c r="BO91" t="e">
        <f t="shared" ca="1" si="39"/>
        <v>#VALUE!</v>
      </c>
      <c r="BP91" t="e">
        <f t="shared" ca="1" si="40"/>
        <v>#VALUE!</v>
      </c>
      <c r="BQ91" t="e">
        <f t="shared" ca="1" si="41"/>
        <v>#VALUE!</v>
      </c>
      <c r="BR91" t="e">
        <f t="shared" ca="1" si="43"/>
        <v>#VALUE!</v>
      </c>
      <c r="BS91" t="e">
        <f t="shared" ca="1" si="44"/>
        <v>#VALUE!</v>
      </c>
      <c r="BT91" t="e">
        <f ca="1">OFFSET([1]EquipTable!$A$1,ROW()-1,0)</f>
        <v>#VALUE!</v>
      </c>
    </row>
    <row r="92" spans="1:72">
      <c r="A92">
        <v>29</v>
      </c>
      <c r="B92">
        <v>2</v>
      </c>
      <c r="C92">
        <f t="shared" si="30"/>
        <v>0</v>
      </c>
      <c r="D92">
        <f t="shared" ref="D92:I101" ca="1" si="47">RAND()</f>
        <v>0.87803717458089414</v>
      </c>
      <c r="E92">
        <f t="shared" ca="1" si="47"/>
        <v>0.77687270196346081</v>
      </c>
      <c r="F92">
        <f t="shared" ca="1" si="47"/>
        <v>0.38149681001626468</v>
      </c>
      <c r="G92">
        <f t="shared" ca="1" si="47"/>
        <v>0.44262289987959258</v>
      </c>
      <c r="H92">
        <f t="shared" ca="1" si="47"/>
        <v>0.15593843935656371</v>
      </c>
      <c r="I92">
        <f t="shared" ca="1" si="47"/>
        <v>0.46765158779983029</v>
      </c>
      <c r="M92" t="str">
        <f t="shared" ca="1" si="31"/>
        <v>안 지정 캐릭터 PP 영웅등급</v>
      </c>
      <c r="N92">
        <f t="shared" ca="1" si="42"/>
        <v>77687</v>
      </c>
      <c r="O92">
        <f t="shared" ca="1" si="36"/>
        <v>13</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캐릭터",$M92="지정 캐릭터 LBP1",$M92="지정 캐릭터 LBP2",$M92="지정 캐릭터 LBP3",$M92="안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캐릭터",$M92="지정 캐릭터 LBP1",$M92="지정 캐릭터 LBP2",$M92="지정 캐릭터 LBP3"),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캐릭터",$M92="지정 캐릭터 LBP1",$M92="지정 캐릭터 LBP2",$M92="지정 캐릭터 LBP3"),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INT($O92*(VLOOKUP($M92,$AN:$BA,MATCH($AX$1,$AN$1:$BA$1,0),0)*(VLOOKUP($M92,$AN:$BA,MATCH($AY$1,$AN$1:$BA$1,0),0)+$I92*(VLOOKUP($M92,$AN:$BA,MATCH($AZ$1,$AN$1:$BA$1,0),0)-VLOOKUP($M92,$AN:$BA,MATCH($AY$1,$AN$1:$BA$1,0),0)))))),
IF(OR($M92="안 지정 캐릭터 PP 일반등급",$M92="안 지정 캐릭터 PP 영웅등급"),
  IF(AND(OR($B92=10,$B92=11),$M92=OFFSET($M92,-1,0)),OFFSET(R92,-1,0),
    $O92*VLOOKUP($M92,$AN:$BA,MATCH($AX$1,$AN$1:$BA$1,0),0)),
"그외없음")))))))</f>
        <v>1300</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t="shared" ca="1" si="32"/>
        <v>0</v>
      </c>
      <c r="U92" t="s">
        <v>92</v>
      </c>
      <c r="V92">
        <v>80564</v>
      </c>
      <c r="W92">
        <v>13</v>
      </c>
      <c r="X92" t="s">
        <v>129</v>
      </c>
      <c r="Z92">
        <v>1300</v>
      </c>
      <c r="AA92" t="str">
        <f t="shared" ca="1" si="33"/>
        <v>uph</v>
      </c>
      <c r="AB92" t="s">
        <v>92</v>
      </c>
      <c r="AC92">
        <v>10094</v>
      </c>
      <c r="AD92">
        <v>9</v>
      </c>
      <c r="AE92" t="s">
        <v>129</v>
      </c>
      <c r="AG92">
        <v>900</v>
      </c>
      <c r="AH92" t="str">
        <f t="shared" si="34"/>
        <v/>
      </c>
      <c r="AI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IFERROR(VLOOKUP(AC92,[2]ActorTable!$A:$G,MATCH("이름참고",[2]ActorTable!$1:$1,0),0),"캐릭터없음"),
"")))))</f>
        <v/>
      </c>
      <c r="AJ92">
        <v>1</v>
      </c>
      <c r="AK9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v>
      </c>
      <c r="AL92" t="str">
        <f t="shared" ca="1" si="35"/>
        <v>{"dy":29,"sl":2,"tp":"uph","vl":"10094","cn":9,"pt":"GO","pr":900}</v>
      </c>
      <c r="BK92" t="e">
        <f ca="1">IF(VLOOKUP($BT92,[1]EquipTable!$1:$1048576,MATCH("업데이트순번",[1]EquipTable!$1:$1,0),0)&lt;=$BN$1,1,0)
*IF(MID(BT92,7,1)="4",0.1,1)</f>
        <v>#VALUE!</v>
      </c>
      <c r="BL92" t="e">
        <f ca="1">IF(VLOOKUP($BT92,[1]EquipTable!$1:$1048576,MATCH("업데이트순번",[1]EquipTable!$1:$1,0),0)&lt;=$BN$1,1,0)
*IF(MID(BT92,7,1)="4",0.1,1)
*IF(AND(MID(BT92,7,1)&lt;&gt;"4",OR(MID(BT92,6,1)="6",MID(BT92,6,1)="7")),3,1)</f>
        <v>#VALUE!</v>
      </c>
      <c r="BM92" t="e">
        <f ca="1">IF(VLOOKUP($BT92,[1]EquipTable!$1:$1048576,MATCH("업데이트순번",[1]EquipTable!$1:$1,0),0)&lt;=$BN$1,1,0)
*IF(MID(BT92,7,1)="4",0.1,1)
*IF(AND(MID(BT92,7,1)&lt;&gt;"4",MID(BT92,6,1)="8"),4,1)</f>
        <v>#VALUE!</v>
      </c>
      <c r="BN92" t="e">
        <f t="shared" ca="1" si="38"/>
        <v>#VALUE!</v>
      </c>
      <c r="BO92" t="e">
        <f t="shared" ca="1" si="39"/>
        <v>#VALUE!</v>
      </c>
      <c r="BP92" t="e">
        <f t="shared" ca="1" si="40"/>
        <v>#VALUE!</v>
      </c>
      <c r="BQ92" t="e">
        <f t="shared" ca="1" si="41"/>
        <v>#VALUE!</v>
      </c>
      <c r="BR92" t="e">
        <f t="shared" ca="1" si="43"/>
        <v>#VALUE!</v>
      </c>
      <c r="BS92" t="e">
        <f t="shared" ca="1" si="44"/>
        <v>#VALUE!</v>
      </c>
      <c r="BT92" t="e">
        <f ca="1">OFFSET([1]EquipTable!$A$1,ROW()-1,0)</f>
        <v>#VALUE!</v>
      </c>
    </row>
    <row r="93" spans="1:72">
      <c r="A93">
        <v>30</v>
      </c>
      <c r="B93">
        <v>2</v>
      </c>
      <c r="C93">
        <f t="shared" si="30"/>
        <v>0</v>
      </c>
      <c r="D93">
        <f t="shared" ca="1" si="47"/>
        <v>0.94385210629445937</v>
      </c>
      <c r="E93">
        <f t="shared" ca="1" si="47"/>
        <v>0.39174829184894022</v>
      </c>
      <c r="F93">
        <f t="shared" ca="1" si="47"/>
        <v>0.95170723068899232</v>
      </c>
      <c r="G93">
        <f t="shared" ca="1" si="47"/>
        <v>0.41945566296847236</v>
      </c>
      <c r="H93">
        <f t="shared" ca="1" si="47"/>
        <v>0.23796594336968346</v>
      </c>
      <c r="I93">
        <f t="shared" ca="1" si="47"/>
        <v>0.75879342229058389</v>
      </c>
      <c r="M93" t="str">
        <f t="shared" ca="1" si="31"/>
        <v>안 지정 캐릭터 PP 영웅등급</v>
      </c>
      <c r="N93">
        <f t="shared" ca="1" si="42"/>
        <v>39174</v>
      </c>
      <c r="O93">
        <f t="shared" ca="1" si="36"/>
        <v>11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캐릭터",$M93="지정 캐릭터 LBP1",$M93="지정 캐릭터 LBP2",$M93="지정 캐릭터 LBP3",$M93="안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캐릭터",$M93="지정 캐릭터 LBP1",$M93="지정 캐릭터 LBP2",$M93="지정 캐릭터 LBP3"),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캐릭터",$M93="지정 캐릭터 LBP1",$M93="지정 캐릭터 LBP2",$M93="지정 캐릭터 LBP3"),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INT($O93*(VLOOKUP($M93,$AN:$BA,MATCH($AX$1,$AN$1:$BA$1,0),0)*(VLOOKUP($M93,$AN:$BA,MATCH($AY$1,$AN$1:$BA$1,0),0)+$I93*(VLOOKUP($M93,$AN:$BA,MATCH($AZ$1,$AN$1:$BA$1,0),0)-VLOOKUP($M93,$AN:$BA,MATCH($AY$1,$AN$1:$BA$1,0),0)))))),
IF(OR($M93="안 지정 캐릭터 PP 일반등급",$M93="안 지정 캐릭터 PP 영웅등급"),
  IF(AND(OR($B93=10,$B93=11),$M93=OFFSET($M93,-1,0)),OFFSET(R93,-1,0),
    $O93*VLOOKUP($M93,$AN:$BA,MATCH($AX$1,$AN$1:$BA$1,0),0)),
"그외없음")))))))</f>
        <v>1100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t="shared" ca="1" si="32"/>
        <v>0</v>
      </c>
      <c r="U93" t="s">
        <v>92</v>
      </c>
      <c r="V93">
        <v>49002</v>
      </c>
      <c r="W93">
        <v>11</v>
      </c>
      <c r="X93" t="s">
        <v>129</v>
      </c>
      <c r="Z93">
        <v>1100</v>
      </c>
      <c r="AA93" t="str">
        <f t="shared" ca="1" si="33"/>
        <v>uph</v>
      </c>
      <c r="AB93" t="s">
        <v>92</v>
      </c>
      <c r="AC93">
        <v>4121</v>
      </c>
      <c r="AD93">
        <v>9</v>
      </c>
      <c r="AE93" t="s">
        <v>129</v>
      </c>
      <c r="AG93">
        <v>900</v>
      </c>
      <c r="AH93" t="str">
        <f t="shared" si="34"/>
        <v/>
      </c>
      <c r="AI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IFERROR(VLOOKUP(AC93,[2]ActorTable!$A:$G,MATCH("이름참고",[2]ActorTable!$1:$1,0),0),"캐릭터없음"),
"")))))</f>
        <v/>
      </c>
      <c r="AJ93">
        <v>1</v>
      </c>
      <c r="AK9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v>
      </c>
      <c r="AL93" t="str">
        <f t="shared" ca="1" si="35"/>
        <v>{"dy":30,"sl":2,"tp":"uph","vl":"4121","cn":9,"pt":"GO","pr":900}</v>
      </c>
      <c r="BK93" t="e">
        <f ca="1">IF(VLOOKUP($BT93,[1]EquipTable!$1:$1048576,MATCH("업데이트순번",[1]EquipTable!$1:$1,0),0)&lt;=$BN$1,1,0)
*IF(MID(BT93,7,1)="4",0.1,1)</f>
        <v>#VALUE!</v>
      </c>
      <c r="BL93" t="e">
        <f ca="1">IF(VLOOKUP($BT93,[1]EquipTable!$1:$1048576,MATCH("업데이트순번",[1]EquipTable!$1:$1,0),0)&lt;=$BN$1,1,0)
*IF(MID(BT93,7,1)="4",0.1,1)
*IF(AND(MID(BT93,7,1)&lt;&gt;"4",OR(MID(BT93,6,1)="6",MID(BT93,6,1)="7")),3,1)</f>
        <v>#VALUE!</v>
      </c>
      <c r="BM93" t="e">
        <f ca="1">IF(VLOOKUP($BT93,[1]EquipTable!$1:$1048576,MATCH("업데이트순번",[1]EquipTable!$1:$1,0),0)&lt;=$BN$1,1,0)
*IF(MID(BT93,7,1)="4",0.1,1)
*IF(AND(MID(BT93,7,1)&lt;&gt;"4",MID(BT93,6,1)="8"),4,1)</f>
        <v>#VALUE!</v>
      </c>
      <c r="BN93" t="e">
        <f t="shared" ca="1" si="38"/>
        <v>#VALUE!</v>
      </c>
      <c r="BO93" t="e">
        <f t="shared" ca="1" si="39"/>
        <v>#VALUE!</v>
      </c>
      <c r="BP93" t="e">
        <f t="shared" ca="1" si="40"/>
        <v>#VALUE!</v>
      </c>
      <c r="BQ93" t="e">
        <f t="shared" ca="1" si="41"/>
        <v>#VALUE!</v>
      </c>
      <c r="BR93" t="e">
        <f t="shared" ca="1" si="43"/>
        <v>#VALUE!</v>
      </c>
      <c r="BS93" t="e">
        <f t="shared" ca="1" si="44"/>
        <v>#VALUE!</v>
      </c>
      <c r="BT93" t="e">
        <f ca="1">OFFSET([1]EquipTable!$A$1,ROW()-1,0)</f>
        <v>#VALUE!</v>
      </c>
    </row>
    <row r="94" spans="1:72">
      <c r="A94">
        <v>31</v>
      </c>
      <c r="B94">
        <v>2</v>
      </c>
      <c r="C94">
        <f t="shared" si="30"/>
        <v>0</v>
      </c>
      <c r="D94">
        <f t="shared" ca="1" si="47"/>
        <v>1.8456476634253094E-2</v>
      </c>
      <c r="E94">
        <f t="shared" ca="1" si="47"/>
        <v>9.6279166990974274E-2</v>
      </c>
      <c r="F94">
        <f t="shared" ca="1" si="47"/>
        <v>0.64190369523571555</v>
      </c>
      <c r="G94">
        <f t="shared" ca="1" si="47"/>
        <v>0.8112407860147951</v>
      </c>
      <c r="H94">
        <f t="shared" ca="1" si="47"/>
        <v>0.83164950690297312</v>
      </c>
      <c r="I94">
        <f t="shared" ca="1" si="47"/>
        <v>0.74947982638245614</v>
      </c>
      <c r="M94" t="str">
        <f t="shared" ca="1" si="31"/>
        <v>안 지정 캐릭터 PP 영웅등급</v>
      </c>
      <c r="N94">
        <f t="shared" ca="1" si="42"/>
        <v>9627</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캐릭터",$M94="지정 캐릭터 LBP1",$M94="지정 캐릭터 LBP2",$M94="지정 캐릭터 LBP3",$M94="안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캐릭터",$M94="지정 캐릭터 LBP1",$M94="지정 캐릭터 LBP2",$M94="지정 캐릭터 LBP3"),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캐릭터",$M94="지정 캐릭터 LBP1",$M94="지정 캐릭터 LBP2",$M94="지정 캐릭터 LBP3"),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INT($O94*(VLOOKUP($M94,$AN:$BA,MATCH($AX$1,$AN$1:$BA$1,0),0)*(VLOOKUP($M94,$AN:$BA,MATCH($AY$1,$AN$1:$BA$1,0),0)+$I94*(VLOOKUP($M94,$AN:$BA,MATCH($AZ$1,$AN$1:$BA$1,0),0)-VLOOKUP($M94,$AN:$BA,MATCH($AY$1,$AN$1:$BA$1,0),0)))))),
IF(OR($M94="안 지정 캐릭터 PP 일반등급",$M94="안 지정 캐릭터 PP 영웅등급"),
  IF(AND(OR($B94=10,$B94=11),$M94=OFFSET($M94,-1,0)),OFFSET(R94,-1,0),
    $O94*VLOOKUP($M94,$AN:$BA,MATCH($AX$1,$AN$1:$BA$1,0),0)),
"그외없음")))))))</f>
        <v>900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t="shared" ca="1" si="32"/>
        <v>0</v>
      </c>
      <c r="U94" t="s">
        <v>92</v>
      </c>
      <c r="V94">
        <v>77307</v>
      </c>
      <c r="W94">
        <v>13</v>
      </c>
      <c r="X94" t="s">
        <v>129</v>
      </c>
      <c r="Z94">
        <v>1300</v>
      </c>
      <c r="AA94" t="str">
        <f t="shared" ca="1" si="33"/>
        <v>uph</v>
      </c>
      <c r="AB94" t="s">
        <v>92</v>
      </c>
      <c r="AC94">
        <v>42475</v>
      </c>
      <c r="AD94">
        <v>11</v>
      </c>
      <c r="AE94" t="s">
        <v>129</v>
      </c>
      <c r="AG94">
        <v>1100</v>
      </c>
      <c r="AH94" t="str">
        <f t="shared" si="34"/>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IFERROR(VLOOKUP(AC94,[2]ActorTable!$A:$G,MATCH("이름참고",[2]ActorTable!$1:$1,0),0),"캐릭터없음"),
"")))))</f>
        <v/>
      </c>
      <c r="AJ94">
        <v>1</v>
      </c>
      <c r="AK9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v>
      </c>
      <c r="AL94" t="str">
        <f t="shared" ca="1" si="35"/>
        <v>{"dy":31,"sl":2,"tp":"uph","vl":"42475","cn":11,"pt":"GO","pr":1100}</v>
      </c>
      <c r="BK94" t="e">
        <f ca="1">IF(VLOOKUP($BT94,[1]EquipTable!$1:$1048576,MATCH("업데이트순번",[1]EquipTable!$1:$1,0),0)&lt;=$BN$1,1,0)
*IF(MID(BT94,7,1)="4",0.1,1)</f>
        <v>#VALUE!</v>
      </c>
      <c r="BL94" t="e">
        <f ca="1">IF(VLOOKUP($BT94,[1]EquipTable!$1:$1048576,MATCH("업데이트순번",[1]EquipTable!$1:$1,0),0)&lt;=$BN$1,1,0)
*IF(MID(BT94,7,1)="4",0.1,1)
*IF(AND(MID(BT94,7,1)&lt;&gt;"4",OR(MID(BT94,6,1)="6",MID(BT94,6,1)="7")),3,1)</f>
        <v>#VALUE!</v>
      </c>
      <c r="BM94" t="e">
        <f ca="1">IF(VLOOKUP($BT94,[1]EquipTable!$1:$1048576,MATCH("업데이트순번",[1]EquipTable!$1:$1,0),0)&lt;=$BN$1,1,0)
*IF(MID(BT94,7,1)="4",0.1,1)
*IF(AND(MID(BT94,7,1)&lt;&gt;"4",MID(BT94,6,1)="8"),4,1)</f>
        <v>#VALUE!</v>
      </c>
      <c r="BN94" t="e">
        <f t="shared" ca="1" si="38"/>
        <v>#VALUE!</v>
      </c>
      <c r="BO94" t="e">
        <f t="shared" ca="1" si="39"/>
        <v>#VALUE!</v>
      </c>
      <c r="BP94" t="e">
        <f t="shared" ca="1" si="40"/>
        <v>#VALUE!</v>
      </c>
      <c r="BQ94" t="e">
        <f t="shared" ca="1" si="41"/>
        <v>#VALUE!</v>
      </c>
      <c r="BR94" t="e">
        <f t="shared" ca="1" si="43"/>
        <v>#VALUE!</v>
      </c>
      <c r="BS94" t="e">
        <f t="shared" ca="1" si="44"/>
        <v>#VALUE!</v>
      </c>
      <c r="BT94" t="e">
        <f ca="1">OFFSET([1]EquipTable!$A$1,ROW()-1,0)</f>
        <v>#VALUE!</v>
      </c>
    </row>
    <row r="95" spans="1:72">
      <c r="A95">
        <v>1</v>
      </c>
      <c r="B95">
        <v>3</v>
      </c>
      <c r="C95">
        <f t="shared" si="30"/>
        <v>0</v>
      </c>
      <c r="D95">
        <f t="shared" ca="1" si="47"/>
        <v>0.66009650220047178</v>
      </c>
      <c r="E95">
        <f t="shared" ca="1" si="47"/>
        <v>0.24214928478518138</v>
      </c>
      <c r="F95">
        <f t="shared" ca="1" si="47"/>
        <v>0.37681900385883194</v>
      </c>
      <c r="G95">
        <f t="shared" ca="1" si="47"/>
        <v>0.90293789405825531</v>
      </c>
      <c r="H95">
        <f t="shared" ca="1" si="47"/>
        <v>0.1675541083160712</v>
      </c>
      <c r="I95">
        <f t="shared" ca="1" si="47"/>
        <v>0.6080067746688087</v>
      </c>
      <c r="M95" t="str">
        <f t="shared" ca="1" si="31"/>
        <v>안 지정 캐릭터 PP 일반등급</v>
      </c>
      <c r="N95">
        <f t="shared" ca="1" si="42"/>
        <v>24214</v>
      </c>
      <c r="O95">
        <f t="shared" ca="1" si="36"/>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캐릭터",$M95="지정 캐릭터 LBP1",$M95="지정 캐릭터 LBP2",$M95="지정 캐릭터 LBP3",$M95="안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캐릭터",$M95="지정 캐릭터 LBP1",$M95="지정 캐릭터 LBP2",$M95="지정 캐릭터 LBP3"),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캐릭터",$M95="지정 캐릭터 LBP1",$M95="지정 캐릭터 LBP2",$M95="지정 캐릭터 LBP3"),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INT($O95*(VLOOKUP($M95,$AN:$BA,MATCH($AX$1,$AN$1:$BA$1,0),0)*(VLOOKUP($M95,$AN:$BA,MATCH($AY$1,$AN$1:$BA$1,0),0)+$I95*(VLOOKUP($M95,$AN:$BA,MATCH($AZ$1,$AN$1:$BA$1,0),0)-VLOOKUP($M95,$AN:$BA,MATCH($AY$1,$AN$1:$BA$1,0),0)))))),
IF(OR($M95="안 지정 캐릭터 PP 일반등급",$M95="안 지정 캐릭터 PP 영웅등급"),
  IF(AND(OR($B95=10,$B95=11),$M95=OFFSET($M95,-1,0)),OFFSET(R95,-1,0),
    $O95*VLOOKUP($M95,$AN:$BA,MATCH($AX$1,$AN$1:$BA$1,0),0)),
"그외없음")))))))</f>
        <v>1000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t="shared" ca="1" si="32"/>
        <v>0</v>
      </c>
      <c r="U95" t="s">
        <v>93</v>
      </c>
      <c r="V95">
        <v>4710</v>
      </c>
      <c r="W95">
        <v>9</v>
      </c>
      <c r="X95" t="s">
        <v>129</v>
      </c>
      <c r="Z95">
        <v>900</v>
      </c>
      <c r="AA95" t="str">
        <f t="shared" ca="1" si="33"/>
        <v>upn</v>
      </c>
      <c r="AB95" t="s">
        <v>93</v>
      </c>
      <c r="AC95">
        <v>51018</v>
      </c>
      <c r="AD95">
        <v>12</v>
      </c>
      <c r="AE95" t="s">
        <v>129</v>
      </c>
      <c r="AG95">
        <v>1200</v>
      </c>
      <c r="AH95" t="str">
        <f t="shared" si="34"/>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IFERROR(VLOOKUP(AC95,[2]ActorTable!$A:$G,MATCH("이름참고",[2]ActorTable!$1:$1,0),0),"캐릭터없음"),
"")))))</f>
        <v/>
      </c>
      <c r="AJ95">
        <v>1</v>
      </c>
      <c r="AK9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v>
      </c>
      <c r="AL95" t="str">
        <f t="shared" ca="1" si="35"/>
        <v>{"dy":1,"sl":3,"tp":"upn","vl":"51018","cn":12,"pt":"GO","pr":1200}</v>
      </c>
      <c r="BK95" t="e">
        <f ca="1">IF(VLOOKUP($BT95,[1]EquipTable!$1:$1048576,MATCH("업데이트순번",[1]EquipTable!$1:$1,0),0)&lt;=$BN$1,1,0)
*IF(MID(BT95,7,1)="4",0.1,1)</f>
        <v>#VALUE!</v>
      </c>
      <c r="BL95" t="e">
        <f ca="1">IF(VLOOKUP($BT95,[1]EquipTable!$1:$1048576,MATCH("업데이트순번",[1]EquipTable!$1:$1,0),0)&lt;=$BN$1,1,0)
*IF(MID(BT95,7,1)="4",0.1,1)
*IF(AND(MID(BT95,7,1)&lt;&gt;"4",OR(MID(BT95,6,1)="6",MID(BT95,6,1)="7")),3,1)</f>
        <v>#VALUE!</v>
      </c>
      <c r="BM95" t="e">
        <f ca="1">IF(VLOOKUP($BT95,[1]EquipTable!$1:$1048576,MATCH("업데이트순번",[1]EquipTable!$1:$1,0),0)&lt;=$BN$1,1,0)
*IF(MID(BT95,7,1)="4",0.1,1)
*IF(AND(MID(BT95,7,1)&lt;&gt;"4",MID(BT95,6,1)="8"),4,1)</f>
        <v>#VALUE!</v>
      </c>
      <c r="BN95" t="e">
        <f t="shared" ca="1" si="38"/>
        <v>#VALUE!</v>
      </c>
      <c r="BO95" t="e">
        <f t="shared" ca="1" si="39"/>
        <v>#VALUE!</v>
      </c>
      <c r="BP95" t="e">
        <f t="shared" ca="1" si="40"/>
        <v>#VALUE!</v>
      </c>
      <c r="BQ95" t="e">
        <f t="shared" ca="1" si="41"/>
        <v>#VALUE!</v>
      </c>
      <c r="BR95" t="e">
        <f t="shared" ca="1" si="43"/>
        <v>#VALUE!</v>
      </c>
      <c r="BS95" t="e">
        <f t="shared" ca="1" si="44"/>
        <v>#VALUE!</v>
      </c>
      <c r="BT95" t="e">
        <f ca="1">OFFSET([1]EquipTable!$A$1,ROW()-1,0)</f>
        <v>#VALUE!</v>
      </c>
    </row>
    <row r="96" spans="1:72">
      <c r="A96">
        <v>2</v>
      </c>
      <c r="B96">
        <v>3</v>
      </c>
      <c r="C96">
        <f t="shared" si="30"/>
        <v>0</v>
      </c>
      <c r="D96">
        <f t="shared" ca="1" si="47"/>
        <v>0.46142488201556664</v>
      </c>
      <c r="E96">
        <f t="shared" ca="1" si="47"/>
        <v>0.94563713086698409</v>
      </c>
      <c r="F96">
        <f t="shared" ca="1" si="47"/>
        <v>0.29846637697031098</v>
      </c>
      <c r="G96">
        <f t="shared" ca="1" si="47"/>
        <v>0.95151697170722738</v>
      </c>
      <c r="H96">
        <f t="shared" ca="1" si="47"/>
        <v>0.16632220944093823</v>
      </c>
      <c r="I96">
        <f t="shared" ca="1" si="47"/>
        <v>0.10189818233958703</v>
      </c>
      <c r="M96" t="str">
        <f t="shared" ca="1" si="31"/>
        <v>안 지정 캐릭터 PP 일반등급</v>
      </c>
      <c r="N96">
        <f t="shared" ca="1" si="42"/>
        <v>94563</v>
      </c>
      <c r="O96">
        <f t="shared" ca="1" si="36"/>
        <v>14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캐릭터",$M96="지정 캐릭터 LBP1",$M96="지정 캐릭터 LBP2",$M96="지정 캐릭터 LBP3",$M96="안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캐릭터",$M96="지정 캐릭터 LBP1",$M96="지정 캐릭터 LBP2",$M96="지정 캐릭터 LBP3"),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캐릭터",$M96="지정 캐릭터 LBP1",$M96="지정 캐릭터 LBP2",$M96="지정 캐릭터 LBP3"),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INT($O96*(VLOOKUP($M96,$AN:$BA,MATCH($AX$1,$AN$1:$BA$1,0),0)*(VLOOKUP($M96,$AN:$BA,MATCH($AY$1,$AN$1:$BA$1,0),0)+$I96*(VLOOKUP($M96,$AN:$BA,MATCH($AZ$1,$AN$1:$BA$1,0),0)-VLOOKUP($M96,$AN:$BA,MATCH($AY$1,$AN$1:$BA$1,0),0)))))),
IF(OR($M96="안 지정 캐릭터 PP 일반등급",$M96="안 지정 캐릭터 PP 영웅등급"),
  IF(AND(OR($B96=10,$B96=11),$M96=OFFSET($M96,-1,0)),OFFSET(R96,-1,0),
    $O96*VLOOKUP($M96,$AN:$BA,MATCH($AX$1,$AN$1:$BA$1,0),0)),
"그외없음")))))))</f>
        <v>1400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t="shared" ca="1" si="32"/>
        <v>0</v>
      </c>
      <c r="U96" t="s">
        <v>93</v>
      </c>
      <c r="V96">
        <v>9563</v>
      </c>
      <c r="W96">
        <v>9</v>
      </c>
      <c r="X96" t="s">
        <v>129</v>
      </c>
      <c r="Z96">
        <v>900</v>
      </c>
      <c r="AA96" t="str">
        <f t="shared" ca="1" si="33"/>
        <v>uph</v>
      </c>
      <c r="AB96" t="s">
        <v>92</v>
      </c>
      <c r="AC96">
        <v>56950</v>
      </c>
      <c r="AD96">
        <v>12</v>
      </c>
      <c r="AE96" t="s">
        <v>129</v>
      </c>
      <c r="AG96">
        <v>1200</v>
      </c>
      <c r="AH96" t="str">
        <f t="shared" si="34"/>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IFERROR(VLOOKUP(AC96,[2]ActorTable!$A:$G,MATCH("이름참고",[2]ActorTable!$1:$1,0),0),"캐릭터없음"),
"")))))</f>
        <v/>
      </c>
      <c r="AJ96">
        <v>1</v>
      </c>
      <c r="AK9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v>
      </c>
      <c r="AL96" t="str">
        <f t="shared" ca="1" si="35"/>
        <v>{"dy":2,"sl":3,"tp":"uph","vl":"56950","cn":12,"pt":"GO","pr":1200}</v>
      </c>
      <c r="BK96" t="e">
        <f ca="1">IF(VLOOKUP($BT96,[1]EquipTable!$1:$1048576,MATCH("업데이트순번",[1]EquipTable!$1:$1,0),0)&lt;=$BN$1,1,0)
*IF(MID(BT96,7,1)="4",0.1,1)</f>
        <v>#VALUE!</v>
      </c>
      <c r="BL96" t="e">
        <f ca="1">IF(VLOOKUP($BT96,[1]EquipTable!$1:$1048576,MATCH("업데이트순번",[1]EquipTable!$1:$1,0),0)&lt;=$BN$1,1,0)
*IF(MID(BT96,7,1)="4",0.1,1)
*IF(AND(MID(BT96,7,1)&lt;&gt;"4",OR(MID(BT96,6,1)="6",MID(BT96,6,1)="7")),3,1)</f>
        <v>#VALUE!</v>
      </c>
      <c r="BM96" t="e">
        <f ca="1">IF(VLOOKUP($BT96,[1]EquipTable!$1:$1048576,MATCH("업데이트순번",[1]EquipTable!$1:$1,0),0)&lt;=$BN$1,1,0)
*IF(MID(BT96,7,1)="4",0.1,1)
*IF(AND(MID(BT96,7,1)&lt;&gt;"4",MID(BT96,6,1)="8"),4,1)</f>
        <v>#VALUE!</v>
      </c>
      <c r="BN96" t="e">
        <f t="shared" ca="1" si="38"/>
        <v>#VALUE!</v>
      </c>
      <c r="BO96" t="e">
        <f t="shared" ca="1" si="39"/>
        <v>#VALUE!</v>
      </c>
      <c r="BP96" t="e">
        <f t="shared" ca="1" si="40"/>
        <v>#VALUE!</v>
      </c>
      <c r="BQ96" t="e">
        <f t="shared" ca="1" si="41"/>
        <v>#VALUE!</v>
      </c>
      <c r="BR96" t="e">
        <f t="shared" ca="1" si="43"/>
        <v>#VALUE!</v>
      </c>
      <c r="BS96" t="e">
        <f t="shared" ca="1" si="44"/>
        <v>#VALUE!</v>
      </c>
      <c r="BT96" t="e">
        <f ca="1">OFFSET([1]EquipTable!$A$1,ROW()-1,0)</f>
        <v>#VALUE!</v>
      </c>
    </row>
    <row r="97" spans="1:72">
      <c r="A97">
        <v>3</v>
      </c>
      <c r="B97">
        <v>3</v>
      </c>
      <c r="C97">
        <f t="shared" si="30"/>
        <v>0</v>
      </c>
      <c r="D97">
        <f t="shared" ca="1" si="47"/>
        <v>0.46794931046793786</v>
      </c>
      <c r="E97">
        <f t="shared" ca="1" si="47"/>
        <v>0.53266760239400357</v>
      </c>
      <c r="F97">
        <f t="shared" ca="1" si="47"/>
        <v>0.24092058464949317</v>
      </c>
      <c r="G97">
        <f t="shared" ca="1" si="47"/>
        <v>0.23188742270904683</v>
      </c>
      <c r="H97">
        <f t="shared" ca="1" si="47"/>
        <v>0.48490693964475262</v>
      </c>
      <c r="I97">
        <f t="shared" ca="1" si="47"/>
        <v>0.88986543979234345</v>
      </c>
      <c r="M97" t="str">
        <f t="shared" ca="1" si="31"/>
        <v>안 지정 캐릭터 PP 일반등급</v>
      </c>
      <c r="N97">
        <f t="shared" ca="1" si="42"/>
        <v>53266</v>
      </c>
      <c r="O97">
        <f t="shared" ca="1" si="36"/>
        <v>12</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캐릭터",$M97="지정 캐릭터 LBP1",$M97="지정 캐릭터 LBP2",$M97="지정 캐릭터 LBP3",$M97="안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캐릭터",$M97="지정 캐릭터 LBP1",$M97="지정 캐릭터 LBP2",$M97="지정 캐릭터 LBP3"),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캐릭터",$M97="지정 캐릭터 LBP1",$M97="지정 캐릭터 LBP2",$M97="지정 캐릭터 LBP3"),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INT($O97*(VLOOKUP($M97,$AN:$BA,MATCH($AX$1,$AN$1:$BA$1,0),0)*(VLOOKUP($M97,$AN:$BA,MATCH($AY$1,$AN$1:$BA$1,0),0)+$I97*(VLOOKUP($M97,$AN:$BA,MATCH($AZ$1,$AN$1:$BA$1,0),0)-VLOOKUP($M97,$AN:$BA,MATCH($AY$1,$AN$1:$BA$1,0),0)))))),
IF(OR($M97="안 지정 캐릭터 PP 일반등급",$M97="안 지정 캐릭터 PP 영웅등급"),
  IF(AND(OR($B97=10,$B97=11),$M97=OFFSET($M97,-1,0)),OFFSET(R97,-1,0),
    $O97*VLOOKUP($M97,$AN:$BA,MATCH($AX$1,$AN$1:$BA$1,0),0)),
"그외없음")))))))</f>
        <v>1200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t="shared" ca="1" si="32"/>
        <v>0</v>
      </c>
      <c r="U97" t="s">
        <v>93</v>
      </c>
      <c r="V97">
        <v>13699</v>
      </c>
      <c r="W97">
        <v>9</v>
      </c>
      <c r="X97" t="s">
        <v>129</v>
      </c>
      <c r="Z97">
        <v>900</v>
      </c>
      <c r="AA97" t="str">
        <f t="shared" ca="1" si="33"/>
        <v>upn</v>
      </c>
      <c r="AB97" t="s">
        <v>93</v>
      </c>
      <c r="AC97">
        <v>11906</v>
      </c>
      <c r="AD97">
        <v>9</v>
      </c>
      <c r="AE97" t="s">
        <v>129</v>
      </c>
      <c r="AG97">
        <v>900</v>
      </c>
      <c r="AH97" t="str">
        <f t="shared" si="34"/>
        <v/>
      </c>
      <c r="AI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IFERROR(VLOOKUP(AC97,[2]ActorTable!$A:$G,MATCH("이름참고",[2]ActorTable!$1:$1,0),0),"캐릭터없음"),
"")))))</f>
        <v/>
      </c>
      <c r="AJ97">
        <v>1</v>
      </c>
      <c r="AK9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v>
      </c>
      <c r="AL97" t="str">
        <f t="shared" ca="1" si="35"/>
        <v>{"dy":3,"sl":3,"tp":"upn","vl":"11906","cn":9,"pt":"GO","pr":900}</v>
      </c>
      <c r="BK97" t="e">
        <f ca="1">IF(VLOOKUP($BT97,[1]EquipTable!$1:$1048576,MATCH("업데이트순번",[1]EquipTable!$1:$1,0),0)&lt;=$BN$1,1,0)
*IF(MID(BT97,7,1)="4",0.1,1)</f>
        <v>#VALUE!</v>
      </c>
      <c r="BL97" t="e">
        <f ca="1">IF(VLOOKUP($BT97,[1]EquipTable!$1:$1048576,MATCH("업데이트순번",[1]EquipTable!$1:$1,0),0)&lt;=$BN$1,1,0)
*IF(MID(BT97,7,1)="4",0.1,1)
*IF(AND(MID(BT97,7,1)&lt;&gt;"4",OR(MID(BT97,6,1)="6",MID(BT97,6,1)="7")),3,1)</f>
        <v>#VALUE!</v>
      </c>
      <c r="BM97" t="e">
        <f ca="1">IF(VLOOKUP($BT97,[1]EquipTable!$1:$1048576,MATCH("업데이트순번",[1]EquipTable!$1:$1,0),0)&lt;=$BN$1,1,0)
*IF(MID(BT97,7,1)="4",0.1,1)
*IF(AND(MID(BT97,7,1)&lt;&gt;"4",MID(BT97,6,1)="8"),4,1)</f>
        <v>#VALUE!</v>
      </c>
      <c r="BN97" t="e">
        <f t="shared" ca="1" si="38"/>
        <v>#VALUE!</v>
      </c>
      <c r="BO97" t="e">
        <f t="shared" ca="1" si="39"/>
        <v>#VALUE!</v>
      </c>
      <c r="BP97" t="e">
        <f t="shared" ca="1" si="40"/>
        <v>#VALUE!</v>
      </c>
      <c r="BQ97" t="e">
        <f t="shared" ca="1" si="41"/>
        <v>#VALUE!</v>
      </c>
      <c r="BR97" t="e">
        <f t="shared" ca="1" si="43"/>
        <v>#VALUE!</v>
      </c>
      <c r="BS97" t="e">
        <f t="shared" ca="1" si="44"/>
        <v>#VALUE!</v>
      </c>
      <c r="BT97" t="e">
        <f ca="1">OFFSET([1]EquipTable!$A$1,ROW()-1,0)</f>
        <v>#VALUE!</v>
      </c>
    </row>
    <row r="98" spans="1:72">
      <c r="A98">
        <v>4</v>
      </c>
      <c r="B98">
        <v>3</v>
      </c>
      <c r="C98">
        <f t="shared" si="30"/>
        <v>0</v>
      </c>
      <c r="D98">
        <f t="shared" ca="1" si="47"/>
        <v>0.4143091396666575</v>
      </c>
      <c r="E98">
        <f t="shared" ca="1" si="47"/>
        <v>0.5769787137017276</v>
      </c>
      <c r="F98">
        <f t="shared" ca="1" si="47"/>
        <v>0.83376891739036441</v>
      </c>
      <c r="G98">
        <f t="shared" ca="1" si="47"/>
        <v>0.59286436591442926</v>
      </c>
      <c r="H98">
        <f t="shared" ca="1" si="47"/>
        <v>0.43626681988639937</v>
      </c>
      <c r="I98">
        <f t="shared" ca="1" si="47"/>
        <v>0.83579322424103131</v>
      </c>
      <c r="M98" t="str">
        <f t="shared" ca="1" si="31"/>
        <v>안 지정 캐릭터 PP 일반등급</v>
      </c>
      <c r="N98">
        <f t="shared" ca="1" si="42"/>
        <v>57697</v>
      </c>
      <c r="O98">
        <f t="shared" ca="1" si="36"/>
        <v>12</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캐릭터",$M98="지정 캐릭터 LBP1",$M98="지정 캐릭터 LBP2",$M98="지정 캐릭터 LBP3",$M98="안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캐릭터",$M98="지정 캐릭터 LBP1",$M98="지정 캐릭터 LBP2",$M98="지정 캐릭터 LBP3"),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캐릭터",$M98="지정 캐릭터 LBP1",$M98="지정 캐릭터 LBP2",$M98="지정 캐릭터 LBP3"),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INT($O98*(VLOOKUP($M98,$AN:$BA,MATCH($AX$1,$AN$1:$BA$1,0),0)*(VLOOKUP($M98,$AN:$BA,MATCH($AY$1,$AN$1:$BA$1,0),0)+$I98*(VLOOKUP($M98,$AN:$BA,MATCH($AZ$1,$AN$1:$BA$1,0),0)-VLOOKUP($M98,$AN:$BA,MATCH($AY$1,$AN$1:$BA$1,0),0)))))),
IF(OR($M98="안 지정 캐릭터 PP 일반등급",$M98="안 지정 캐릭터 PP 영웅등급"),
  IF(AND(OR($B98=10,$B98=11),$M98=OFFSET($M98,-1,0)),OFFSET(R98,-1,0),
    $O98*VLOOKUP($M98,$AN:$BA,MATCH($AX$1,$AN$1:$BA$1,0),0)),
"그외없음")))))))</f>
        <v>1200</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t="shared" ca="1" si="32"/>
        <v>0</v>
      </c>
      <c r="U98" t="s">
        <v>93</v>
      </c>
      <c r="V98">
        <v>99364</v>
      </c>
      <c r="W98">
        <v>14</v>
      </c>
      <c r="X98" t="s">
        <v>129</v>
      </c>
      <c r="Z98">
        <v>1400</v>
      </c>
      <c r="AA98" t="str">
        <f t="shared" ca="1" si="33"/>
        <v>upn</v>
      </c>
      <c r="AB98" t="s">
        <v>93</v>
      </c>
      <c r="AC98">
        <v>69141</v>
      </c>
      <c r="AD98">
        <v>13</v>
      </c>
      <c r="AE98" t="s">
        <v>129</v>
      </c>
      <c r="AG98">
        <v>1300</v>
      </c>
      <c r="AH98" t="str">
        <f t="shared" si="34"/>
        <v/>
      </c>
      <c r="AI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IFERROR(VLOOKUP(AC98,[2]ActorTable!$A:$G,MATCH("이름참고",[2]ActorTable!$1:$1,0),0),"캐릭터없음"),
"")))))</f>
        <v/>
      </c>
      <c r="AJ98">
        <v>1</v>
      </c>
      <c r="AK9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v>
      </c>
      <c r="AL98" t="str">
        <f t="shared" ca="1" si="35"/>
        <v>{"dy":4,"sl":3,"tp":"upn","vl":"69141","cn":13,"pt":"GO","pr":1300}</v>
      </c>
      <c r="BK98" t="e">
        <f ca="1">IF(VLOOKUP($BT98,[1]EquipTable!$1:$1048576,MATCH("업데이트순번",[1]EquipTable!$1:$1,0),0)&lt;=$BN$1,1,0)
*IF(MID(BT98,7,1)="4",0.1,1)</f>
        <v>#VALUE!</v>
      </c>
      <c r="BL98" t="e">
        <f ca="1">IF(VLOOKUP($BT98,[1]EquipTable!$1:$1048576,MATCH("업데이트순번",[1]EquipTable!$1:$1,0),0)&lt;=$BN$1,1,0)
*IF(MID(BT98,7,1)="4",0.1,1)
*IF(AND(MID(BT98,7,1)&lt;&gt;"4",OR(MID(BT98,6,1)="6",MID(BT98,6,1)="7")),3,1)</f>
        <v>#VALUE!</v>
      </c>
      <c r="BM98" t="e">
        <f ca="1">IF(VLOOKUP($BT98,[1]EquipTable!$1:$1048576,MATCH("업데이트순번",[1]EquipTable!$1:$1,0),0)&lt;=$BN$1,1,0)
*IF(MID(BT98,7,1)="4",0.1,1)
*IF(AND(MID(BT98,7,1)&lt;&gt;"4",MID(BT98,6,1)="8"),4,1)</f>
        <v>#VALUE!</v>
      </c>
      <c r="BN98" t="e">
        <f t="shared" ca="1" si="38"/>
        <v>#VALUE!</v>
      </c>
      <c r="BO98" t="e">
        <f t="shared" ca="1" si="39"/>
        <v>#VALUE!</v>
      </c>
      <c r="BP98" t="e">
        <f t="shared" ca="1" si="40"/>
        <v>#VALUE!</v>
      </c>
      <c r="BQ98" t="e">
        <f t="shared" ca="1" si="41"/>
        <v>#VALUE!</v>
      </c>
      <c r="BR98" t="e">
        <f t="shared" ca="1" si="43"/>
        <v>#VALUE!</v>
      </c>
      <c r="BS98" t="e">
        <f t="shared" ca="1" si="44"/>
        <v>#VALUE!</v>
      </c>
      <c r="BT98" t="e">
        <f ca="1">OFFSET([1]EquipTable!$A$1,ROW()-1,0)</f>
        <v>#VALUE!</v>
      </c>
    </row>
    <row r="99" spans="1:72">
      <c r="A99">
        <v>5</v>
      </c>
      <c r="B99">
        <v>3</v>
      </c>
      <c r="C99">
        <f t="shared" si="30"/>
        <v>0</v>
      </c>
      <c r="D99">
        <f t="shared" ca="1" si="47"/>
        <v>0.9361440406228676</v>
      </c>
      <c r="E99">
        <f t="shared" ca="1" si="47"/>
        <v>0.80530734206072452</v>
      </c>
      <c r="F99">
        <f t="shared" ca="1" si="47"/>
        <v>0.16923555377497157</v>
      </c>
      <c r="G99">
        <f t="shared" ca="1" si="47"/>
        <v>0.15635040571798853</v>
      </c>
      <c r="H99">
        <f t="shared" ca="1" si="47"/>
        <v>9.6647901779337686E-2</v>
      </c>
      <c r="I99">
        <f t="shared" ca="1" si="47"/>
        <v>0.82034163177498953</v>
      </c>
      <c r="M99" t="str">
        <f t="shared" ca="1" si="31"/>
        <v>안 지정 캐릭터 PP 일반등급</v>
      </c>
      <c r="N99">
        <f t="shared" ca="1" si="42"/>
        <v>80530</v>
      </c>
      <c r="O99">
        <f t="shared" ca="1" si="36"/>
        <v>13</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캐릭터",$M99="지정 캐릭터 LBP1",$M99="지정 캐릭터 LBP2",$M99="지정 캐릭터 LBP3",$M99="안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캐릭터",$M99="지정 캐릭터 LBP1",$M99="지정 캐릭터 LBP2",$M99="지정 캐릭터 LBP3"),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캐릭터",$M99="지정 캐릭터 LBP1",$M99="지정 캐릭터 LBP2",$M99="지정 캐릭터 LBP3"),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INT($O99*(VLOOKUP($M99,$AN:$BA,MATCH($AX$1,$AN$1:$BA$1,0),0)*(VLOOKUP($M99,$AN:$BA,MATCH($AY$1,$AN$1:$BA$1,0),0)+$I99*(VLOOKUP($M99,$AN:$BA,MATCH($AZ$1,$AN$1:$BA$1,0),0)-VLOOKUP($M99,$AN:$BA,MATCH($AY$1,$AN$1:$BA$1,0),0)))))),
IF(OR($M99="안 지정 캐릭터 PP 일반등급",$M99="안 지정 캐릭터 PP 영웅등급"),
  IF(AND(OR($B99=10,$B99=11),$M99=OFFSET($M99,-1,0)),OFFSET(R99,-1,0),
    $O99*VLOOKUP($M99,$AN:$BA,MATCH($AX$1,$AN$1:$BA$1,0),0)),
"그외없음")))))))</f>
        <v>1300</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t="shared" ca="1" si="32"/>
        <v>0</v>
      </c>
      <c r="U99" t="s">
        <v>93</v>
      </c>
      <c r="V99">
        <v>96195</v>
      </c>
      <c r="W99">
        <v>14</v>
      </c>
      <c r="X99" t="s">
        <v>129</v>
      </c>
      <c r="Z99">
        <v>1400</v>
      </c>
      <c r="AA99" t="str">
        <f t="shared" ca="1" si="33"/>
        <v>upn</v>
      </c>
      <c r="AB99" t="s">
        <v>93</v>
      </c>
      <c r="AC99">
        <v>62441</v>
      </c>
      <c r="AD99">
        <v>12</v>
      </c>
      <c r="AE99" t="s">
        <v>129</v>
      </c>
      <c r="AG99">
        <v>1200</v>
      </c>
      <c r="AH99" t="str">
        <f t="shared" si="34"/>
        <v/>
      </c>
      <c r="AI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IFERROR(VLOOKUP(AC99,[2]ActorTable!$A:$G,MATCH("이름참고",[2]ActorTable!$1:$1,0),0),"캐릭터없음"),
"")))))</f>
        <v/>
      </c>
      <c r="AJ99">
        <v>1</v>
      </c>
      <c r="AK9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v>
      </c>
      <c r="AL99" t="str">
        <f t="shared" ca="1" si="35"/>
        <v>{"dy":5,"sl":3,"tp":"upn","vl":"62441","cn":12,"pt":"GO","pr":1200}</v>
      </c>
      <c r="BK99" t="e">
        <f ca="1">IF(VLOOKUP($BT99,[1]EquipTable!$1:$1048576,MATCH("업데이트순번",[1]EquipTable!$1:$1,0),0)&lt;=$BN$1,1,0)
*IF(MID(BT99,7,1)="4",0.1,1)</f>
        <v>#VALUE!</v>
      </c>
      <c r="BL99" t="e">
        <f ca="1">IF(VLOOKUP($BT99,[1]EquipTable!$1:$1048576,MATCH("업데이트순번",[1]EquipTable!$1:$1,0),0)&lt;=$BN$1,1,0)
*IF(MID(BT99,7,1)="4",0.1,1)
*IF(AND(MID(BT99,7,1)&lt;&gt;"4",OR(MID(BT99,6,1)="6",MID(BT99,6,1)="7")),3,1)</f>
        <v>#VALUE!</v>
      </c>
      <c r="BM99" t="e">
        <f ca="1">IF(VLOOKUP($BT99,[1]EquipTable!$1:$1048576,MATCH("업데이트순번",[1]EquipTable!$1:$1,0),0)&lt;=$BN$1,1,0)
*IF(MID(BT99,7,1)="4",0.1,1)
*IF(AND(MID(BT99,7,1)&lt;&gt;"4",MID(BT99,6,1)="8"),4,1)</f>
        <v>#VALUE!</v>
      </c>
      <c r="BN99" t="e">
        <f t="shared" ca="1" si="38"/>
        <v>#VALUE!</v>
      </c>
      <c r="BO99" t="e">
        <f t="shared" ca="1" si="39"/>
        <v>#VALUE!</v>
      </c>
      <c r="BP99" t="e">
        <f t="shared" ca="1" si="40"/>
        <v>#VALUE!</v>
      </c>
      <c r="BQ99" t="e">
        <f t="shared" ca="1" si="41"/>
        <v>#VALUE!</v>
      </c>
      <c r="BR99" t="e">
        <f t="shared" ca="1" si="43"/>
        <v>#VALUE!</v>
      </c>
      <c r="BS99" t="e">
        <f t="shared" ca="1" si="44"/>
        <v>#VALUE!</v>
      </c>
      <c r="BT99" t="e">
        <f ca="1">OFFSET([1]EquipTable!$A$1,ROW()-1,0)</f>
        <v>#VALUE!</v>
      </c>
    </row>
    <row r="100" spans="1:72">
      <c r="A100">
        <v>6</v>
      </c>
      <c r="B100">
        <v>3</v>
      </c>
      <c r="C100">
        <f t="shared" si="30"/>
        <v>0</v>
      </c>
      <c r="D100">
        <f t="shared" ca="1" si="47"/>
        <v>4.6110112201027786E-2</v>
      </c>
      <c r="E100">
        <f t="shared" ca="1" si="47"/>
        <v>0.66585554533556535</v>
      </c>
      <c r="F100">
        <f t="shared" ca="1" si="47"/>
        <v>0.38640824573926402</v>
      </c>
      <c r="G100">
        <f t="shared" ca="1" si="47"/>
        <v>7.9070576648601398E-2</v>
      </c>
      <c r="H100">
        <f t="shared" ca="1" si="47"/>
        <v>0.49052412463115291</v>
      </c>
      <c r="I100">
        <f t="shared" ca="1" si="47"/>
        <v>0.37116391100361168</v>
      </c>
      <c r="M100" t="str">
        <f t="shared" ca="1" si="31"/>
        <v>안 지정 캐릭터 PP 영웅등급</v>
      </c>
      <c r="N100">
        <f t="shared" ca="1" si="42"/>
        <v>66585</v>
      </c>
      <c r="O100">
        <f t="shared" ca="1" si="36"/>
        <v>12</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캐릭터",$M100="지정 캐릭터 LBP1",$M100="지정 캐릭터 LBP2",$M100="지정 캐릭터 LBP3",$M100="안 지정 캐릭터 영웅등급"),"DI",
IF($M100="지정 캐릭터 PP","DI",
IF(OR($M100="안 지정 캐릭터 PP 일반등급",$M100="안 지정 캐릭터 PP 영웅등급"),"GO",
"그외없음"))))))</f>
        <v>GO</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캐릭터",$M100="지정 캐릭터 LBP1",$M100="지정 캐릭터 LBP2",$M100="지정 캐릭터 LBP3"),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
"그외없음")))))))</f>
        <v>삭제</v>
      </c>
      <c r="R100">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캐릭터",$M100="지정 캐릭터 LBP1",$M100="지정 캐릭터 LBP2",$M100="지정 캐릭터 LBP3"),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1200</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t="shared" ca="1" si="32"/>
        <v>0</v>
      </c>
      <c r="U100" t="s">
        <v>93</v>
      </c>
      <c r="V100">
        <v>938</v>
      </c>
      <c r="W100">
        <v>9</v>
      </c>
      <c r="X100" t="s">
        <v>129</v>
      </c>
      <c r="Z100">
        <v>900</v>
      </c>
      <c r="AA100" t="str">
        <f t="shared" ca="1" si="33"/>
        <v>upn</v>
      </c>
      <c r="AB100" t="s">
        <v>93</v>
      </c>
      <c r="AC100">
        <v>49424</v>
      </c>
      <c r="AD100">
        <v>11</v>
      </c>
      <c r="AE100" t="s">
        <v>129</v>
      </c>
      <c r="AG100">
        <v>1100</v>
      </c>
      <c r="AH100" t="str">
        <f t="shared" si="34"/>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IFERROR(VLOOKUP(AC100,[2]ActorTable!$A:$G,MATCH("이름참고",[2]ActorTable!$1:$1,0),0),"캐릭터없음"),
"")))))</f>
        <v/>
      </c>
      <c r="AJ100">
        <v>1</v>
      </c>
      <c r="AK10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v>
      </c>
      <c r="AL100" t="str">
        <f t="shared" ca="1" si="35"/>
        <v>{"dy":6,"sl":3,"tp":"upn","vl":"49424","cn":11,"pt":"GO","pr":1100}</v>
      </c>
      <c r="BK100" t="e">
        <f ca="1">IF(VLOOKUP($BT100,[1]EquipTable!$1:$1048576,MATCH("업데이트순번",[1]EquipTable!$1:$1,0),0)&lt;=$BN$1,1,0)
*IF(MID(BT100,7,1)="4",0.1,1)</f>
        <v>#VALUE!</v>
      </c>
      <c r="BL100" t="e">
        <f ca="1">IF(VLOOKUP($BT100,[1]EquipTable!$1:$1048576,MATCH("업데이트순번",[1]EquipTable!$1:$1,0),0)&lt;=$BN$1,1,0)
*IF(MID(BT100,7,1)="4",0.1,1)
*IF(AND(MID(BT100,7,1)&lt;&gt;"4",OR(MID(BT100,6,1)="6",MID(BT100,6,1)="7")),3,1)</f>
        <v>#VALUE!</v>
      </c>
      <c r="BM100" t="e">
        <f ca="1">IF(VLOOKUP($BT100,[1]EquipTable!$1:$1048576,MATCH("업데이트순번",[1]EquipTable!$1:$1,0),0)&lt;=$BN$1,1,0)
*IF(MID(BT100,7,1)="4",0.1,1)
*IF(AND(MID(BT100,7,1)&lt;&gt;"4",MID(BT100,6,1)="8"),4,1)</f>
        <v>#VALUE!</v>
      </c>
      <c r="BN100" t="e">
        <f t="shared" ca="1" si="38"/>
        <v>#VALUE!</v>
      </c>
      <c r="BO100" t="e">
        <f t="shared" ca="1" si="39"/>
        <v>#VALUE!</v>
      </c>
      <c r="BP100" t="e">
        <f t="shared" ca="1" si="40"/>
        <v>#VALUE!</v>
      </c>
      <c r="BQ100" t="e">
        <f t="shared" ca="1" si="41"/>
        <v>#VALUE!</v>
      </c>
      <c r="BR100" t="e">
        <f t="shared" ca="1" si="43"/>
        <v>#VALUE!</v>
      </c>
      <c r="BS100" t="e">
        <f t="shared" ca="1" si="44"/>
        <v>#VALUE!</v>
      </c>
      <c r="BT100" t="e">
        <f ca="1">OFFSET([1]EquipTable!$A$1,ROW()-1,0)</f>
        <v>#VALUE!</v>
      </c>
    </row>
    <row r="101" spans="1:72">
      <c r="A101">
        <v>7</v>
      </c>
      <c r="B101">
        <v>3</v>
      </c>
      <c r="C101">
        <f t="shared" si="30"/>
        <v>0</v>
      </c>
      <c r="D101">
        <f t="shared" ca="1" si="47"/>
        <v>0.85967659695759624</v>
      </c>
      <c r="E101">
        <f t="shared" ca="1" si="47"/>
        <v>0.57950912685966294</v>
      </c>
      <c r="F101">
        <f t="shared" ca="1" si="47"/>
        <v>0.6657661409777802</v>
      </c>
      <c r="G101">
        <f t="shared" ca="1" si="47"/>
        <v>0.74165371948266023</v>
      </c>
      <c r="H101">
        <f t="shared" ca="1" si="47"/>
        <v>0.43055319084810306</v>
      </c>
      <c r="I101">
        <f t="shared" ca="1" si="47"/>
        <v>0.75855065819518597</v>
      </c>
      <c r="M101" t="str">
        <f t="shared" ca="1" si="31"/>
        <v>안 지정 캐릭터 PP 일반등급</v>
      </c>
      <c r="N101">
        <f t="shared" ca="1" si="42"/>
        <v>57950</v>
      </c>
      <c r="O101">
        <f t="shared" ca="1" si="36"/>
        <v>12</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캐릭터",$M101="지정 캐릭터 LBP1",$M101="지정 캐릭터 LBP2",$M101="지정 캐릭터 LBP3",$M101="안 지정 캐릭터 영웅등급"),"DI",
IF($M101="지정 캐릭터 PP","DI",
IF(OR($M101="안 지정 캐릭터 PP 일반등급",$M101="안 지정 캐릭터 PP 영웅등급"),"GO",
"그외없음"))))))</f>
        <v>GO</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캐릭터",$M101="지정 캐릭터 LBP1",$M101="지정 캐릭터 LBP2",$M101="지정 캐릭터 LBP3"),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
"그외없음")))))))</f>
        <v>삭제</v>
      </c>
      <c r="R101">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캐릭터",$M101="지정 캐릭터 LBP1",$M101="지정 캐릭터 LBP2",$M101="지정 캐릭터 LBP3"),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1200</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t="shared" ca="1" si="32"/>
        <v>0</v>
      </c>
      <c r="U101" t="s">
        <v>93</v>
      </c>
      <c r="V101">
        <v>17919</v>
      </c>
      <c r="W101">
        <v>10</v>
      </c>
      <c r="X101" t="s">
        <v>129</v>
      </c>
      <c r="Z101">
        <v>1000</v>
      </c>
      <c r="AA101" t="str">
        <f t="shared" ca="1" si="33"/>
        <v>upn</v>
      </c>
      <c r="AB101" t="s">
        <v>93</v>
      </c>
      <c r="AC101">
        <v>87336</v>
      </c>
      <c r="AD101">
        <v>14</v>
      </c>
      <c r="AE101" t="s">
        <v>129</v>
      </c>
      <c r="AG101">
        <v>1400</v>
      </c>
      <c r="AH101" t="str">
        <f t="shared" si="34"/>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IFERROR(VLOOKUP(AC101,[2]ActorTable!$A:$G,MATCH("이름참고",[2]ActorTable!$1:$1,0),0),"캐릭터없음"),
"")))))</f>
        <v/>
      </c>
      <c r="AJ101">
        <v>1</v>
      </c>
      <c r="AK10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v>
      </c>
      <c r="AL101" t="str">
        <f t="shared" ca="1" si="35"/>
        <v>{"dy":7,"sl":3,"tp":"upn","vl":"87336","cn":14,"pt":"GO","pr":1400}</v>
      </c>
      <c r="BK101" t="e">
        <f ca="1">IF(VLOOKUP($BT101,[1]EquipTable!$1:$1048576,MATCH("업데이트순번",[1]EquipTable!$1:$1,0),0)&lt;=$BN$1,1,0)
*IF(MID(BT101,7,1)="4",0.1,1)</f>
        <v>#VALUE!</v>
      </c>
      <c r="BL101" t="e">
        <f ca="1">IF(VLOOKUP($BT101,[1]EquipTable!$1:$1048576,MATCH("업데이트순번",[1]EquipTable!$1:$1,0),0)&lt;=$BN$1,1,0)
*IF(MID(BT101,7,1)="4",0.1,1)
*IF(AND(MID(BT101,7,1)&lt;&gt;"4",OR(MID(BT101,6,1)="6",MID(BT101,6,1)="7")),3,1)</f>
        <v>#VALUE!</v>
      </c>
      <c r="BM101" t="e">
        <f ca="1">IF(VLOOKUP($BT101,[1]EquipTable!$1:$1048576,MATCH("업데이트순번",[1]EquipTable!$1:$1,0),0)&lt;=$BN$1,1,0)
*IF(MID(BT101,7,1)="4",0.1,1)
*IF(AND(MID(BT101,7,1)&lt;&gt;"4",MID(BT101,6,1)="8"),4,1)</f>
        <v>#VALUE!</v>
      </c>
      <c r="BN101" t="e">
        <f t="shared" ca="1" si="38"/>
        <v>#VALUE!</v>
      </c>
      <c r="BO101" t="e">
        <f t="shared" ca="1" si="39"/>
        <v>#VALUE!</v>
      </c>
      <c r="BP101" t="e">
        <f t="shared" ca="1" si="40"/>
        <v>#VALUE!</v>
      </c>
      <c r="BQ101" t="e">
        <f t="shared" ca="1" si="41"/>
        <v>#VALUE!</v>
      </c>
      <c r="BR101" t="e">
        <f t="shared" ca="1" si="43"/>
        <v>#VALUE!</v>
      </c>
      <c r="BS101" t="e">
        <f t="shared" ca="1" si="44"/>
        <v>#VALUE!</v>
      </c>
      <c r="BT101" t="e">
        <f ca="1">OFFSET([1]EquipTable!$A$1,ROW()-1,0)</f>
        <v>#VALUE!</v>
      </c>
    </row>
    <row r="102" spans="1:72">
      <c r="A102">
        <v>8</v>
      </c>
      <c r="B102">
        <v>3</v>
      </c>
      <c r="C102">
        <f t="shared" si="30"/>
        <v>0</v>
      </c>
      <c r="D102">
        <f t="shared" ref="D102:I111" ca="1" si="48">RAND()</f>
        <v>1.2476570917545504E-2</v>
      </c>
      <c r="E102">
        <f t="shared" ca="1" si="48"/>
        <v>0.86971031098820151</v>
      </c>
      <c r="F102">
        <f t="shared" ca="1" si="48"/>
        <v>0.74636144367270363</v>
      </c>
      <c r="G102">
        <f t="shared" ca="1" si="48"/>
        <v>0.68914842212781835</v>
      </c>
      <c r="H102">
        <f t="shared" ca="1" si="48"/>
        <v>8.1837222900148499E-2</v>
      </c>
      <c r="I102">
        <f t="shared" ca="1" si="48"/>
        <v>0.87813280782464243</v>
      </c>
      <c r="M102" t="str">
        <f t="shared" ca="1" si="31"/>
        <v>안 지정 캐릭터 PP 영웅등급</v>
      </c>
      <c r="N102">
        <f t="shared" ca="1" si="42"/>
        <v>86971</v>
      </c>
      <c r="O102">
        <f t="shared" ca="1" si="36"/>
        <v>14</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캐릭터",$M102="지정 캐릭터 LBP1",$M102="지정 캐릭터 LBP2",$M102="지정 캐릭터 LBP3",$M102="안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캐릭터",$M102="지정 캐릭터 LBP1",$M102="지정 캐릭터 LBP2",$M102="지정 캐릭터 LBP3"),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캐릭터",$M102="지정 캐릭터 LBP1",$M102="지정 캐릭터 LBP2",$M102="지정 캐릭터 LBP3"),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1400</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t="shared" ca="1" si="32"/>
        <v>0</v>
      </c>
      <c r="U102" t="s">
        <v>93</v>
      </c>
      <c r="V102">
        <v>68464</v>
      </c>
      <c r="W102">
        <v>13</v>
      </c>
      <c r="X102" t="s">
        <v>129</v>
      </c>
      <c r="Z102">
        <v>1300</v>
      </c>
      <c r="AA102" t="str">
        <f t="shared" ca="1" si="33"/>
        <v>upn</v>
      </c>
      <c r="AB102" t="s">
        <v>93</v>
      </c>
      <c r="AC102">
        <v>80383</v>
      </c>
      <c r="AD102">
        <v>13</v>
      </c>
      <c r="AE102" t="s">
        <v>129</v>
      </c>
      <c r="AG102">
        <v>1300</v>
      </c>
      <c r="AH102" t="str">
        <f t="shared" si="34"/>
        <v/>
      </c>
      <c r="AI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IFERROR(VLOOKUP(AC102,[2]ActorTable!$A:$G,MATCH("이름참고",[2]ActorTable!$1:$1,0),0),"캐릭터없음"),
"")))))</f>
        <v/>
      </c>
      <c r="AJ102">
        <v>1</v>
      </c>
      <c r="AK10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v>
      </c>
      <c r="AL102" t="str">
        <f t="shared" ca="1" si="35"/>
        <v>{"dy":8,"sl":3,"tp":"upn","vl":"80383","cn":13,"pt":"GO","pr":1300}</v>
      </c>
      <c r="BK102" t="e">
        <f ca="1">IF(VLOOKUP($BT102,[1]EquipTable!$1:$1048576,MATCH("업데이트순번",[1]EquipTable!$1:$1,0),0)&lt;=$BN$1,1,0)
*IF(MID(BT102,7,1)="4",0.1,1)</f>
        <v>#VALUE!</v>
      </c>
      <c r="BL102" t="e">
        <f ca="1">IF(VLOOKUP($BT102,[1]EquipTable!$1:$1048576,MATCH("업데이트순번",[1]EquipTable!$1:$1,0),0)&lt;=$BN$1,1,0)
*IF(MID(BT102,7,1)="4",0.1,1)
*IF(AND(MID(BT102,7,1)&lt;&gt;"4",OR(MID(BT102,6,1)="6",MID(BT102,6,1)="7")),3,1)</f>
        <v>#VALUE!</v>
      </c>
      <c r="BM102" t="e">
        <f ca="1">IF(VLOOKUP($BT102,[1]EquipTable!$1:$1048576,MATCH("업데이트순번",[1]EquipTable!$1:$1,0),0)&lt;=$BN$1,1,0)
*IF(MID(BT102,7,1)="4",0.1,1)
*IF(AND(MID(BT102,7,1)&lt;&gt;"4",MID(BT102,6,1)="8"),4,1)</f>
        <v>#VALUE!</v>
      </c>
      <c r="BN102" t="e">
        <f t="shared" ca="1" si="38"/>
        <v>#VALUE!</v>
      </c>
      <c r="BO102" t="e">
        <f t="shared" ca="1" si="39"/>
        <v>#VALUE!</v>
      </c>
      <c r="BP102" t="e">
        <f t="shared" ca="1" si="40"/>
        <v>#VALUE!</v>
      </c>
      <c r="BQ102" t="e">
        <f t="shared" ca="1" si="41"/>
        <v>#VALUE!</v>
      </c>
      <c r="BR102" t="e">
        <f t="shared" ca="1" si="43"/>
        <v>#VALUE!</v>
      </c>
      <c r="BS102" t="e">
        <f t="shared" ca="1" si="44"/>
        <v>#VALUE!</v>
      </c>
      <c r="BT102" t="e">
        <f ca="1">OFFSET([1]EquipTable!$A$1,ROW()-1,0)</f>
        <v>#VALUE!</v>
      </c>
    </row>
    <row r="103" spans="1:72">
      <c r="A103">
        <v>9</v>
      </c>
      <c r="B103">
        <v>3</v>
      </c>
      <c r="C103">
        <f t="shared" si="30"/>
        <v>0</v>
      </c>
      <c r="D103">
        <f t="shared" ca="1" si="48"/>
        <v>0.2106761709468461</v>
      </c>
      <c r="E103">
        <f t="shared" ca="1" si="48"/>
        <v>0.31819715334251664</v>
      </c>
      <c r="F103">
        <f t="shared" ca="1" si="48"/>
        <v>2.2447130085987199E-2</v>
      </c>
      <c r="G103">
        <f t="shared" ca="1" si="48"/>
        <v>0.79446930554703832</v>
      </c>
      <c r="H103">
        <f t="shared" ca="1" si="48"/>
        <v>0.14134422719096118</v>
      </c>
      <c r="I103">
        <f t="shared" ca="1" si="48"/>
        <v>0.24802371912501819</v>
      </c>
      <c r="M103" t="str">
        <f t="shared" ca="1" si="31"/>
        <v>안 지정 캐릭터 PP 영웅등급</v>
      </c>
      <c r="N103">
        <f t="shared" ca="1" si="42"/>
        <v>31819</v>
      </c>
      <c r="O103">
        <f t="shared" ca="1" si="36"/>
        <v>10</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캐릭터",$M103="지정 캐릭터 LBP1",$M103="지정 캐릭터 LBP2",$M103="지정 캐릭터 LBP3",$M103="안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캐릭터",$M103="지정 캐릭터 LBP1",$M103="지정 캐릭터 LBP2",$M103="지정 캐릭터 LBP3"),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캐릭터",$M103="지정 캐릭터 LBP1",$M103="지정 캐릭터 LBP2",$M103="지정 캐릭터 LBP3"),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1000</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t="shared" ca="1" si="32"/>
        <v>0</v>
      </c>
      <c r="U103" t="s">
        <v>92</v>
      </c>
      <c r="V103">
        <v>62458</v>
      </c>
      <c r="W103">
        <v>12</v>
      </c>
      <c r="X103" t="s">
        <v>129</v>
      </c>
      <c r="Z103">
        <v>1200</v>
      </c>
      <c r="AA103" t="str">
        <f t="shared" ca="1" si="33"/>
        <v>upn</v>
      </c>
      <c r="AB103" t="s">
        <v>93</v>
      </c>
      <c r="AC103">
        <v>58914</v>
      </c>
      <c r="AD103">
        <v>12</v>
      </c>
      <c r="AE103" t="s">
        <v>129</v>
      </c>
      <c r="AG103">
        <v>1200</v>
      </c>
      <c r="AH103" t="str">
        <f t="shared" si="34"/>
        <v/>
      </c>
      <c r="AI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IFERROR(VLOOKUP(AC103,[2]ActorTable!$A:$G,MATCH("이름참고",[2]ActorTable!$1:$1,0),0),"캐릭터없음"),
"")))))</f>
        <v/>
      </c>
      <c r="AJ103">
        <v>1</v>
      </c>
      <c r="AK10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v>
      </c>
      <c r="AL103" t="str">
        <f t="shared" ca="1" si="35"/>
        <v>{"dy":9,"sl":3,"tp":"upn","vl":"58914","cn":12,"pt":"GO","pr":1200}</v>
      </c>
      <c r="BK103" t="e">
        <f ca="1">IF(VLOOKUP($BT103,[1]EquipTable!$1:$1048576,MATCH("업데이트순번",[1]EquipTable!$1:$1,0),0)&lt;=$BN$1,1,0)
*IF(MID(BT103,7,1)="4",0.1,1)</f>
        <v>#VALUE!</v>
      </c>
      <c r="BL103" t="e">
        <f ca="1">IF(VLOOKUP($BT103,[1]EquipTable!$1:$1048576,MATCH("업데이트순번",[1]EquipTable!$1:$1,0),0)&lt;=$BN$1,1,0)
*IF(MID(BT103,7,1)="4",0.1,1)
*IF(AND(MID(BT103,7,1)&lt;&gt;"4",OR(MID(BT103,6,1)="6",MID(BT103,6,1)="7")),3,1)</f>
        <v>#VALUE!</v>
      </c>
      <c r="BM103" t="e">
        <f ca="1">IF(VLOOKUP($BT103,[1]EquipTable!$1:$1048576,MATCH("업데이트순번",[1]EquipTable!$1:$1,0),0)&lt;=$BN$1,1,0)
*IF(MID(BT103,7,1)="4",0.1,1)
*IF(AND(MID(BT103,7,1)&lt;&gt;"4",MID(BT103,6,1)="8"),4,1)</f>
        <v>#VALUE!</v>
      </c>
      <c r="BN103" t="e">
        <f t="shared" ca="1" si="38"/>
        <v>#VALUE!</v>
      </c>
      <c r="BO103" t="e">
        <f t="shared" ca="1" si="39"/>
        <v>#VALUE!</v>
      </c>
      <c r="BP103" t="e">
        <f t="shared" ca="1" si="40"/>
        <v>#VALUE!</v>
      </c>
      <c r="BQ103" t="e">
        <f t="shared" ca="1" si="41"/>
        <v>#VALUE!</v>
      </c>
      <c r="BR103" t="e">
        <f t="shared" ca="1" si="43"/>
        <v>#VALUE!</v>
      </c>
      <c r="BS103" t="e">
        <f t="shared" ca="1" si="44"/>
        <v>#VALUE!</v>
      </c>
      <c r="BT103" t="e">
        <f ca="1">OFFSET([1]EquipTable!$A$1,ROW()-1,0)</f>
        <v>#VALUE!</v>
      </c>
    </row>
    <row r="104" spans="1:72">
      <c r="A104">
        <v>10</v>
      </c>
      <c r="B104">
        <v>3</v>
      </c>
      <c r="C104">
        <f t="shared" si="30"/>
        <v>0</v>
      </c>
      <c r="D104">
        <f t="shared" ca="1" si="48"/>
        <v>0.64619165949562929</v>
      </c>
      <c r="E104">
        <f t="shared" ca="1" si="48"/>
        <v>0.85185893394949919</v>
      </c>
      <c r="F104">
        <f t="shared" ca="1" si="48"/>
        <v>0.20835719083298021</v>
      </c>
      <c r="G104">
        <f t="shared" ca="1" si="48"/>
        <v>0.724656314273322</v>
      </c>
      <c r="H104">
        <f t="shared" ca="1" si="48"/>
        <v>0.1277305211882348</v>
      </c>
      <c r="I104">
        <f t="shared" ca="1" si="48"/>
        <v>0.92286471338866305</v>
      </c>
      <c r="M104" t="str">
        <f t="shared" ca="1" si="31"/>
        <v>안 지정 캐릭터 PP 일반등급</v>
      </c>
      <c r="N104">
        <f t="shared" ca="1" si="42"/>
        <v>85185</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캐릭터",$M104="지정 캐릭터 LBP1",$M104="지정 캐릭터 LBP2",$M104="지정 캐릭터 LBP3",$M104="안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캐릭터",$M104="지정 캐릭터 LBP1",$M104="지정 캐릭터 LBP2",$M104="지정 캐릭터 LBP3"),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캐릭터",$M104="지정 캐릭터 LBP1",$M104="지정 캐릭터 LBP2",$M104="지정 캐릭터 LBP3"),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1400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t="shared" ca="1" si="32"/>
        <v>0</v>
      </c>
      <c r="U104" t="s">
        <v>93</v>
      </c>
      <c r="V104">
        <v>65627</v>
      </c>
      <c r="W104">
        <v>12</v>
      </c>
      <c r="X104" t="s">
        <v>129</v>
      </c>
      <c r="Z104">
        <v>1200</v>
      </c>
      <c r="AA104" t="str">
        <f t="shared" ca="1" si="33"/>
        <v>upn</v>
      </c>
      <c r="AB104" t="s">
        <v>93</v>
      </c>
      <c r="AC104">
        <v>55007</v>
      </c>
      <c r="AD104">
        <v>12</v>
      </c>
      <c r="AE104" t="s">
        <v>129</v>
      </c>
      <c r="AG104">
        <v>1200</v>
      </c>
      <c r="AH104" t="str">
        <f t="shared" si="34"/>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IFERROR(VLOOKUP(AC104,[2]ActorTable!$A:$G,MATCH("이름참고",[2]ActorTable!$1:$1,0),0),"캐릭터없음"),
"")))))</f>
        <v/>
      </c>
      <c r="AJ104">
        <v>1</v>
      </c>
      <c r="AK10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v>
      </c>
      <c r="AL104" t="str">
        <f t="shared" ca="1" si="35"/>
        <v>{"dy":10,"sl":3,"tp":"upn","vl":"55007","cn":12,"pt":"GO","pr":1200}</v>
      </c>
      <c r="BK104" t="e">
        <f ca="1">IF(VLOOKUP($BT104,[1]EquipTable!$1:$1048576,MATCH("업데이트순번",[1]EquipTable!$1:$1,0),0)&lt;=$BN$1,1,0)
*IF(MID(BT104,7,1)="4",0.1,1)</f>
        <v>#VALUE!</v>
      </c>
      <c r="BL104" t="e">
        <f ca="1">IF(VLOOKUP($BT104,[1]EquipTable!$1:$1048576,MATCH("업데이트순번",[1]EquipTable!$1:$1,0),0)&lt;=$BN$1,1,0)
*IF(MID(BT104,7,1)="4",0.1,1)
*IF(AND(MID(BT104,7,1)&lt;&gt;"4",OR(MID(BT104,6,1)="6",MID(BT104,6,1)="7")),3,1)</f>
        <v>#VALUE!</v>
      </c>
      <c r="BM104" t="e">
        <f ca="1">IF(VLOOKUP($BT104,[1]EquipTable!$1:$1048576,MATCH("업데이트순번",[1]EquipTable!$1:$1,0),0)&lt;=$BN$1,1,0)
*IF(MID(BT104,7,1)="4",0.1,1)
*IF(AND(MID(BT104,7,1)&lt;&gt;"4",MID(BT104,6,1)="8"),4,1)</f>
        <v>#VALUE!</v>
      </c>
      <c r="BN104" t="e">
        <f t="shared" ca="1" si="38"/>
        <v>#VALUE!</v>
      </c>
      <c r="BO104" t="e">
        <f t="shared" ca="1" si="39"/>
        <v>#VALUE!</v>
      </c>
      <c r="BP104" t="e">
        <f t="shared" ca="1" si="40"/>
        <v>#VALUE!</v>
      </c>
      <c r="BQ104" t="e">
        <f t="shared" ca="1" si="41"/>
        <v>#VALUE!</v>
      </c>
      <c r="BR104" t="e">
        <f t="shared" ca="1" si="43"/>
        <v>#VALUE!</v>
      </c>
      <c r="BS104" t="e">
        <f t="shared" ca="1" si="44"/>
        <v>#VALUE!</v>
      </c>
      <c r="BT104" t="e">
        <f ca="1">OFFSET([1]EquipTable!$A$1,ROW()-1,0)</f>
        <v>#VALUE!</v>
      </c>
    </row>
    <row r="105" spans="1:72">
      <c r="A105">
        <v>11</v>
      </c>
      <c r="B105">
        <v>3</v>
      </c>
      <c r="C105">
        <f t="shared" si="30"/>
        <v>0</v>
      </c>
      <c r="D105">
        <f t="shared" ca="1" si="48"/>
        <v>0.86912946763149712</v>
      </c>
      <c r="E105">
        <f t="shared" ca="1" si="48"/>
        <v>0.85633056093625304</v>
      </c>
      <c r="F105">
        <f t="shared" ca="1" si="48"/>
        <v>1.2174392853645077E-2</v>
      </c>
      <c r="G105">
        <f t="shared" ca="1" si="48"/>
        <v>0.41310101490626905</v>
      </c>
      <c r="H105">
        <f t="shared" ca="1" si="48"/>
        <v>0.29838064158269095</v>
      </c>
      <c r="I105">
        <f t="shared" ca="1" si="48"/>
        <v>0.90695668790664508</v>
      </c>
      <c r="M105" t="str">
        <f t="shared" ca="1" si="31"/>
        <v>안 지정 캐릭터 PP 일반등급</v>
      </c>
      <c r="N105">
        <f t="shared" ca="1" si="42"/>
        <v>85633</v>
      </c>
      <c r="O105">
        <f t="shared" ca="1" si="36"/>
        <v>14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캐릭터",$M105="지정 캐릭터 LBP1",$M105="지정 캐릭터 LBP2",$M105="지정 캐릭터 LBP3",$M105="안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캐릭터",$M105="지정 캐릭터 LBP1",$M105="지정 캐릭터 LBP2",$M105="지정 캐릭터 LBP3"),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캐릭터",$M105="지정 캐릭터 LBP1",$M105="지정 캐릭터 LBP2",$M105="지정 캐릭터 LBP3"),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1400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t="shared" ca="1" si="32"/>
        <v>0</v>
      </c>
      <c r="U105" t="s">
        <v>93</v>
      </c>
      <c r="V105">
        <v>13263</v>
      </c>
      <c r="W105">
        <v>9</v>
      </c>
      <c r="X105" t="s">
        <v>129</v>
      </c>
      <c r="Z105">
        <v>900</v>
      </c>
      <c r="AA105" t="str">
        <f t="shared" ca="1" si="33"/>
        <v>upn</v>
      </c>
      <c r="AB105" t="s">
        <v>93</v>
      </c>
      <c r="AC105">
        <v>76281</v>
      </c>
      <c r="AD105">
        <v>13</v>
      </c>
      <c r="AE105" t="s">
        <v>129</v>
      </c>
      <c r="AG105">
        <v>1300</v>
      </c>
      <c r="AH105" t="str">
        <f t="shared" si="34"/>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IFERROR(VLOOKUP(AC105,[2]ActorTable!$A:$G,MATCH("이름참고",[2]ActorTable!$1:$1,0),0),"캐릭터없음"),
"")))))</f>
        <v/>
      </c>
      <c r="AJ105">
        <v>1</v>
      </c>
      <c r="AK10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v>
      </c>
      <c r="AL105" t="str">
        <f t="shared" ca="1" si="35"/>
        <v>{"dy":11,"sl":3,"tp":"upn","vl":"76281","cn":13,"pt":"GO","pr":1300}</v>
      </c>
      <c r="BK105" t="e">
        <f ca="1">IF(VLOOKUP($BT105,[1]EquipTable!$1:$1048576,MATCH("업데이트순번",[1]EquipTable!$1:$1,0),0)&lt;=$BN$1,1,0)
*IF(MID(BT105,7,1)="4",0.1,1)</f>
        <v>#VALUE!</v>
      </c>
      <c r="BL105" t="e">
        <f ca="1">IF(VLOOKUP($BT105,[1]EquipTable!$1:$1048576,MATCH("업데이트순번",[1]EquipTable!$1:$1,0),0)&lt;=$BN$1,1,0)
*IF(MID(BT105,7,1)="4",0.1,1)
*IF(AND(MID(BT105,7,1)&lt;&gt;"4",OR(MID(BT105,6,1)="6",MID(BT105,6,1)="7")),3,1)</f>
        <v>#VALUE!</v>
      </c>
      <c r="BM105" t="e">
        <f ca="1">IF(VLOOKUP($BT105,[1]EquipTable!$1:$1048576,MATCH("업데이트순번",[1]EquipTable!$1:$1,0),0)&lt;=$BN$1,1,0)
*IF(MID(BT105,7,1)="4",0.1,1)
*IF(AND(MID(BT105,7,1)&lt;&gt;"4",MID(BT105,6,1)="8"),4,1)</f>
        <v>#VALUE!</v>
      </c>
      <c r="BN105" t="e">
        <f t="shared" ca="1" si="38"/>
        <v>#VALUE!</v>
      </c>
      <c r="BO105" t="e">
        <f t="shared" ca="1" si="39"/>
        <v>#VALUE!</v>
      </c>
      <c r="BP105" t="e">
        <f t="shared" ca="1" si="40"/>
        <v>#VALUE!</v>
      </c>
      <c r="BQ105" t="e">
        <f t="shared" ca="1" si="41"/>
        <v>#VALUE!</v>
      </c>
      <c r="BR105" t="e">
        <f t="shared" ca="1" si="43"/>
        <v>#VALUE!</v>
      </c>
      <c r="BS105" t="e">
        <f t="shared" ca="1" si="44"/>
        <v>#VALUE!</v>
      </c>
      <c r="BT105" t="e">
        <f ca="1">OFFSET([1]EquipTable!$A$1,ROW()-1,0)</f>
        <v>#VALUE!</v>
      </c>
    </row>
    <row r="106" spans="1:72">
      <c r="A106">
        <v>12</v>
      </c>
      <c r="B106">
        <v>3</v>
      </c>
      <c r="C106">
        <f t="shared" si="30"/>
        <v>0</v>
      </c>
      <c r="D106">
        <f t="shared" ca="1" si="48"/>
        <v>0.70460386662465413</v>
      </c>
      <c r="E106">
        <f t="shared" ca="1" si="48"/>
        <v>0.41067587420634488</v>
      </c>
      <c r="F106">
        <f t="shared" ca="1" si="48"/>
        <v>0.67080012900131025</v>
      </c>
      <c r="G106">
        <f t="shared" ca="1" si="48"/>
        <v>0.2353529794908793</v>
      </c>
      <c r="H106">
        <f t="shared" ca="1" si="48"/>
        <v>0.25379564991468906</v>
      </c>
      <c r="I106">
        <f t="shared" ca="1" si="48"/>
        <v>0.81773375154264194</v>
      </c>
      <c r="M106" t="str">
        <f t="shared" ca="1" si="31"/>
        <v>안 지정 캐릭터 PP 일반등급</v>
      </c>
      <c r="N106">
        <f t="shared" ca="1" si="42"/>
        <v>41067</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캐릭터",$M106="지정 캐릭터 LBP1",$M106="지정 캐릭터 LBP2",$M106="지정 캐릭터 LBP3",$M106="안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캐릭터",$M106="지정 캐릭터 LBP1",$M106="지정 캐릭터 LBP2",$M106="지정 캐릭터 LBP3"),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캐릭터",$M106="지정 캐릭터 LBP1",$M106="지정 캐릭터 LBP2",$M106="지정 캐릭터 LBP3"),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1100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t="shared" ca="1" si="32"/>
        <v>0</v>
      </c>
      <c r="U106" t="s">
        <v>93</v>
      </c>
      <c r="V106">
        <v>80634</v>
      </c>
      <c r="W106">
        <v>13</v>
      </c>
      <c r="X106" t="s">
        <v>129</v>
      </c>
      <c r="Z106">
        <v>1300</v>
      </c>
      <c r="AA106" t="str">
        <f t="shared" ca="1" si="33"/>
        <v>uph</v>
      </c>
      <c r="AB106" t="s">
        <v>92</v>
      </c>
      <c r="AC106">
        <v>2353</v>
      </c>
      <c r="AD106">
        <v>9</v>
      </c>
      <c r="AE106" t="s">
        <v>129</v>
      </c>
      <c r="AG106">
        <v>900</v>
      </c>
      <c r="AH106" t="str">
        <f t="shared" si="34"/>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IFERROR(VLOOKUP(AC106,[2]ActorTable!$A:$G,MATCH("이름참고",[2]ActorTable!$1:$1,0),0),"캐릭터없음"),
"")))))</f>
        <v/>
      </c>
      <c r="AJ106">
        <v>1</v>
      </c>
      <c r="AK10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v>
      </c>
      <c r="AL106" t="str">
        <f t="shared" ca="1" si="35"/>
        <v>{"dy":12,"sl":3,"tp":"uph","vl":"2353","cn":9,"pt":"GO","pr":900}</v>
      </c>
      <c r="BK106" t="e">
        <f ca="1">IF(VLOOKUP($BT106,[1]EquipTable!$1:$1048576,MATCH("업데이트순번",[1]EquipTable!$1:$1,0),0)&lt;=$BN$1,1,0)
*IF(MID(BT106,7,1)="4",0.1,1)</f>
        <v>#VALUE!</v>
      </c>
      <c r="BL106" t="e">
        <f ca="1">IF(VLOOKUP($BT106,[1]EquipTable!$1:$1048576,MATCH("업데이트순번",[1]EquipTable!$1:$1,0),0)&lt;=$BN$1,1,0)
*IF(MID(BT106,7,1)="4",0.1,1)
*IF(AND(MID(BT106,7,1)&lt;&gt;"4",OR(MID(BT106,6,1)="6",MID(BT106,6,1)="7")),3,1)</f>
        <v>#VALUE!</v>
      </c>
      <c r="BM106" t="e">
        <f ca="1">IF(VLOOKUP($BT106,[1]EquipTable!$1:$1048576,MATCH("업데이트순번",[1]EquipTable!$1:$1,0),0)&lt;=$BN$1,1,0)
*IF(MID(BT106,7,1)="4",0.1,1)
*IF(AND(MID(BT106,7,1)&lt;&gt;"4",MID(BT106,6,1)="8"),4,1)</f>
        <v>#VALUE!</v>
      </c>
      <c r="BN106" t="e">
        <f t="shared" ca="1" si="38"/>
        <v>#VALUE!</v>
      </c>
      <c r="BO106" t="e">
        <f t="shared" ca="1" si="39"/>
        <v>#VALUE!</v>
      </c>
      <c r="BP106" t="e">
        <f t="shared" ca="1" si="40"/>
        <v>#VALUE!</v>
      </c>
      <c r="BQ106" t="e">
        <f t="shared" ca="1" si="41"/>
        <v>#VALUE!</v>
      </c>
      <c r="BR106" t="e">
        <f t="shared" ca="1" si="43"/>
        <v>#VALUE!</v>
      </c>
      <c r="BS106" t="e">
        <f t="shared" ca="1" si="44"/>
        <v>#VALUE!</v>
      </c>
      <c r="BT106" t="e">
        <f ca="1">OFFSET([1]EquipTable!$A$1,ROW()-1,0)</f>
        <v>#VALUE!</v>
      </c>
    </row>
    <row r="107" spans="1:72">
      <c r="A107">
        <v>13</v>
      </c>
      <c r="B107">
        <v>3</v>
      </c>
      <c r="C107">
        <f t="shared" si="30"/>
        <v>0</v>
      </c>
      <c r="D107">
        <f t="shared" ca="1" si="48"/>
        <v>0.48497857733355976</v>
      </c>
      <c r="E107">
        <f t="shared" ca="1" si="48"/>
        <v>0.41409785799838417</v>
      </c>
      <c r="F107">
        <f t="shared" ca="1" si="48"/>
        <v>0.99347611815647052</v>
      </c>
      <c r="G107">
        <f t="shared" ca="1" si="48"/>
        <v>0.56064934267836863</v>
      </c>
      <c r="H107">
        <f t="shared" ca="1" si="48"/>
        <v>0.83573222360499611</v>
      </c>
      <c r="I107">
        <f t="shared" ca="1" si="48"/>
        <v>0.10153965229473927</v>
      </c>
      <c r="M107" t="str">
        <f t="shared" ca="1" si="31"/>
        <v>안 지정 캐릭터 PP 일반등급</v>
      </c>
      <c r="N107">
        <f t="shared" ca="1" si="42"/>
        <v>41409</v>
      </c>
      <c r="O107">
        <f t="shared" ca="1" si="36"/>
        <v>11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캐릭터",$M107="지정 캐릭터 LBP1",$M107="지정 캐릭터 LBP2",$M107="지정 캐릭터 LBP3",$M107="안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캐릭터",$M107="지정 캐릭터 LBP1",$M107="지정 캐릭터 LBP2",$M107="지정 캐릭터 LBP3"),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캐릭터",$M107="지정 캐릭터 LBP1",$M107="지정 캐릭터 LBP2",$M107="지정 캐릭터 LBP3"),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1100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t="shared" ca="1" si="32"/>
        <v>0</v>
      </c>
      <c r="U107" t="s">
        <v>93</v>
      </c>
      <c r="V107">
        <v>91037</v>
      </c>
      <c r="W107">
        <v>14</v>
      </c>
      <c r="X107" t="s">
        <v>129</v>
      </c>
      <c r="Z107">
        <v>1400</v>
      </c>
      <c r="AA107" t="str">
        <f t="shared" ca="1" si="33"/>
        <v>upn</v>
      </c>
      <c r="AB107" t="s">
        <v>93</v>
      </c>
      <c r="AC107">
        <v>34479</v>
      </c>
      <c r="AD107">
        <v>11</v>
      </c>
      <c r="AE107" t="s">
        <v>129</v>
      </c>
      <c r="AG107">
        <v>1100</v>
      </c>
      <c r="AH107" t="str">
        <f t="shared" si="34"/>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IFERROR(VLOOKUP(AC107,[2]ActorTable!$A:$G,MATCH("이름참고",[2]ActorTable!$1:$1,0),0),"캐릭터없음"),
"")))))</f>
        <v/>
      </c>
      <c r="AJ107">
        <v>1</v>
      </c>
      <c r="AK10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v>
      </c>
      <c r="AL107" t="str">
        <f t="shared" ca="1" si="35"/>
        <v>{"dy":13,"sl":3,"tp":"upn","vl":"34479","cn":11,"pt":"GO","pr":1100}</v>
      </c>
      <c r="BK107" t="e">
        <f ca="1">IF(VLOOKUP($BT107,[1]EquipTable!$1:$1048576,MATCH("업데이트순번",[1]EquipTable!$1:$1,0),0)&lt;=$BN$1,1,0)
*IF(MID(BT107,7,1)="4",0.1,1)</f>
        <v>#VALUE!</v>
      </c>
      <c r="BL107" t="e">
        <f ca="1">IF(VLOOKUP($BT107,[1]EquipTable!$1:$1048576,MATCH("업데이트순번",[1]EquipTable!$1:$1,0),0)&lt;=$BN$1,1,0)
*IF(MID(BT107,7,1)="4",0.1,1)
*IF(AND(MID(BT107,7,1)&lt;&gt;"4",OR(MID(BT107,6,1)="6",MID(BT107,6,1)="7")),3,1)</f>
        <v>#VALUE!</v>
      </c>
      <c r="BM107" t="e">
        <f ca="1">IF(VLOOKUP($BT107,[1]EquipTable!$1:$1048576,MATCH("업데이트순번",[1]EquipTable!$1:$1,0),0)&lt;=$BN$1,1,0)
*IF(MID(BT107,7,1)="4",0.1,1)
*IF(AND(MID(BT107,7,1)&lt;&gt;"4",MID(BT107,6,1)="8"),4,1)</f>
        <v>#VALUE!</v>
      </c>
      <c r="BN107" t="e">
        <f t="shared" ca="1" si="38"/>
        <v>#VALUE!</v>
      </c>
      <c r="BO107" t="e">
        <f t="shared" ca="1" si="39"/>
        <v>#VALUE!</v>
      </c>
      <c r="BP107" t="e">
        <f t="shared" ca="1" si="40"/>
        <v>#VALUE!</v>
      </c>
      <c r="BQ107" t="e">
        <f t="shared" ca="1" si="41"/>
        <v>#VALUE!</v>
      </c>
      <c r="BR107" t="e">
        <f t="shared" ca="1" si="43"/>
        <v>#VALUE!</v>
      </c>
      <c r="BS107" t="e">
        <f t="shared" ca="1" si="44"/>
        <v>#VALUE!</v>
      </c>
      <c r="BT107" t="e">
        <f ca="1">OFFSET([1]EquipTable!$A$1,ROW()-1,0)</f>
        <v>#VALUE!</v>
      </c>
    </row>
    <row r="108" spans="1:72">
      <c r="A108">
        <v>14</v>
      </c>
      <c r="B108">
        <v>3</v>
      </c>
      <c r="C108">
        <f t="shared" si="30"/>
        <v>0</v>
      </c>
      <c r="D108">
        <f t="shared" ca="1" si="48"/>
        <v>2.5959145369617298E-3</v>
      </c>
      <c r="E108">
        <f t="shared" ca="1" si="48"/>
        <v>0.63817273234674787</v>
      </c>
      <c r="F108">
        <f t="shared" ca="1" si="48"/>
        <v>0.5346407431882062</v>
      </c>
      <c r="G108">
        <f t="shared" ca="1" si="48"/>
        <v>6.6386145030662647E-2</v>
      </c>
      <c r="H108">
        <f t="shared" ca="1" si="48"/>
        <v>4.9145192519851721E-2</v>
      </c>
      <c r="I108">
        <f t="shared" ca="1" si="48"/>
        <v>0.9409953657748229</v>
      </c>
      <c r="M108" t="str">
        <f t="shared" ca="1" si="31"/>
        <v>안 지정 캐릭터 PP 영웅등급</v>
      </c>
      <c r="N108">
        <f t="shared" ca="1" si="42"/>
        <v>63817</v>
      </c>
      <c r="O108">
        <f t="shared" ca="1" si="36"/>
        <v>12</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캐릭터",$M108="지정 캐릭터 LBP1",$M108="지정 캐릭터 LBP2",$M108="지정 캐릭터 LBP3",$M108="안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캐릭터",$M108="지정 캐릭터 LBP1",$M108="지정 캐릭터 LBP2",$M108="지정 캐릭터 LBP3"),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캐릭터",$M108="지정 캐릭터 LBP1",$M108="지정 캐릭터 LBP2",$M108="지정 캐릭터 LBP3"),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1200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t="shared" ca="1" si="32"/>
        <v>0</v>
      </c>
      <c r="U108" t="s">
        <v>93</v>
      </c>
      <c r="V108">
        <v>75586</v>
      </c>
      <c r="W108">
        <v>13</v>
      </c>
      <c r="X108" t="s">
        <v>129</v>
      </c>
      <c r="Z108">
        <v>1300</v>
      </c>
      <c r="AA108" t="str">
        <f t="shared" ca="1" si="33"/>
        <v>upn</v>
      </c>
      <c r="AB108" t="s">
        <v>93</v>
      </c>
      <c r="AC108">
        <v>56220</v>
      </c>
      <c r="AD108">
        <v>12</v>
      </c>
      <c r="AE108" t="s">
        <v>129</v>
      </c>
      <c r="AG108">
        <v>1200</v>
      </c>
      <c r="AH108" t="str">
        <f t="shared" si="34"/>
        <v/>
      </c>
      <c r="AI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IFERROR(VLOOKUP(AC108,[2]ActorTable!$A:$G,MATCH("이름참고",[2]ActorTable!$1:$1,0),0),"캐릭터없음"),
"")))))</f>
        <v/>
      </c>
      <c r="AJ108">
        <v>1</v>
      </c>
      <c r="AK10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v>
      </c>
      <c r="AL108" t="str">
        <f t="shared" ca="1" si="35"/>
        <v>{"dy":14,"sl":3,"tp":"upn","vl":"56220","cn":12,"pt":"GO","pr":1200}</v>
      </c>
      <c r="BK108" t="e">
        <f ca="1">IF(VLOOKUP($BT108,[1]EquipTable!$1:$1048576,MATCH("업데이트순번",[1]EquipTable!$1:$1,0),0)&lt;=$BN$1,1,0)
*IF(MID(BT108,7,1)="4",0.1,1)</f>
        <v>#VALUE!</v>
      </c>
      <c r="BL108" t="e">
        <f ca="1">IF(VLOOKUP($BT108,[1]EquipTable!$1:$1048576,MATCH("업데이트순번",[1]EquipTable!$1:$1,0),0)&lt;=$BN$1,1,0)
*IF(MID(BT108,7,1)="4",0.1,1)
*IF(AND(MID(BT108,7,1)&lt;&gt;"4",OR(MID(BT108,6,1)="6",MID(BT108,6,1)="7")),3,1)</f>
        <v>#VALUE!</v>
      </c>
      <c r="BM108" t="e">
        <f ca="1">IF(VLOOKUP($BT108,[1]EquipTable!$1:$1048576,MATCH("업데이트순번",[1]EquipTable!$1:$1,0),0)&lt;=$BN$1,1,0)
*IF(MID(BT108,7,1)="4",0.1,1)
*IF(AND(MID(BT108,7,1)&lt;&gt;"4",MID(BT108,6,1)="8"),4,1)</f>
        <v>#VALUE!</v>
      </c>
      <c r="BN108" t="e">
        <f t="shared" ca="1" si="38"/>
        <v>#VALUE!</v>
      </c>
      <c r="BO108" t="e">
        <f t="shared" ca="1" si="39"/>
        <v>#VALUE!</v>
      </c>
      <c r="BP108" t="e">
        <f t="shared" ca="1" si="40"/>
        <v>#VALUE!</v>
      </c>
      <c r="BQ108" t="e">
        <f t="shared" ca="1" si="41"/>
        <v>#VALUE!</v>
      </c>
      <c r="BR108" t="e">
        <f t="shared" ca="1" si="43"/>
        <v>#VALUE!</v>
      </c>
      <c r="BS108" t="e">
        <f t="shared" ca="1" si="44"/>
        <v>#VALUE!</v>
      </c>
      <c r="BT108" t="e">
        <f ca="1">OFFSET([1]EquipTable!$A$1,ROW()-1,0)</f>
        <v>#VALUE!</v>
      </c>
    </row>
    <row r="109" spans="1:72">
      <c r="A109">
        <v>15</v>
      </c>
      <c r="B109">
        <v>3</v>
      </c>
      <c r="C109">
        <f t="shared" si="30"/>
        <v>0</v>
      </c>
      <c r="D109">
        <f t="shared" ca="1" si="48"/>
        <v>0.20498208833548714</v>
      </c>
      <c r="E109">
        <f t="shared" ca="1" si="48"/>
        <v>0.56750496095011926</v>
      </c>
      <c r="F109">
        <f t="shared" ca="1" si="48"/>
        <v>0.53787260387794922</v>
      </c>
      <c r="G109">
        <f t="shared" ca="1" si="48"/>
        <v>0.7670646877160977</v>
      </c>
      <c r="H109">
        <f t="shared" ca="1" si="48"/>
        <v>0.65229268094433857</v>
      </c>
      <c r="I109">
        <f t="shared" ca="1" si="48"/>
        <v>0.68395887420121804</v>
      </c>
      <c r="M109" t="str">
        <f t="shared" ca="1" si="31"/>
        <v>안 지정 캐릭터 PP 영웅등급</v>
      </c>
      <c r="N109">
        <f t="shared" ca="1" si="42"/>
        <v>56750</v>
      </c>
      <c r="O109">
        <f t="shared" ca="1" si="36"/>
        <v>12</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캐릭터",$M109="지정 캐릭터 LBP1",$M109="지정 캐릭터 LBP2",$M109="지정 캐릭터 LBP3",$M109="안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캐릭터",$M109="지정 캐릭터 LBP1",$M109="지정 캐릭터 LBP2",$M109="지정 캐릭터 LBP3"),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캐릭터",$M109="지정 캐릭터 LBP1",$M109="지정 캐릭터 LBP2",$M109="지정 캐릭터 LBP3"),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1200</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t="shared" ca="1" si="32"/>
        <v>0</v>
      </c>
      <c r="U109" t="s">
        <v>92</v>
      </c>
      <c r="V109">
        <v>88248</v>
      </c>
      <c r="W109">
        <v>14</v>
      </c>
      <c r="X109" t="s">
        <v>129</v>
      </c>
      <c r="Z109">
        <v>1400</v>
      </c>
      <c r="AA109" t="str">
        <f t="shared" ca="1" si="33"/>
        <v>upn</v>
      </c>
      <c r="AB109" t="s">
        <v>93</v>
      </c>
      <c r="AC109">
        <v>51915</v>
      </c>
      <c r="AD109">
        <v>12</v>
      </c>
      <c r="AE109" t="s">
        <v>129</v>
      </c>
      <c r="AG109">
        <v>1200</v>
      </c>
      <c r="AH109" t="str">
        <f t="shared" si="34"/>
        <v/>
      </c>
      <c r="AI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IFERROR(VLOOKUP(AC109,[2]ActorTable!$A:$G,MATCH("이름참고",[2]ActorTable!$1:$1,0),0),"캐릭터없음"),
"")))))</f>
        <v/>
      </c>
      <c r="AJ109">
        <v>1</v>
      </c>
      <c r="AK10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v>
      </c>
      <c r="AL109" t="str">
        <f t="shared" ca="1" si="35"/>
        <v>{"dy":15,"sl":3,"tp":"upn","vl":"51915","cn":12,"pt":"GO","pr":1200}</v>
      </c>
      <c r="BK109" t="e">
        <f ca="1">IF(VLOOKUP($BT109,[1]EquipTable!$1:$1048576,MATCH("업데이트순번",[1]EquipTable!$1:$1,0),0)&lt;=$BN$1,1,0)
*IF(MID(BT109,7,1)="4",0.1,1)</f>
        <v>#VALUE!</v>
      </c>
      <c r="BL109" t="e">
        <f ca="1">IF(VLOOKUP($BT109,[1]EquipTable!$1:$1048576,MATCH("업데이트순번",[1]EquipTable!$1:$1,0),0)&lt;=$BN$1,1,0)
*IF(MID(BT109,7,1)="4",0.1,1)
*IF(AND(MID(BT109,7,1)&lt;&gt;"4",OR(MID(BT109,6,1)="6",MID(BT109,6,1)="7")),3,1)</f>
        <v>#VALUE!</v>
      </c>
      <c r="BM109" t="e">
        <f ca="1">IF(VLOOKUP($BT109,[1]EquipTable!$1:$1048576,MATCH("업데이트순번",[1]EquipTable!$1:$1,0),0)&lt;=$BN$1,1,0)
*IF(MID(BT109,7,1)="4",0.1,1)
*IF(AND(MID(BT109,7,1)&lt;&gt;"4",MID(BT109,6,1)="8"),4,1)</f>
        <v>#VALUE!</v>
      </c>
      <c r="BN109" t="e">
        <f t="shared" ca="1" si="38"/>
        <v>#VALUE!</v>
      </c>
      <c r="BO109" t="e">
        <f t="shared" ca="1" si="39"/>
        <v>#VALUE!</v>
      </c>
      <c r="BP109" t="e">
        <f t="shared" ca="1" si="40"/>
        <v>#VALUE!</v>
      </c>
      <c r="BQ109" t="e">
        <f t="shared" ca="1" si="41"/>
        <v>#VALUE!</v>
      </c>
      <c r="BR109" t="e">
        <f t="shared" ca="1" si="43"/>
        <v>#VALUE!</v>
      </c>
      <c r="BS109" t="e">
        <f t="shared" ca="1" si="44"/>
        <v>#VALUE!</v>
      </c>
      <c r="BT109" t="e">
        <f ca="1">OFFSET([1]EquipTable!$A$1,ROW()-1,0)</f>
        <v>#VALUE!</v>
      </c>
    </row>
    <row r="110" spans="1:72">
      <c r="A110">
        <v>16</v>
      </c>
      <c r="B110">
        <v>3</v>
      </c>
      <c r="C110">
        <f t="shared" si="30"/>
        <v>0</v>
      </c>
      <c r="D110">
        <f t="shared" ca="1" si="48"/>
        <v>0.77620674867866657</v>
      </c>
      <c r="E110">
        <f t="shared" ca="1" si="48"/>
        <v>0.86154481541425387</v>
      </c>
      <c r="F110">
        <f t="shared" ca="1" si="48"/>
        <v>0.19138736601835182</v>
      </c>
      <c r="G110">
        <f t="shared" ca="1" si="48"/>
        <v>0.26725352846440775</v>
      </c>
      <c r="H110">
        <f t="shared" ca="1" si="48"/>
        <v>0.67341474951134705</v>
      </c>
      <c r="I110">
        <f t="shared" ca="1" si="48"/>
        <v>0.20087306820584849</v>
      </c>
      <c r="M110" t="str">
        <f t="shared" ca="1" si="31"/>
        <v>안 지정 캐릭터 PP 일반등급</v>
      </c>
      <c r="N110">
        <f t="shared" ca="1" si="42"/>
        <v>86154</v>
      </c>
      <c r="O110">
        <f t="shared" ca="1" si="36"/>
        <v>14</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캐릭터",$M110="지정 캐릭터 LBP1",$M110="지정 캐릭터 LBP2",$M110="지정 캐릭터 LBP3",$M110="안 지정 캐릭터 영웅등급"),"DI",
IF($M110="지정 캐릭터 PP","DI",
IF(OR($M110="안 지정 캐릭터 PP 일반등급",$M110="안 지정 캐릭터 PP 영웅등급"),"GO",
"그외없음"))))))</f>
        <v>GO</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캐릭터",$M110="지정 캐릭터 LBP1",$M110="지정 캐릭터 LBP2",$M110="지정 캐릭터 LBP3"),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
"그외없음")))))))</f>
        <v>삭제</v>
      </c>
      <c r="R110">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캐릭터",$M110="지정 캐릭터 LBP1",$M110="지정 캐릭터 LBP2",$M110="지정 캐릭터 LBP3"),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1400</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t="shared" ca="1" si="32"/>
        <v>0</v>
      </c>
      <c r="U110" t="s">
        <v>93</v>
      </c>
      <c r="V110">
        <v>73729</v>
      </c>
      <c r="W110">
        <v>13</v>
      </c>
      <c r="X110" t="s">
        <v>129</v>
      </c>
      <c r="Z110">
        <v>1300</v>
      </c>
      <c r="AA110" t="str">
        <f t="shared" ca="1" si="33"/>
        <v>upn</v>
      </c>
      <c r="AB110" t="s">
        <v>93</v>
      </c>
      <c r="AC110">
        <v>74351</v>
      </c>
      <c r="AD110">
        <v>13</v>
      </c>
      <c r="AE110" t="s">
        <v>129</v>
      </c>
      <c r="AG110">
        <v>1300</v>
      </c>
      <c r="AH110" t="str">
        <f t="shared" si="34"/>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IFERROR(VLOOKUP(AC110,[2]ActorTable!$A:$G,MATCH("이름참고",[2]ActorTable!$1:$1,0),0),"캐릭터없음"),
"")))))</f>
        <v/>
      </c>
      <c r="AJ110">
        <v>1</v>
      </c>
      <c r="AK11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v>
      </c>
      <c r="AL110" t="str">
        <f t="shared" ca="1" si="35"/>
        <v>{"dy":16,"sl":3,"tp":"upn","vl":"74351","cn":13,"pt":"GO","pr":1300}</v>
      </c>
      <c r="BK110" t="e">
        <f ca="1">IF(VLOOKUP($BT110,[1]EquipTable!$1:$1048576,MATCH("업데이트순번",[1]EquipTable!$1:$1,0),0)&lt;=$BN$1,1,0)
*IF(MID(BT110,7,1)="4",0.1,1)</f>
        <v>#VALUE!</v>
      </c>
      <c r="BL110" t="e">
        <f ca="1">IF(VLOOKUP($BT110,[1]EquipTable!$1:$1048576,MATCH("업데이트순번",[1]EquipTable!$1:$1,0),0)&lt;=$BN$1,1,0)
*IF(MID(BT110,7,1)="4",0.1,1)
*IF(AND(MID(BT110,7,1)&lt;&gt;"4",OR(MID(BT110,6,1)="6",MID(BT110,6,1)="7")),3,1)</f>
        <v>#VALUE!</v>
      </c>
      <c r="BM110" t="e">
        <f ca="1">IF(VLOOKUP($BT110,[1]EquipTable!$1:$1048576,MATCH("업데이트순번",[1]EquipTable!$1:$1,0),0)&lt;=$BN$1,1,0)
*IF(MID(BT110,7,1)="4",0.1,1)
*IF(AND(MID(BT110,7,1)&lt;&gt;"4",MID(BT110,6,1)="8"),4,1)</f>
        <v>#VALUE!</v>
      </c>
      <c r="BN110" t="e">
        <f t="shared" ca="1" si="38"/>
        <v>#VALUE!</v>
      </c>
      <c r="BO110" t="e">
        <f t="shared" ca="1" si="39"/>
        <v>#VALUE!</v>
      </c>
      <c r="BP110" t="e">
        <f t="shared" ca="1" si="40"/>
        <v>#VALUE!</v>
      </c>
      <c r="BQ110" t="e">
        <f t="shared" ca="1" si="41"/>
        <v>#VALUE!</v>
      </c>
      <c r="BR110" t="e">
        <f t="shared" ca="1" si="43"/>
        <v>#VALUE!</v>
      </c>
      <c r="BS110" t="e">
        <f t="shared" ca="1" si="44"/>
        <v>#VALUE!</v>
      </c>
      <c r="BT110" t="e">
        <f ca="1">OFFSET([1]EquipTable!$A$1,ROW()-1,0)</f>
        <v>#VALUE!</v>
      </c>
    </row>
    <row r="111" spans="1:72">
      <c r="A111">
        <v>17</v>
      </c>
      <c r="B111">
        <v>3</v>
      </c>
      <c r="C111">
        <f t="shared" si="30"/>
        <v>0</v>
      </c>
      <c r="D111">
        <f t="shared" ca="1" si="48"/>
        <v>0.41708890939189758</v>
      </c>
      <c r="E111">
        <f t="shared" ca="1" si="48"/>
        <v>8.2788484953451702E-2</v>
      </c>
      <c r="F111">
        <f t="shared" ca="1" si="48"/>
        <v>0.79764064036559634</v>
      </c>
      <c r="G111">
        <f t="shared" ca="1" si="48"/>
        <v>0.26168173268330175</v>
      </c>
      <c r="H111">
        <f t="shared" ca="1" si="48"/>
        <v>0.88940806016338936</v>
      </c>
      <c r="I111">
        <f t="shared" ca="1" si="48"/>
        <v>0.79215712500174051</v>
      </c>
      <c r="M111" t="str">
        <f t="shared" ca="1" si="31"/>
        <v>안 지정 캐릭터 PP 일반등급</v>
      </c>
      <c r="N111">
        <f t="shared" ca="1" si="42"/>
        <v>8278</v>
      </c>
      <c r="O111">
        <f t="shared" ca="1" si="36"/>
        <v>9</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캐릭터",$M111="지정 캐릭터 LBP1",$M111="지정 캐릭터 LBP2",$M111="지정 캐릭터 LBP3",$M111="안 지정 캐릭터 영웅등급"),"DI",
IF($M111="지정 캐릭터 PP","DI",
IF(OR($M111="안 지정 캐릭터 PP 일반등급",$M111="안 지정 캐릭터 PP 영웅등급"),"GO",
"그외없음"))))))</f>
        <v>GO</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캐릭터",$M111="지정 캐릭터 LBP1",$M111="지정 캐릭터 LBP2",$M111="지정 캐릭터 LBP3"),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
"그외없음")))))))</f>
        <v>삭제</v>
      </c>
      <c r="R111">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캐릭터",$M111="지정 캐릭터 LBP1",$M111="지정 캐릭터 LBP2",$M111="지정 캐릭터 LBP3"),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900</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t="shared" ca="1" si="32"/>
        <v>0</v>
      </c>
      <c r="U111" t="s">
        <v>93</v>
      </c>
      <c r="V111">
        <v>55521</v>
      </c>
      <c r="W111">
        <v>12</v>
      </c>
      <c r="X111" t="s">
        <v>129</v>
      </c>
      <c r="Z111">
        <v>1200</v>
      </c>
      <c r="AA111" t="str">
        <f t="shared" ca="1" si="33"/>
        <v>uph</v>
      </c>
      <c r="AB111" t="s">
        <v>92</v>
      </c>
      <c r="AC111">
        <v>98918</v>
      </c>
      <c r="AD111">
        <v>14</v>
      </c>
      <c r="AE111" t="s">
        <v>129</v>
      </c>
      <c r="AG111">
        <v>1400</v>
      </c>
      <c r="AH111" t="str">
        <f t="shared" si="34"/>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IFERROR(VLOOKUP(AC111,[2]ActorTable!$A:$G,MATCH("이름참고",[2]ActorTable!$1:$1,0),0),"캐릭터없음"),
"")))))</f>
        <v/>
      </c>
      <c r="AJ111">
        <v>1</v>
      </c>
      <c r="AK11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v>
      </c>
      <c r="AL111" t="str">
        <f t="shared" ca="1" si="35"/>
        <v>{"dy":17,"sl":3,"tp":"uph","vl":"98918","cn":14,"pt":"GO","pr":1400}</v>
      </c>
      <c r="BK111" t="e">
        <f ca="1">IF(VLOOKUP($BT111,[1]EquipTable!$1:$1048576,MATCH("업데이트순번",[1]EquipTable!$1:$1,0),0)&lt;=$BN$1,1,0)
*IF(MID(BT111,7,1)="4",0.1,1)</f>
        <v>#VALUE!</v>
      </c>
      <c r="BL111" t="e">
        <f ca="1">IF(VLOOKUP($BT111,[1]EquipTable!$1:$1048576,MATCH("업데이트순번",[1]EquipTable!$1:$1,0),0)&lt;=$BN$1,1,0)
*IF(MID(BT111,7,1)="4",0.1,1)
*IF(AND(MID(BT111,7,1)&lt;&gt;"4",OR(MID(BT111,6,1)="6",MID(BT111,6,1)="7")),3,1)</f>
        <v>#VALUE!</v>
      </c>
      <c r="BM111" t="e">
        <f ca="1">IF(VLOOKUP($BT111,[1]EquipTable!$1:$1048576,MATCH("업데이트순번",[1]EquipTable!$1:$1,0),0)&lt;=$BN$1,1,0)
*IF(MID(BT111,7,1)="4",0.1,1)
*IF(AND(MID(BT111,7,1)&lt;&gt;"4",MID(BT111,6,1)="8"),4,1)</f>
        <v>#VALUE!</v>
      </c>
      <c r="BN111" t="e">
        <f t="shared" ca="1" si="38"/>
        <v>#VALUE!</v>
      </c>
      <c r="BO111" t="e">
        <f t="shared" ca="1" si="39"/>
        <v>#VALUE!</v>
      </c>
      <c r="BP111" t="e">
        <f t="shared" ca="1" si="40"/>
        <v>#VALUE!</v>
      </c>
      <c r="BQ111" t="e">
        <f t="shared" ca="1" si="41"/>
        <v>#VALUE!</v>
      </c>
      <c r="BR111" t="e">
        <f t="shared" ca="1" si="43"/>
        <v>#VALUE!</v>
      </c>
      <c r="BS111" t="e">
        <f t="shared" ca="1" si="44"/>
        <v>#VALUE!</v>
      </c>
      <c r="BT111" t="e">
        <f ca="1">OFFSET([1]EquipTable!$A$1,ROW()-1,0)</f>
        <v>#VALUE!</v>
      </c>
    </row>
    <row r="112" spans="1:72">
      <c r="A112">
        <v>18</v>
      </c>
      <c r="B112">
        <v>3</v>
      </c>
      <c r="C112">
        <f t="shared" si="30"/>
        <v>0</v>
      </c>
      <c r="D112">
        <f t="shared" ref="D112:I121" ca="1" si="49">RAND()</f>
        <v>0.28457443622235279</v>
      </c>
      <c r="E112">
        <f t="shared" ca="1" si="49"/>
        <v>0.85800280628383929</v>
      </c>
      <c r="F112">
        <f t="shared" ca="1" si="49"/>
        <v>0.38822584775450031</v>
      </c>
      <c r="G112">
        <f t="shared" ca="1" si="49"/>
        <v>0.16453218880802101</v>
      </c>
      <c r="H112">
        <f t="shared" ca="1" si="49"/>
        <v>0.86836502021132089</v>
      </c>
      <c r="I112">
        <f t="shared" ca="1" si="49"/>
        <v>0.27148544088663473</v>
      </c>
      <c r="M112" t="str">
        <f t="shared" ca="1" si="31"/>
        <v>안 지정 캐릭터 PP 일반등급</v>
      </c>
      <c r="N112">
        <f t="shared" ca="1" si="42"/>
        <v>85800</v>
      </c>
      <c r="O112">
        <f t="shared" ca="1" si="36"/>
        <v>14</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캐릭터",$M112="지정 캐릭터 LBP1",$M112="지정 캐릭터 LBP2",$M112="지정 캐릭터 LBP3",$M112="안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캐릭터",$M112="지정 캐릭터 LBP1",$M112="지정 캐릭터 LBP2",$M112="지정 캐릭터 LBP3"),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캐릭터",$M112="지정 캐릭터 LBP1",$M112="지정 캐릭터 LBP2",$M112="지정 캐릭터 LBP3"),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1400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t="shared" ca="1" si="32"/>
        <v>0</v>
      </c>
      <c r="U112" t="s">
        <v>93</v>
      </c>
      <c r="V112">
        <v>471</v>
      </c>
      <c r="W112">
        <v>9</v>
      </c>
      <c r="X112" t="s">
        <v>129</v>
      </c>
      <c r="Z112">
        <v>900</v>
      </c>
      <c r="AA112" t="str">
        <f t="shared" ca="1" si="33"/>
        <v>upn</v>
      </c>
      <c r="AB112" t="s">
        <v>93</v>
      </c>
      <c r="AC112">
        <v>81398</v>
      </c>
      <c r="AD112">
        <v>13</v>
      </c>
      <c r="AE112" t="s">
        <v>129</v>
      </c>
      <c r="AG112">
        <v>1300</v>
      </c>
      <c r="AH112" t="str">
        <f t="shared" si="34"/>
        <v/>
      </c>
      <c r="AI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IFERROR(VLOOKUP(AC112,[2]ActorTable!$A:$G,MATCH("이름참고",[2]ActorTable!$1:$1,0),0),"캐릭터없음"),
"")))))</f>
        <v/>
      </c>
      <c r="AJ112">
        <v>1</v>
      </c>
      <c r="AK11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v>
      </c>
      <c r="AL112" t="str">
        <f t="shared" ca="1" si="35"/>
        <v>{"dy":18,"sl":3,"tp":"upn","vl":"81398","cn":13,"pt":"GO","pr":1300}</v>
      </c>
      <c r="BK112" t="e">
        <f ca="1">IF(VLOOKUP($BT112,[1]EquipTable!$1:$1048576,MATCH("업데이트순번",[1]EquipTable!$1:$1,0),0)&lt;=$BN$1,1,0)
*IF(MID(BT112,7,1)="4",0.1,1)</f>
        <v>#VALUE!</v>
      </c>
      <c r="BL112" t="e">
        <f ca="1">IF(VLOOKUP($BT112,[1]EquipTable!$1:$1048576,MATCH("업데이트순번",[1]EquipTable!$1:$1,0),0)&lt;=$BN$1,1,0)
*IF(MID(BT112,7,1)="4",0.1,1)
*IF(AND(MID(BT112,7,1)&lt;&gt;"4",OR(MID(BT112,6,1)="6",MID(BT112,6,1)="7")),3,1)</f>
        <v>#VALUE!</v>
      </c>
      <c r="BM112" t="e">
        <f ca="1">IF(VLOOKUP($BT112,[1]EquipTable!$1:$1048576,MATCH("업데이트순번",[1]EquipTable!$1:$1,0),0)&lt;=$BN$1,1,0)
*IF(MID(BT112,7,1)="4",0.1,1)
*IF(AND(MID(BT112,7,1)&lt;&gt;"4",MID(BT112,6,1)="8"),4,1)</f>
        <v>#VALUE!</v>
      </c>
      <c r="BN112" t="e">
        <f t="shared" ca="1" si="38"/>
        <v>#VALUE!</v>
      </c>
      <c r="BO112" t="e">
        <f t="shared" ca="1" si="39"/>
        <v>#VALUE!</v>
      </c>
      <c r="BP112" t="e">
        <f t="shared" ca="1" si="40"/>
        <v>#VALUE!</v>
      </c>
      <c r="BQ112" t="e">
        <f t="shared" ca="1" si="41"/>
        <v>#VALUE!</v>
      </c>
      <c r="BR112" t="e">
        <f t="shared" ca="1" si="43"/>
        <v>#VALUE!</v>
      </c>
      <c r="BS112" t="e">
        <f t="shared" ca="1" si="44"/>
        <v>#VALUE!</v>
      </c>
      <c r="BT112" t="e">
        <f ca="1">OFFSET([1]EquipTable!$A$1,ROW()-1,0)</f>
        <v>#VALUE!</v>
      </c>
    </row>
    <row r="113" spans="1:72">
      <c r="A113">
        <v>19</v>
      </c>
      <c r="B113">
        <v>3</v>
      </c>
      <c r="C113">
        <f t="shared" si="30"/>
        <v>0</v>
      </c>
      <c r="D113">
        <f t="shared" ca="1" si="49"/>
        <v>0.91345402394972164</v>
      </c>
      <c r="E113">
        <f t="shared" ca="1" si="49"/>
        <v>0.86369782862393651</v>
      </c>
      <c r="F113">
        <f t="shared" ca="1" si="49"/>
        <v>0.11160262663788001</v>
      </c>
      <c r="G113">
        <f t="shared" ca="1" si="49"/>
        <v>0.23108345081711246</v>
      </c>
      <c r="H113">
        <f t="shared" ca="1" si="49"/>
        <v>0.43463263223374748</v>
      </c>
      <c r="I113">
        <f t="shared" ca="1" si="49"/>
        <v>0.4350638192042755</v>
      </c>
      <c r="M113" t="str">
        <f t="shared" ca="1" si="31"/>
        <v>안 지정 캐릭터 PP 일반등급</v>
      </c>
      <c r="N113">
        <f t="shared" ca="1" si="42"/>
        <v>86369</v>
      </c>
      <c r="O113">
        <f t="shared" ca="1" si="36"/>
        <v>14</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캐릭터",$M113="지정 캐릭터 LBP1",$M113="지정 캐릭터 LBP2",$M113="지정 캐릭터 LBP3",$M113="안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캐릭터",$M113="지정 캐릭터 LBP1",$M113="지정 캐릭터 LBP2",$M113="지정 캐릭터 LBP3"),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캐릭터",$M113="지정 캐릭터 LBP1",$M113="지정 캐릭터 LBP2",$M113="지정 캐릭터 LBP3"),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1400</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t="shared" ca="1" si="32"/>
        <v>0</v>
      </c>
      <c r="U113" t="s">
        <v>92</v>
      </c>
      <c r="V113">
        <v>95942</v>
      </c>
      <c r="W113">
        <v>14</v>
      </c>
      <c r="X113" t="s">
        <v>129</v>
      </c>
      <c r="Z113">
        <v>1400</v>
      </c>
      <c r="AA113" t="str">
        <f t="shared" ca="1" si="33"/>
        <v>upn</v>
      </c>
      <c r="AB113" t="s">
        <v>93</v>
      </c>
      <c r="AC113">
        <v>72451</v>
      </c>
      <c r="AD113">
        <v>13</v>
      </c>
      <c r="AE113" t="s">
        <v>129</v>
      </c>
      <c r="AG113">
        <v>1300</v>
      </c>
      <c r="AH113" t="str">
        <f t="shared" si="34"/>
        <v/>
      </c>
      <c r="AI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IFERROR(VLOOKUP(AC113,[2]ActorTable!$A:$G,MATCH("이름참고",[2]ActorTable!$1:$1,0),0),"캐릭터없음"),
"")))))</f>
        <v/>
      </c>
      <c r="AJ113">
        <v>1</v>
      </c>
      <c r="AK11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v>
      </c>
      <c r="AL113" t="str">
        <f t="shared" ca="1" si="35"/>
        <v>{"dy":19,"sl":3,"tp":"upn","vl":"72451","cn":13,"pt":"GO","pr":1300}</v>
      </c>
      <c r="BK113" t="e">
        <f ca="1">IF(VLOOKUP($BT113,[1]EquipTable!$1:$1048576,MATCH("업데이트순번",[1]EquipTable!$1:$1,0),0)&lt;=$BN$1,1,0)
*IF(MID(BT113,7,1)="4",0.1,1)</f>
        <v>#VALUE!</v>
      </c>
      <c r="BL113" t="e">
        <f ca="1">IF(VLOOKUP($BT113,[1]EquipTable!$1:$1048576,MATCH("업데이트순번",[1]EquipTable!$1:$1,0),0)&lt;=$BN$1,1,0)
*IF(MID(BT113,7,1)="4",0.1,1)
*IF(AND(MID(BT113,7,1)&lt;&gt;"4",OR(MID(BT113,6,1)="6",MID(BT113,6,1)="7")),3,1)</f>
        <v>#VALUE!</v>
      </c>
      <c r="BM113" t="e">
        <f ca="1">IF(VLOOKUP($BT113,[1]EquipTable!$1:$1048576,MATCH("업데이트순번",[1]EquipTable!$1:$1,0),0)&lt;=$BN$1,1,0)
*IF(MID(BT113,7,1)="4",0.1,1)
*IF(AND(MID(BT113,7,1)&lt;&gt;"4",MID(BT113,6,1)="8"),4,1)</f>
        <v>#VALUE!</v>
      </c>
      <c r="BN113" t="e">
        <f t="shared" ca="1" si="38"/>
        <v>#VALUE!</v>
      </c>
      <c r="BO113" t="e">
        <f t="shared" ca="1" si="39"/>
        <v>#VALUE!</v>
      </c>
      <c r="BP113" t="e">
        <f t="shared" ca="1" si="40"/>
        <v>#VALUE!</v>
      </c>
      <c r="BQ113" t="e">
        <f t="shared" ca="1" si="41"/>
        <v>#VALUE!</v>
      </c>
      <c r="BR113" t="e">
        <f t="shared" ca="1" si="43"/>
        <v>#VALUE!</v>
      </c>
      <c r="BS113" t="e">
        <f t="shared" ca="1" si="44"/>
        <v>#VALUE!</v>
      </c>
      <c r="BT113" t="e">
        <f ca="1">OFFSET([1]EquipTable!$A$1,ROW()-1,0)</f>
        <v>#VALUE!</v>
      </c>
    </row>
    <row r="114" spans="1:72">
      <c r="A114">
        <v>20</v>
      </c>
      <c r="B114">
        <v>3</v>
      </c>
      <c r="C114">
        <f t="shared" si="30"/>
        <v>0</v>
      </c>
      <c r="D114">
        <f t="shared" ca="1" si="49"/>
        <v>0.30728096727951304</v>
      </c>
      <c r="E114">
        <f t="shared" ca="1" si="49"/>
        <v>0.70490538135881808</v>
      </c>
      <c r="F114">
        <f t="shared" ca="1" si="49"/>
        <v>0.30234290073012704</v>
      </c>
      <c r="G114">
        <f t="shared" ca="1" si="49"/>
        <v>0.33820455743714373</v>
      </c>
      <c r="H114">
        <f t="shared" ca="1" si="49"/>
        <v>0.20935153887797198</v>
      </c>
      <c r="I114">
        <f t="shared" ca="1" si="49"/>
        <v>0.86166238609514056</v>
      </c>
      <c r="M114" t="str">
        <f t="shared" ca="1" si="31"/>
        <v>안 지정 캐릭터 PP 일반등급</v>
      </c>
      <c r="N114">
        <f t="shared" ca="1" si="42"/>
        <v>70490</v>
      </c>
      <c r="O114">
        <f t="shared" ca="1" si="36"/>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캐릭터",$M114="지정 캐릭터 LBP1",$M114="지정 캐릭터 LBP2",$M114="지정 캐릭터 LBP3",$M114="안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캐릭터",$M114="지정 캐릭터 LBP1",$M114="지정 캐릭터 LBP2",$M114="지정 캐릭터 LBP3"),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캐릭터",$M114="지정 캐릭터 LBP1",$M114="지정 캐릭터 LBP2",$M114="지정 캐릭터 LBP3"),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1300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t="shared" ca="1" si="32"/>
        <v>0</v>
      </c>
      <c r="U114" t="s">
        <v>93</v>
      </c>
      <c r="V114">
        <v>41351</v>
      </c>
      <c r="W114">
        <v>11</v>
      </c>
      <c r="X114" t="s">
        <v>129</v>
      </c>
      <c r="Z114">
        <v>1100</v>
      </c>
      <c r="AA114" t="str">
        <f t="shared" ca="1" si="33"/>
        <v>upn</v>
      </c>
      <c r="AB114" t="s">
        <v>93</v>
      </c>
      <c r="AC114">
        <v>28494</v>
      </c>
      <c r="AD114">
        <v>10</v>
      </c>
      <c r="AE114" t="s">
        <v>129</v>
      </c>
      <c r="AG114">
        <v>1000</v>
      </c>
      <c r="AH114" t="str">
        <f t="shared" si="34"/>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IFERROR(VLOOKUP(AC114,[2]ActorTable!$A:$G,MATCH("이름참고",[2]ActorTable!$1:$1,0),0),"캐릭터없음"),
"")))))</f>
        <v/>
      </c>
      <c r="AJ114">
        <v>1</v>
      </c>
      <c r="AK11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v>
      </c>
      <c r="AL114" t="str">
        <f t="shared" ca="1" si="35"/>
        <v>{"dy":20,"sl":3,"tp":"upn","vl":"28494","cn":10,"pt":"GO","pr":1000}</v>
      </c>
      <c r="BK114" t="e">
        <f ca="1">IF(VLOOKUP($BT114,[1]EquipTable!$1:$1048576,MATCH("업데이트순번",[1]EquipTable!$1:$1,0),0)&lt;=$BN$1,1,0)
*IF(MID(BT114,7,1)="4",0.1,1)</f>
        <v>#VALUE!</v>
      </c>
      <c r="BL114" t="e">
        <f ca="1">IF(VLOOKUP($BT114,[1]EquipTable!$1:$1048576,MATCH("업데이트순번",[1]EquipTable!$1:$1,0),0)&lt;=$BN$1,1,0)
*IF(MID(BT114,7,1)="4",0.1,1)
*IF(AND(MID(BT114,7,1)&lt;&gt;"4",OR(MID(BT114,6,1)="6",MID(BT114,6,1)="7")),3,1)</f>
        <v>#VALUE!</v>
      </c>
      <c r="BM114" t="e">
        <f ca="1">IF(VLOOKUP($BT114,[1]EquipTable!$1:$1048576,MATCH("업데이트순번",[1]EquipTable!$1:$1,0),0)&lt;=$BN$1,1,0)
*IF(MID(BT114,7,1)="4",0.1,1)
*IF(AND(MID(BT114,7,1)&lt;&gt;"4",MID(BT114,6,1)="8"),4,1)</f>
        <v>#VALUE!</v>
      </c>
      <c r="BN114" t="e">
        <f t="shared" ca="1" si="38"/>
        <v>#VALUE!</v>
      </c>
      <c r="BO114" t="e">
        <f t="shared" ca="1" si="39"/>
        <v>#VALUE!</v>
      </c>
      <c r="BP114" t="e">
        <f t="shared" ca="1" si="40"/>
        <v>#VALUE!</v>
      </c>
      <c r="BQ114" t="e">
        <f t="shared" ca="1" si="41"/>
        <v>#VALUE!</v>
      </c>
      <c r="BR114" t="e">
        <f t="shared" ca="1" si="43"/>
        <v>#VALUE!</v>
      </c>
      <c r="BS114" t="e">
        <f t="shared" ca="1" si="44"/>
        <v>#VALUE!</v>
      </c>
      <c r="BT114" t="e">
        <f ca="1">OFFSET([1]EquipTable!$A$1,ROW()-1,0)</f>
        <v>#VALUE!</v>
      </c>
    </row>
    <row r="115" spans="1:72">
      <c r="A115">
        <v>21</v>
      </c>
      <c r="B115">
        <v>3</v>
      </c>
      <c r="C115">
        <f t="shared" si="30"/>
        <v>0</v>
      </c>
      <c r="D115">
        <f t="shared" ca="1" si="49"/>
        <v>8.2544640461361896E-2</v>
      </c>
      <c r="E115">
        <f t="shared" ca="1" si="49"/>
        <v>0.50810932056832891</v>
      </c>
      <c r="F115">
        <f t="shared" ca="1" si="49"/>
        <v>0.34579684317082937</v>
      </c>
      <c r="G115">
        <f t="shared" ca="1" si="49"/>
        <v>0.56125987794436072</v>
      </c>
      <c r="H115">
        <f t="shared" ca="1" si="49"/>
        <v>0.65593685369221899</v>
      </c>
      <c r="I115">
        <f t="shared" ca="1" si="49"/>
        <v>0.36561104349092688</v>
      </c>
      <c r="M115" t="str">
        <f t="shared" ca="1" si="31"/>
        <v>안 지정 캐릭터 PP 영웅등급</v>
      </c>
      <c r="N115">
        <f t="shared" ca="1" si="42"/>
        <v>50810</v>
      </c>
      <c r="O115">
        <f t="shared" ca="1" si="36"/>
        <v>12</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캐릭터",$M115="지정 캐릭터 LBP1",$M115="지정 캐릭터 LBP2",$M115="지정 캐릭터 LBP3",$M115="안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캐릭터",$M115="지정 캐릭터 LBP1",$M115="지정 캐릭터 LBP2",$M115="지정 캐릭터 LBP3"),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캐릭터",$M115="지정 캐릭터 LBP1",$M115="지정 캐릭터 LBP2",$M115="지정 캐릭터 LBP3"),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1200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t="shared" ca="1" si="32"/>
        <v>0</v>
      </c>
      <c r="U115" t="s">
        <v>92</v>
      </c>
      <c r="V115">
        <v>8979</v>
      </c>
      <c r="W115">
        <v>9</v>
      </c>
      <c r="X115" t="s">
        <v>129</v>
      </c>
      <c r="Z115">
        <v>900</v>
      </c>
      <c r="AA115" t="str">
        <f t="shared" ca="1" si="33"/>
        <v>upn</v>
      </c>
      <c r="AB115" t="s">
        <v>93</v>
      </c>
      <c r="AC115">
        <v>1275</v>
      </c>
      <c r="AD115">
        <v>9</v>
      </c>
      <c r="AE115" t="s">
        <v>129</v>
      </c>
      <c r="AG115">
        <v>900</v>
      </c>
      <c r="AH115" t="str">
        <f t="shared" si="34"/>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IFERROR(VLOOKUP(AC115,[2]ActorTable!$A:$G,MATCH("이름참고",[2]ActorTable!$1:$1,0),0),"캐릭터없음"),
"")))))</f>
        <v/>
      </c>
      <c r="AJ115">
        <v>1</v>
      </c>
      <c r="AK11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v>
      </c>
      <c r="AL115" t="str">
        <f t="shared" ca="1" si="35"/>
        <v>{"dy":21,"sl":3,"tp":"upn","vl":"1275","cn":9,"pt":"GO","pr":900}</v>
      </c>
      <c r="BK115" t="e">
        <f ca="1">IF(VLOOKUP($BT115,[1]EquipTable!$1:$1048576,MATCH("업데이트순번",[1]EquipTable!$1:$1,0),0)&lt;=$BN$1,1,0)
*IF(MID(BT115,7,1)="4",0.1,1)</f>
        <v>#VALUE!</v>
      </c>
      <c r="BL115" t="e">
        <f ca="1">IF(VLOOKUP($BT115,[1]EquipTable!$1:$1048576,MATCH("업데이트순번",[1]EquipTable!$1:$1,0),0)&lt;=$BN$1,1,0)
*IF(MID(BT115,7,1)="4",0.1,1)
*IF(AND(MID(BT115,7,1)&lt;&gt;"4",OR(MID(BT115,6,1)="6",MID(BT115,6,1)="7")),3,1)</f>
        <v>#VALUE!</v>
      </c>
      <c r="BM115" t="e">
        <f ca="1">IF(VLOOKUP($BT115,[1]EquipTable!$1:$1048576,MATCH("업데이트순번",[1]EquipTable!$1:$1,0),0)&lt;=$BN$1,1,0)
*IF(MID(BT115,7,1)="4",0.1,1)
*IF(AND(MID(BT115,7,1)&lt;&gt;"4",MID(BT115,6,1)="8"),4,1)</f>
        <v>#VALUE!</v>
      </c>
      <c r="BN115" t="e">
        <f t="shared" ca="1" si="38"/>
        <v>#VALUE!</v>
      </c>
      <c r="BO115" t="e">
        <f t="shared" ca="1" si="39"/>
        <v>#VALUE!</v>
      </c>
      <c r="BP115" t="e">
        <f t="shared" ca="1" si="40"/>
        <v>#VALUE!</v>
      </c>
      <c r="BQ115" t="e">
        <f t="shared" ca="1" si="41"/>
        <v>#VALUE!</v>
      </c>
      <c r="BR115" t="e">
        <f t="shared" ca="1" si="43"/>
        <v>#VALUE!</v>
      </c>
      <c r="BS115" t="e">
        <f t="shared" ca="1" si="44"/>
        <v>#VALUE!</v>
      </c>
      <c r="BT115" t="e">
        <f ca="1">OFFSET([1]EquipTable!$A$1,ROW()-1,0)</f>
        <v>#VALUE!</v>
      </c>
    </row>
    <row r="116" spans="1:72">
      <c r="A116">
        <v>22</v>
      </c>
      <c r="B116">
        <v>3</v>
      </c>
      <c r="C116">
        <f t="shared" si="30"/>
        <v>0</v>
      </c>
      <c r="D116">
        <f t="shared" ca="1" si="49"/>
        <v>0.40386410155949459</v>
      </c>
      <c r="E116">
        <f t="shared" ca="1" si="49"/>
        <v>9.2548992385531603E-3</v>
      </c>
      <c r="F116">
        <f t="shared" ca="1" si="49"/>
        <v>0.12805614388454789</v>
      </c>
      <c r="G116">
        <f t="shared" ca="1" si="49"/>
        <v>0.91526469828969448</v>
      </c>
      <c r="H116">
        <f t="shared" ca="1" si="49"/>
        <v>9.7793915712641177E-2</v>
      </c>
      <c r="I116">
        <f t="shared" ca="1" si="49"/>
        <v>7.6917606605149014E-2</v>
      </c>
      <c r="M116" t="str">
        <f t="shared" ca="1" si="31"/>
        <v>안 지정 캐릭터 PP 일반등급</v>
      </c>
      <c r="N116">
        <f t="shared" ca="1" si="42"/>
        <v>925</v>
      </c>
      <c r="O116">
        <f t="shared" ca="1" si="36"/>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캐릭터",$M116="지정 캐릭터 LBP1",$M116="지정 캐릭터 LBP2",$M116="지정 캐릭터 LBP3",$M116="안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캐릭터",$M116="지정 캐릭터 LBP1",$M116="지정 캐릭터 LBP2",$M116="지정 캐릭터 LBP3"),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캐릭터",$M116="지정 캐릭터 LBP1",$M116="지정 캐릭터 LBP2",$M116="지정 캐릭터 LBP3"),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900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t="shared" ca="1" si="32"/>
        <v>0</v>
      </c>
      <c r="U116" t="s">
        <v>93</v>
      </c>
      <c r="V116">
        <v>96946</v>
      </c>
      <c r="W116">
        <v>14</v>
      </c>
      <c r="X116" t="s">
        <v>129</v>
      </c>
      <c r="Z116">
        <v>1400</v>
      </c>
      <c r="AA116" t="str">
        <f t="shared" ca="1" si="33"/>
        <v>upn</v>
      </c>
      <c r="AB116" t="s">
        <v>93</v>
      </c>
      <c r="AC116">
        <v>4623</v>
      </c>
      <c r="AD116">
        <v>9</v>
      </c>
      <c r="AE116" t="s">
        <v>129</v>
      </c>
      <c r="AG116">
        <v>900</v>
      </c>
      <c r="AH116" t="str">
        <f t="shared" si="34"/>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IFERROR(VLOOKUP(AC116,[2]ActorTable!$A:$G,MATCH("이름참고",[2]ActorTable!$1:$1,0),0),"캐릭터없음"),
"")))))</f>
        <v/>
      </c>
      <c r="AJ116">
        <v>1</v>
      </c>
      <c r="AK11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v>
      </c>
      <c r="AL116" t="str">
        <f t="shared" ca="1" si="35"/>
        <v>{"dy":22,"sl":3,"tp":"upn","vl":"4623","cn":9,"pt":"GO","pr":900}</v>
      </c>
      <c r="BK116" t="e">
        <f ca="1">IF(VLOOKUP($BT116,[1]EquipTable!$1:$1048576,MATCH("업데이트순번",[1]EquipTable!$1:$1,0),0)&lt;=$BN$1,1,0)
*IF(MID(BT116,7,1)="4",0.1,1)</f>
        <v>#VALUE!</v>
      </c>
      <c r="BL116" t="e">
        <f ca="1">IF(VLOOKUP($BT116,[1]EquipTable!$1:$1048576,MATCH("업데이트순번",[1]EquipTable!$1:$1,0),0)&lt;=$BN$1,1,0)
*IF(MID(BT116,7,1)="4",0.1,1)
*IF(AND(MID(BT116,7,1)&lt;&gt;"4",OR(MID(BT116,6,1)="6",MID(BT116,6,1)="7")),3,1)</f>
        <v>#VALUE!</v>
      </c>
      <c r="BM116" t="e">
        <f ca="1">IF(VLOOKUP($BT116,[1]EquipTable!$1:$1048576,MATCH("업데이트순번",[1]EquipTable!$1:$1,0),0)&lt;=$BN$1,1,0)
*IF(MID(BT116,7,1)="4",0.1,1)
*IF(AND(MID(BT116,7,1)&lt;&gt;"4",MID(BT116,6,1)="8"),4,1)</f>
        <v>#VALUE!</v>
      </c>
      <c r="BN116" t="e">
        <f t="shared" ca="1" si="38"/>
        <v>#VALUE!</v>
      </c>
      <c r="BO116" t="e">
        <f t="shared" ca="1" si="39"/>
        <v>#VALUE!</v>
      </c>
      <c r="BP116" t="e">
        <f t="shared" ca="1" si="40"/>
        <v>#VALUE!</v>
      </c>
      <c r="BQ116" t="e">
        <f t="shared" ca="1" si="41"/>
        <v>#VALUE!</v>
      </c>
      <c r="BR116" t="e">
        <f t="shared" ca="1" si="43"/>
        <v>#VALUE!</v>
      </c>
      <c r="BS116" t="e">
        <f t="shared" ca="1" si="44"/>
        <v>#VALUE!</v>
      </c>
      <c r="BT116" t="e">
        <f ca="1">OFFSET([1]EquipTable!$A$1,ROW()-1,0)</f>
        <v>#VALUE!</v>
      </c>
    </row>
    <row r="117" spans="1:72">
      <c r="A117">
        <v>23</v>
      </c>
      <c r="B117">
        <v>3</v>
      </c>
      <c r="C117">
        <f t="shared" si="30"/>
        <v>0</v>
      </c>
      <c r="D117">
        <f t="shared" ca="1" si="49"/>
        <v>1.0719059664969222E-2</v>
      </c>
      <c r="E117">
        <f t="shared" ca="1" si="49"/>
        <v>0.67511707273822941</v>
      </c>
      <c r="F117">
        <f t="shared" ca="1" si="49"/>
        <v>0.56061520913619745</v>
      </c>
      <c r="G117">
        <f t="shared" ca="1" si="49"/>
        <v>0.16155100634789099</v>
      </c>
      <c r="H117">
        <f t="shared" ca="1" si="49"/>
        <v>0.89498810726821976</v>
      </c>
      <c r="I117">
        <f t="shared" ca="1" si="49"/>
        <v>0.15636728853760751</v>
      </c>
      <c r="M117" t="str">
        <f t="shared" ca="1" si="31"/>
        <v>안 지정 캐릭터 PP 영웅등급</v>
      </c>
      <c r="N117">
        <f t="shared" ca="1" si="42"/>
        <v>67511</v>
      </c>
      <c r="O117">
        <f t="shared" ca="1" si="36"/>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캐릭터",$M117="지정 캐릭터 LBP1",$M117="지정 캐릭터 LBP2",$M117="지정 캐릭터 LBP3",$M117="안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캐릭터",$M117="지정 캐릭터 LBP1",$M117="지정 캐릭터 LBP2",$M117="지정 캐릭터 LBP3"),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캐릭터",$M117="지정 캐릭터 LBP1",$M117="지정 캐릭터 LBP2",$M117="지정 캐릭터 LBP3"),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1300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t="shared" ca="1" si="32"/>
        <v>0</v>
      </c>
      <c r="U117" t="s">
        <v>93</v>
      </c>
      <c r="V117">
        <v>85042</v>
      </c>
      <c r="W117">
        <v>14</v>
      </c>
      <c r="X117" t="s">
        <v>129</v>
      </c>
      <c r="Z117">
        <v>1400</v>
      </c>
      <c r="AA117" t="str">
        <f t="shared" ca="1" si="33"/>
        <v>uph</v>
      </c>
      <c r="AB117" t="s">
        <v>92</v>
      </c>
      <c r="AC117">
        <v>25033</v>
      </c>
      <c r="AD117">
        <v>10</v>
      </c>
      <c r="AE117" t="s">
        <v>129</v>
      </c>
      <c r="AG117">
        <v>1000</v>
      </c>
      <c r="AH117" t="str">
        <f t="shared" si="34"/>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IFERROR(VLOOKUP(AC117,[2]ActorTable!$A:$G,MATCH("이름참고",[2]ActorTable!$1:$1,0),0),"캐릭터없음"),
"")))))</f>
        <v/>
      </c>
      <c r="AJ117">
        <v>1</v>
      </c>
      <c r="AK11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v>
      </c>
      <c r="AL117" t="str">
        <f t="shared" ca="1" si="35"/>
        <v>{"dy":23,"sl":3,"tp":"uph","vl":"25033","cn":10,"pt":"GO","pr":1000}</v>
      </c>
      <c r="BK117" t="e">
        <f ca="1">IF(VLOOKUP($BT117,[1]EquipTable!$1:$1048576,MATCH("업데이트순번",[1]EquipTable!$1:$1,0),0)&lt;=$BN$1,1,0)
*IF(MID(BT117,7,1)="4",0.1,1)</f>
        <v>#VALUE!</v>
      </c>
      <c r="BL117" t="e">
        <f ca="1">IF(VLOOKUP($BT117,[1]EquipTable!$1:$1048576,MATCH("업데이트순번",[1]EquipTable!$1:$1,0),0)&lt;=$BN$1,1,0)
*IF(MID(BT117,7,1)="4",0.1,1)
*IF(AND(MID(BT117,7,1)&lt;&gt;"4",OR(MID(BT117,6,1)="6",MID(BT117,6,1)="7")),3,1)</f>
        <v>#VALUE!</v>
      </c>
      <c r="BM117" t="e">
        <f ca="1">IF(VLOOKUP($BT117,[1]EquipTable!$1:$1048576,MATCH("업데이트순번",[1]EquipTable!$1:$1,0),0)&lt;=$BN$1,1,0)
*IF(MID(BT117,7,1)="4",0.1,1)
*IF(AND(MID(BT117,7,1)&lt;&gt;"4",MID(BT117,6,1)="8"),4,1)</f>
        <v>#VALUE!</v>
      </c>
      <c r="BN117" t="e">
        <f t="shared" ca="1" si="38"/>
        <v>#VALUE!</v>
      </c>
      <c r="BO117" t="e">
        <f t="shared" ca="1" si="39"/>
        <v>#VALUE!</v>
      </c>
      <c r="BP117" t="e">
        <f t="shared" ca="1" si="40"/>
        <v>#VALUE!</v>
      </c>
      <c r="BQ117" t="e">
        <f t="shared" ca="1" si="41"/>
        <v>#VALUE!</v>
      </c>
      <c r="BR117" t="e">
        <f t="shared" ca="1" si="43"/>
        <v>#VALUE!</v>
      </c>
      <c r="BS117" t="e">
        <f t="shared" ca="1" si="44"/>
        <v>#VALUE!</v>
      </c>
      <c r="BT117" t="e">
        <f ca="1">OFFSET([1]EquipTable!$A$1,ROW()-1,0)</f>
        <v>#VALUE!</v>
      </c>
    </row>
    <row r="118" spans="1:72">
      <c r="A118">
        <v>24</v>
      </c>
      <c r="B118">
        <v>3</v>
      </c>
      <c r="C118">
        <f t="shared" si="30"/>
        <v>0</v>
      </c>
      <c r="D118">
        <f t="shared" ca="1" si="49"/>
        <v>2.2377285758562904E-2</v>
      </c>
      <c r="E118">
        <f t="shared" ca="1" si="49"/>
        <v>0.14308636389963614</v>
      </c>
      <c r="F118">
        <f t="shared" ca="1" si="49"/>
        <v>0.48286307747389423</v>
      </c>
      <c r="G118">
        <f t="shared" ca="1" si="49"/>
        <v>0.87332263094723783</v>
      </c>
      <c r="H118">
        <f t="shared" ca="1" si="49"/>
        <v>0.45663875568733692</v>
      </c>
      <c r="I118">
        <f t="shared" ca="1" si="49"/>
        <v>0.66036402922455417</v>
      </c>
      <c r="M118" t="str">
        <f t="shared" ca="1" si="31"/>
        <v>안 지정 캐릭터 PP 영웅등급</v>
      </c>
      <c r="N118">
        <f t="shared" ca="1" si="42"/>
        <v>14308</v>
      </c>
      <c r="O118">
        <f t="shared" ca="1" si="36"/>
        <v>9</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캐릭터",$M118="지정 캐릭터 LBP1",$M118="지정 캐릭터 LBP2",$M118="지정 캐릭터 LBP3",$M118="안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캐릭터",$M118="지정 캐릭터 LBP1",$M118="지정 캐릭터 LBP2",$M118="지정 캐릭터 LBP3"),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캐릭터",$M118="지정 캐릭터 LBP1",$M118="지정 캐릭터 LBP2",$M118="지정 캐릭터 LBP3"),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900</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t="shared" ca="1" si="32"/>
        <v>0</v>
      </c>
      <c r="U118" t="s">
        <v>93</v>
      </c>
      <c r="V118">
        <v>23601</v>
      </c>
      <c r="W118">
        <v>10</v>
      </c>
      <c r="X118" t="s">
        <v>129</v>
      </c>
      <c r="Z118">
        <v>1000</v>
      </c>
      <c r="AA118" t="str">
        <f t="shared" ca="1" si="33"/>
        <v>upn</v>
      </c>
      <c r="AB118" t="s">
        <v>93</v>
      </c>
      <c r="AC118">
        <v>51119</v>
      </c>
      <c r="AD118">
        <v>12</v>
      </c>
      <c r="AE118" t="s">
        <v>129</v>
      </c>
      <c r="AG118">
        <v>1200</v>
      </c>
      <c r="AH118" t="str">
        <f t="shared" si="34"/>
        <v/>
      </c>
      <c r="AI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IFERROR(VLOOKUP(AC118,[2]ActorTable!$A:$G,MATCH("이름참고",[2]ActorTable!$1:$1,0),0),"캐릭터없음"),
"")))))</f>
        <v/>
      </c>
      <c r="AJ118">
        <v>1</v>
      </c>
      <c r="AK11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v>
      </c>
      <c r="AL118" t="str">
        <f t="shared" ca="1" si="35"/>
        <v>{"dy":24,"sl":3,"tp":"upn","vl":"51119","cn":12,"pt":"GO","pr":1200}</v>
      </c>
      <c r="BK118" t="e">
        <f ca="1">IF(VLOOKUP($BT118,[1]EquipTable!$1:$1048576,MATCH("업데이트순번",[1]EquipTable!$1:$1,0),0)&lt;=$BN$1,1,0)
*IF(MID(BT118,7,1)="4",0.1,1)</f>
        <v>#VALUE!</v>
      </c>
      <c r="BL118" t="e">
        <f ca="1">IF(VLOOKUP($BT118,[1]EquipTable!$1:$1048576,MATCH("업데이트순번",[1]EquipTable!$1:$1,0),0)&lt;=$BN$1,1,0)
*IF(MID(BT118,7,1)="4",0.1,1)
*IF(AND(MID(BT118,7,1)&lt;&gt;"4",OR(MID(BT118,6,1)="6",MID(BT118,6,1)="7")),3,1)</f>
        <v>#VALUE!</v>
      </c>
      <c r="BM118" t="e">
        <f ca="1">IF(VLOOKUP($BT118,[1]EquipTable!$1:$1048576,MATCH("업데이트순번",[1]EquipTable!$1:$1,0),0)&lt;=$BN$1,1,0)
*IF(MID(BT118,7,1)="4",0.1,1)
*IF(AND(MID(BT118,7,1)&lt;&gt;"4",MID(BT118,6,1)="8"),4,1)</f>
        <v>#VALUE!</v>
      </c>
      <c r="BN118" t="e">
        <f t="shared" ca="1" si="38"/>
        <v>#VALUE!</v>
      </c>
      <c r="BO118" t="e">
        <f t="shared" ca="1" si="39"/>
        <v>#VALUE!</v>
      </c>
      <c r="BP118" t="e">
        <f t="shared" ca="1" si="40"/>
        <v>#VALUE!</v>
      </c>
      <c r="BQ118" t="e">
        <f t="shared" ca="1" si="41"/>
        <v>#VALUE!</v>
      </c>
      <c r="BR118" t="e">
        <f t="shared" ca="1" si="43"/>
        <v>#VALUE!</v>
      </c>
      <c r="BS118" t="e">
        <f t="shared" ca="1" si="44"/>
        <v>#VALUE!</v>
      </c>
      <c r="BT118" t="e">
        <f ca="1">OFFSET([1]EquipTable!$A$1,ROW()-1,0)</f>
        <v>#VALUE!</v>
      </c>
    </row>
    <row r="119" spans="1:72">
      <c r="A119">
        <v>25</v>
      </c>
      <c r="B119">
        <v>3</v>
      </c>
      <c r="C119">
        <f t="shared" si="30"/>
        <v>0</v>
      </c>
      <c r="D119">
        <f t="shared" ca="1" si="49"/>
        <v>0.67609971109186906</v>
      </c>
      <c r="E119">
        <f t="shared" ca="1" si="49"/>
        <v>0.12013075966152176</v>
      </c>
      <c r="F119">
        <f t="shared" ca="1" si="49"/>
        <v>2.7253385817607945E-2</v>
      </c>
      <c r="G119">
        <f t="shared" ca="1" si="49"/>
        <v>0.26550932035299535</v>
      </c>
      <c r="H119">
        <f t="shared" ca="1" si="49"/>
        <v>0.67463426360916789</v>
      </c>
      <c r="I119">
        <f t="shared" ca="1" si="49"/>
        <v>0.93905972234129043</v>
      </c>
      <c r="M119" t="str">
        <f t="shared" ca="1" si="31"/>
        <v>안 지정 캐릭터 PP 일반등급</v>
      </c>
      <c r="N119">
        <f t="shared" ca="1" si="42"/>
        <v>12013</v>
      </c>
      <c r="O119">
        <f t="shared" ca="1" si="36"/>
        <v>9</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캐릭터",$M119="지정 캐릭터 LBP1",$M119="지정 캐릭터 LBP2",$M119="지정 캐릭터 LBP3",$M119="안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캐릭터",$M119="지정 캐릭터 LBP1",$M119="지정 캐릭터 LBP2",$M119="지정 캐릭터 LBP3"),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캐릭터",$M119="지정 캐릭터 LBP1",$M119="지정 캐릭터 LBP2",$M119="지정 캐릭터 LBP3"),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900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t="shared" ca="1" si="32"/>
        <v>0</v>
      </c>
      <c r="U119" t="s">
        <v>93</v>
      </c>
      <c r="V119">
        <v>33288</v>
      </c>
      <c r="W119">
        <v>10</v>
      </c>
      <c r="X119" t="s">
        <v>129</v>
      </c>
      <c r="Z119">
        <v>1000</v>
      </c>
      <c r="AA119" t="str">
        <f t="shared" ca="1" si="33"/>
        <v>upn</v>
      </c>
      <c r="AB119" t="s">
        <v>93</v>
      </c>
      <c r="AC119">
        <v>1938</v>
      </c>
      <c r="AD119">
        <v>9</v>
      </c>
      <c r="AE119" t="s">
        <v>129</v>
      </c>
      <c r="AG119">
        <v>900</v>
      </c>
      <c r="AH119" t="str">
        <f t="shared" si="34"/>
        <v/>
      </c>
      <c r="AI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IFERROR(VLOOKUP(AC119,[2]ActorTable!$A:$G,MATCH("이름참고",[2]ActorTable!$1:$1,0),0),"캐릭터없음"),
"")))))</f>
        <v/>
      </c>
      <c r="AJ119">
        <v>1</v>
      </c>
      <c r="AK11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v>
      </c>
      <c r="AL119" t="str">
        <f t="shared" ca="1" si="35"/>
        <v>{"dy":25,"sl":3,"tp":"upn","vl":"1938","cn":9,"pt":"GO","pr":900}</v>
      </c>
      <c r="BK119" t="e">
        <f ca="1">IF(VLOOKUP($BT119,[1]EquipTable!$1:$1048576,MATCH("업데이트순번",[1]EquipTable!$1:$1,0),0)&lt;=$BN$1,1,0)
*IF(MID(BT119,7,1)="4",0.1,1)</f>
        <v>#VALUE!</v>
      </c>
      <c r="BL119" t="e">
        <f ca="1">IF(VLOOKUP($BT119,[1]EquipTable!$1:$1048576,MATCH("업데이트순번",[1]EquipTable!$1:$1,0),0)&lt;=$BN$1,1,0)
*IF(MID(BT119,7,1)="4",0.1,1)
*IF(AND(MID(BT119,7,1)&lt;&gt;"4",OR(MID(BT119,6,1)="6",MID(BT119,6,1)="7")),3,1)</f>
        <v>#VALUE!</v>
      </c>
      <c r="BM119" t="e">
        <f ca="1">IF(VLOOKUP($BT119,[1]EquipTable!$1:$1048576,MATCH("업데이트순번",[1]EquipTable!$1:$1,0),0)&lt;=$BN$1,1,0)
*IF(MID(BT119,7,1)="4",0.1,1)
*IF(AND(MID(BT119,7,1)&lt;&gt;"4",MID(BT119,6,1)="8"),4,1)</f>
        <v>#VALUE!</v>
      </c>
      <c r="BN119" t="e">
        <f t="shared" ca="1" si="38"/>
        <v>#VALUE!</v>
      </c>
      <c r="BO119" t="e">
        <f t="shared" ca="1" si="39"/>
        <v>#VALUE!</v>
      </c>
      <c r="BP119" t="e">
        <f t="shared" ca="1" si="40"/>
        <v>#VALUE!</v>
      </c>
      <c r="BQ119" t="e">
        <f t="shared" ca="1" si="41"/>
        <v>#VALUE!</v>
      </c>
      <c r="BR119" t="e">
        <f t="shared" ca="1" si="43"/>
        <v>#VALUE!</v>
      </c>
      <c r="BS119" t="e">
        <f t="shared" ca="1" si="44"/>
        <v>#VALUE!</v>
      </c>
      <c r="BT119" t="e">
        <f ca="1">OFFSET([1]EquipTable!$A$1,ROW()-1,0)</f>
        <v>#VALUE!</v>
      </c>
    </row>
    <row r="120" spans="1:72">
      <c r="A120">
        <v>26</v>
      </c>
      <c r="B120">
        <v>3</v>
      </c>
      <c r="C120">
        <f t="shared" si="30"/>
        <v>0</v>
      </c>
      <c r="D120">
        <f t="shared" ca="1" si="49"/>
        <v>8.1757420899246869E-2</v>
      </c>
      <c r="E120">
        <f t="shared" ca="1" si="49"/>
        <v>0.87240233503287623</v>
      </c>
      <c r="F120">
        <f t="shared" ca="1" si="49"/>
        <v>9.9642453914456808E-2</v>
      </c>
      <c r="G120">
        <f t="shared" ca="1" si="49"/>
        <v>0.96751268023997972</v>
      </c>
      <c r="H120">
        <f t="shared" ca="1" si="49"/>
        <v>0.90698658434320156</v>
      </c>
      <c r="I120">
        <f t="shared" ca="1" si="49"/>
        <v>0.95839307196683787</v>
      </c>
      <c r="M120" t="str">
        <f t="shared" ca="1" si="31"/>
        <v>안 지정 캐릭터 PP 영웅등급</v>
      </c>
      <c r="N120">
        <f t="shared" ca="1" si="42"/>
        <v>87240</v>
      </c>
      <c r="O120">
        <f t="shared" ca="1" si="36"/>
        <v>14</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캐릭터",$M120="지정 캐릭터 LBP1",$M120="지정 캐릭터 LBP2",$M120="지정 캐릭터 LBP3",$M120="안 지정 캐릭터 영웅등급"),"DI",
IF($M120="지정 캐릭터 PP","DI",
IF(OR($M120="안 지정 캐릭터 PP 일반등급",$M120="안 지정 캐릭터 PP 영웅등급"),"GO",
"그외없음"))))))</f>
        <v>GO</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캐릭터",$M120="지정 캐릭터 LBP1",$M120="지정 캐릭터 LBP2",$M120="지정 캐릭터 LBP3"),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
"그외없음")))))))</f>
        <v>삭제</v>
      </c>
      <c r="R120">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캐릭터",$M120="지정 캐릭터 LBP1",$M120="지정 캐릭터 LBP2",$M120="지정 캐릭터 LBP3"),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1400</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t="shared" ca="1" si="32"/>
        <v>0</v>
      </c>
      <c r="U120" t="s">
        <v>93</v>
      </c>
      <c r="V120">
        <v>13068</v>
      </c>
      <c r="W120">
        <v>9</v>
      </c>
      <c r="X120" t="s">
        <v>129</v>
      </c>
      <c r="Z120">
        <v>900</v>
      </c>
      <c r="AA120" t="str">
        <f t="shared" ca="1" si="33"/>
        <v>upn</v>
      </c>
      <c r="AB120" t="s">
        <v>93</v>
      </c>
      <c r="AC120">
        <v>30283</v>
      </c>
      <c r="AD120">
        <v>10</v>
      </c>
      <c r="AE120" t="s">
        <v>129</v>
      </c>
      <c r="AG120">
        <v>1000</v>
      </c>
      <c r="AH120" t="str">
        <f t="shared" si="34"/>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IFERROR(VLOOKUP(AC120,[2]ActorTable!$A:$G,MATCH("이름참고",[2]ActorTable!$1:$1,0),0),"캐릭터없음"),
"")))))</f>
        <v/>
      </c>
      <c r="AJ120">
        <v>1</v>
      </c>
      <c r="AK12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v>
      </c>
      <c r="AL120" t="str">
        <f t="shared" ca="1" si="35"/>
        <v>{"dy":26,"sl":3,"tp":"upn","vl":"30283","cn":10,"pt":"GO","pr":1000}</v>
      </c>
      <c r="BK120" t="e">
        <f ca="1">IF(VLOOKUP($BT120,[1]EquipTable!$1:$1048576,MATCH("업데이트순번",[1]EquipTable!$1:$1,0),0)&lt;=$BN$1,1,0)
*IF(MID(BT120,7,1)="4",0.1,1)</f>
        <v>#VALUE!</v>
      </c>
      <c r="BL120" t="e">
        <f ca="1">IF(VLOOKUP($BT120,[1]EquipTable!$1:$1048576,MATCH("업데이트순번",[1]EquipTable!$1:$1,0),0)&lt;=$BN$1,1,0)
*IF(MID(BT120,7,1)="4",0.1,1)
*IF(AND(MID(BT120,7,1)&lt;&gt;"4",OR(MID(BT120,6,1)="6",MID(BT120,6,1)="7")),3,1)</f>
        <v>#VALUE!</v>
      </c>
      <c r="BM120" t="e">
        <f ca="1">IF(VLOOKUP($BT120,[1]EquipTable!$1:$1048576,MATCH("업데이트순번",[1]EquipTable!$1:$1,0),0)&lt;=$BN$1,1,0)
*IF(MID(BT120,7,1)="4",0.1,1)
*IF(AND(MID(BT120,7,1)&lt;&gt;"4",MID(BT120,6,1)="8"),4,1)</f>
        <v>#VALUE!</v>
      </c>
      <c r="BN120" t="e">
        <f t="shared" ca="1" si="38"/>
        <v>#VALUE!</v>
      </c>
      <c r="BO120" t="e">
        <f t="shared" ca="1" si="39"/>
        <v>#VALUE!</v>
      </c>
      <c r="BP120" t="e">
        <f t="shared" ca="1" si="40"/>
        <v>#VALUE!</v>
      </c>
      <c r="BQ120" t="e">
        <f t="shared" ca="1" si="41"/>
        <v>#VALUE!</v>
      </c>
      <c r="BR120" t="e">
        <f t="shared" ca="1" si="43"/>
        <v>#VALUE!</v>
      </c>
      <c r="BS120" t="e">
        <f t="shared" ca="1" si="44"/>
        <v>#VALUE!</v>
      </c>
      <c r="BT120" t="e">
        <f ca="1">OFFSET([1]EquipTable!$A$1,ROW()-1,0)</f>
        <v>#VALUE!</v>
      </c>
    </row>
    <row r="121" spans="1:72">
      <c r="A121">
        <v>27</v>
      </c>
      <c r="B121">
        <v>3</v>
      </c>
      <c r="C121">
        <f t="shared" si="30"/>
        <v>0</v>
      </c>
      <c r="D121">
        <f t="shared" ca="1" si="49"/>
        <v>0.30629209754079578</v>
      </c>
      <c r="E121">
        <f t="shared" ca="1" si="49"/>
        <v>0.35483308121956669</v>
      </c>
      <c r="F121">
        <f t="shared" ca="1" si="49"/>
        <v>0.55952950265067691</v>
      </c>
      <c r="G121">
        <f t="shared" ca="1" si="49"/>
        <v>0.93598422915319279</v>
      </c>
      <c r="H121">
        <f t="shared" ca="1" si="49"/>
        <v>0.98847884843013345</v>
      </c>
      <c r="I121">
        <f t="shared" ca="1" si="49"/>
        <v>0.18382031466115156</v>
      </c>
      <c r="M121" t="str">
        <f t="shared" ca="1" si="31"/>
        <v>안 지정 캐릭터 PP 일반등급</v>
      </c>
      <c r="N121">
        <f t="shared" ca="1" si="42"/>
        <v>35483</v>
      </c>
      <c r="O121">
        <f t="shared" ca="1" si="36"/>
        <v>11</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캐릭터",$M121="지정 캐릭터 LBP1",$M121="지정 캐릭터 LBP2",$M121="지정 캐릭터 LBP3",$M121="안 지정 캐릭터 영웅등급"),"DI",
IF($M121="지정 캐릭터 PP","DI",
IF(OR($M121="안 지정 캐릭터 PP 일반등급",$M121="안 지정 캐릭터 PP 영웅등급"),"GO",
"그외없음"))))))</f>
        <v>GO</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캐릭터",$M121="지정 캐릭터 LBP1",$M121="지정 캐릭터 LBP2",$M121="지정 캐릭터 LBP3"),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
"그외없음")))))))</f>
        <v>삭제</v>
      </c>
      <c r="R121">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캐릭터",$M121="지정 캐릭터 LBP1",$M121="지정 캐릭터 LBP2",$M121="지정 캐릭터 LBP3"),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1100</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t="shared" ca="1" si="32"/>
        <v>0</v>
      </c>
      <c r="U121" t="s">
        <v>92</v>
      </c>
      <c r="V121">
        <v>99571</v>
      </c>
      <c r="W121">
        <v>14</v>
      </c>
      <c r="X121" t="s">
        <v>129</v>
      </c>
      <c r="Z121">
        <v>1400</v>
      </c>
      <c r="AA121" t="str">
        <f t="shared" ca="1" si="33"/>
        <v>upn</v>
      </c>
      <c r="AB121" t="s">
        <v>93</v>
      </c>
      <c r="AC121">
        <v>46336</v>
      </c>
      <c r="AD121">
        <v>11</v>
      </c>
      <c r="AE121" t="s">
        <v>129</v>
      </c>
      <c r="AG121">
        <v>1100</v>
      </c>
      <c r="AH121" t="str">
        <f t="shared" si="34"/>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IFERROR(VLOOKUP(AC121,[2]ActorTable!$A:$G,MATCH("이름참고",[2]ActorTable!$1:$1,0),0),"캐릭터없음"),
"")))))</f>
        <v/>
      </c>
      <c r="AJ121">
        <v>1</v>
      </c>
      <c r="AK121"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v>
      </c>
      <c r="AL121" t="str">
        <f t="shared" ca="1" si="35"/>
        <v>{"dy":27,"sl":3,"tp":"upn","vl":"46336","cn":11,"pt":"GO","pr":1100}</v>
      </c>
      <c r="BK121" t="e">
        <f ca="1">IF(VLOOKUP($BT121,[1]EquipTable!$1:$1048576,MATCH("업데이트순번",[1]EquipTable!$1:$1,0),0)&lt;=$BN$1,1,0)
*IF(MID(BT121,7,1)="4",0.1,1)</f>
        <v>#VALUE!</v>
      </c>
      <c r="BL121" t="e">
        <f ca="1">IF(VLOOKUP($BT121,[1]EquipTable!$1:$1048576,MATCH("업데이트순번",[1]EquipTable!$1:$1,0),0)&lt;=$BN$1,1,0)
*IF(MID(BT121,7,1)="4",0.1,1)
*IF(AND(MID(BT121,7,1)&lt;&gt;"4",OR(MID(BT121,6,1)="6",MID(BT121,6,1)="7")),3,1)</f>
        <v>#VALUE!</v>
      </c>
      <c r="BM121" t="e">
        <f ca="1">IF(VLOOKUP($BT121,[1]EquipTable!$1:$1048576,MATCH("업데이트순번",[1]EquipTable!$1:$1,0),0)&lt;=$BN$1,1,0)
*IF(MID(BT121,7,1)="4",0.1,1)
*IF(AND(MID(BT121,7,1)&lt;&gt;"4",MID(BT121,6,1)="8"),4,1)</f>
        <v>#VALUE!</v>
      </c>
      <c r="BN121" t="e">
        <f t="shared" ca="1" si="38"/>
        <v>#VALUE!</v>
      </c>
      <c r="BO121" t="e">
        <f t="shared" ca="1" si="39"/>
        <v>#VALUE!</v>
      </c>
      <c r="BP121" t="e">
        <f t="shared" ca="1" si="40"/>
        <v>#VALUE!</v>
      </c>
      <c r="BQ121" t="e">
        <f t="shared" ca="1" si="41"/>
        <v>#VALUE!</v>
      </c>
      <c r="BR121" t="e">
        <f t="shared" ca="1" si="43"/>
        <v>#VALUE!</v>
      </c>
      <c r="BS121" t="e">
        <f t="shared" ca="1" si="44"/>
        <v>#VALUE!</v>
      </c>
      <c r="BT121" t="e">
        <f ca="1">OFFSET([1]EquipTable!$A$1,ROW()-1,0)</f>
        <v>#VALUE!</v>
      </c>
    </row>
    <row r="122" spans="1:72">
      <c r="A122">
        <v>28</v>
      </c>
      <c r="B122">
        <v>3</v>
      </c>
      <c r="C122">
        <f t="shared" si="30"/>
        <v>0</v>
      </c>
      <c r="D122">
        <f t="shared" ref="D122:I131" ca="1" si="50">RAND()</f>
        <v>0.84836442952523039</v>
      </c>
      <c r="E122">
        <f t="shared" ca="1" si="50"/>
        <v>0.62124291324272896</v>
      </c>
      <c r="F122">
        <f t="shared" ca="1" si="50"/>
        <v>0.72819554841162082</v>
      </c>
      <c r="G122">
        <f t="shared" ca="1" si="50"/>
        <v>0.53506999076415318</v>
      </c>
      <c r="H122">
        <f t="shared" ca="1" si="50"/>
        <v>0.77697305501827107</v>
      </c>
      <c r="I122">
        <f t="shared" ca="1" si="50"/>
        <v>0.36959897402706643</v>
      </c>
      <c r="M122" t="str">
        <f t="shared" ca="1" si="31"/>
        <v>안 지정 캐릭터 PP 일반등급</v>
      </c>
      <c r="N122">
        <f t="shared" ca="1" si="42"/>
        <v>62124</v>
      </c>
      <c r="O122">
        <f t="shared" ca="1" si="36"/>
        <v>12</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캐릭터",$M122="지정 캐릭터 LBP1",$M122="지정 캐릭터 LBP2",$M122="지정 캐릭터 LBP3",$M122="안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캐릭터",$M122="지정 캐릭터 LBP1",$M122="지정 캐릭터 LBP2",$M122="지정 캐릭터 LBP3"),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캐릭터",$M122="지정 캐릭터 LBP1",$M122="지정 캐릭터 LBP2",$M122="지정 캐릭터 LBP3"),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1200</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t="shared" ca="1" si="32"/>
        <v>0</v>
      </c>
      <c r="U122" t="s">
        <v>92</v>
      </c>
      <c r="V122">
        <v>10463</v>
      </c>
      <c r="W122">
        <v>9</v>
      </c>
      <c r="X122" t="s">
        <v>129</v>
      </c>
      <c r="Z122">
        <v>900</v>
      </c>
      <c r="AA122" t="str">
        <f t="shared" ca="1" si="33"/>
        <v>upn</v>
      </c>
      <c r="AB122" t="s">
        <v>93</v>
      </c>
      <c r="AC122">
        <v>13144</v>
      </c>
      <c r="AD122">
        <v>9</v>
      </c>
      <c r="AE122" t="s">
        <v>129</v>
      </c>
      <c r="AG122">
        <v>900</v>
      </c>
      <c r="AH122" t="str">
        <f t="shared" si="34"/>
        <v/>
      </c>
      <c r="AI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IFERROR(VLOOKUP(AC122,[2]ActorTable!$A:$G,MATCH("이름참고",[2]ActorTable!$1:$1,0),0),"캐릭터없음"),
"")))))</f>
        <v/>
      </c>
      <c r="AJ122">
        <v>1</v>
      </c>
      <c r="AK122"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v>
      </c>
      <c r="AL122" t="str">
        <f t="shared" ca="1" si="35"/>
        <v>{"dy":28,"sl":3,"tp":"upn","vl":"13144","cn":9,"pt":"GO","pr":900}</v>
      </c>
      <c r="BK122" t="e">
        <f ca="1">IF(VLOOKUP($BT122,[1]EquipTable!$1:$1048576,MATCH("업데이트순번",[1]EquipTable!$1:$1,0),0)&lt;=$BN$1,1,0)
*IF(MID(BT122,7,1)="4",0.1,1)</f>
        <v>#VALUE!</v>
      </c>
      <c r="BL122" t="e">
        <f ca="1">IF(VLOOKUP($BT122,[1]EquipTable!$1:$1048576,MATCH("업데이트순번",[1]EquipTable!$1:$1,0),0)&lt;=$BN$1,1,0)
*IF(MID(BT122,7,1)="4",0.1,1)
*IF(AND(MID(BT122,7,1)&lt;&gt;"4",OR(MID(BT122,6,1)="6",MID(BT122,6,1)="7")),3,1)</f>
        <v>#VALUE!</v>
      </c>
      <c r="BM122" t="e">
        <f ca="1">IF(VLOOKUP($BT122,[1]EquipTable!$1:$1048576,MATCH("업데이트순번",[1]EquipTable!$1:$1,0),0)&lt;=$BN$1,1,0)
*IF(MID(BT122,7,1)="4",0.1,1)
*IF(AND(MID(BT122,7,1)&lt;&gt;"4",MID(BT122,6,1)="8"),4,1)</f>
        <v>#VALUE!</v>
      </c>
      <c r="BN122" t="e">
        <f t="shared" ca="1" si="38"/>
        <v>#VALUE!</v>
      </c>
      <c r="BO122" t="e">
        <f t="shared" ca="1" si="39"/>
        <v>#VALUE!</v>
      </c>
      <c r="BP122" t="e">
        <f t="shared" ca="1" si="40"/>
        <v>#VALUE!</v>
      </c>
      <c r="BQ122" t="e">
        <f t="shared" ca="1" si="41"/>
        <v>#VALUE!</v>
      </c>
      <c r="BR122" t="e">
        <f t="shared" ca="1" si="43"/>
        <v>#VALUE!</v>
      </c>
      <c r="BS122" t="e">
        <f t="shared" ca="1" si="44"/>
        <v>#VALUE!</v>
      </c>
      <c r="BT122" t="e">
        <f ca="1">OFFSET([1]EquipTable!$A$1,ROW()-1,0)</f>
        <v>#VALUE!</v>
      </c>
    </row>
    <row r="123" spans="1:72">
      <c r="A123">
        <v>29</v>
      </c>
      <c r="B123">
        <v>3</v>
      </c>
      <c r="C123">
        <f t="shared" si="30"/>
        <v>0</v>
      </c>
      <c r="D123">
        <f t="shared" ca="1" si="50"/>
        <v>0.86852723103431251</v>
      </c>
      <c r="E123">
        <f t="shared" ca="1" si="50"/>
        <v>0.76512373126202349</v>
      </c>
      <c r="F123">
        <f t="shared" ca="1" si="50"/>
        <v>0.39969248760226539</v>
      </c>
      <c r="G123">
        <f t="shared" ca="1" si="50"/>
        <v>0.33862763617159408</v>
      </c>
      <c r="H123">
        <f t="shared" ca="1" si="50"/>
        <v>0.9058079124871391</v>
      </c>
      <c r="I123">
        <f t="shared" ca="1" si="50"/>
        <v>0.17779416393975911</v>
      </c>
      <c r="M123" t="str">
        <f t="shared" ca="1" si="31"/>
        <v>안 지정 캐릭터 PP 일반등급</v>
      </c>
      <c r="N123">
        <f t="shared" ca="1" si="42"/>
        <v>76512</v>
      </c>
      <c r="O123">
        <f t="shared" ca="1" si="36"/>
        <v>13</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캐릭터",$M123="지정 캐릭터 LBP1",$M123="지정 캐릭터 LBP2",$M123="지정 캐릭터 LBP3",$M123="안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캐릭터",$M123="지정 캐릭터 LBP1",$M123="지정 캐릭터 LBP2",$M123="지정 캐릭터 LBP3"),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캐릭터",$M123="지정 캐릭터 LBP1",$M123="지정 캐릭터 LBP2",$M123="지정 캐릭터 LBP3"),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1300</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t="shared" ca="1" si="32"/>
        <v>0</v>
      </c>
      <c r="U123" t="s">
        <v>93</v>
      </c>
      <c r="V123">
        <v>12239</v>
      </c>
      <c r="W123">
        <v>9</v>
      </c>
      <c r="X123" t="s">
        <v>129</v>
      </c>
      <c r="Z123">
        <v>900</v>
      </c>
      <c r="AA123" t="str">
        <f t="shared" ca="1" si="33"/>
        <v>upn</v>
      </c>
      <c r="AB123" t="s">
        <v>93</v>
      </c>
      <c r="AC123">
        <v>71291</v>
      </c>
      <c r="AD123">
        <v>13</v>
      </c>
      <c r="AE123" t="s">
        <v>129</v>
      </c>
      <c r="AG123">
        <v>1300</v>
      </c>
      <c r="AH123" t="str">
        <f t="shared" si="34"/>
        <v/>
      </c>
      <c r="AI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IFERROR(VLOOKUP(AC123,[2]ActorTable!$A:$G,MATCH("이름참고",[2]ActorTable!$1:$1,0),0),"캐릭터없음"),
"")))))</f>
        <v/>
      </c>
      <c r="AJ123">
        <v>1</v>
      </c>
      <c r="AK123"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v>
      </c>
      <c r="AL123" t="str">
        <f t="shared" ca="1" si="35"/>
        <v>{"dy":29,"sl":3,"tp":"upn","vl":"71291","cn":13,"pt":"GO","pr":1300}</v>
      </c>
      <c r="BK123" t="e">
        <f ca="1">IF(VLOOKUP($BT123,[1]EquipTable!$1:$1048576,MATCH("업데이트순번",[1]EquipTable!$1:$1,0),0)&lt;=$BN$1,1,0)
*IF(MID(BT123,7,1)="4",0.1,1)</f>
        <v>#VALUE!</v>
      </c>
      <c r="BL123" t="e">
        <f ca="1">IF(VLOOKUP($BT123,[1]EquipTable!$1:$1048576,MATCH("업데이트순번",[1]EquipTable!$1:$1,0),0)&lt;=$BN$1,1,0)
*IF(MID(BT123,7,1)="4",0.1,1)
*IF(AND(MID(BT123,7,1)&lt;&gt;"4",OR(MID(BT123,6,1)="6",MID(BT123,6,1)="7")),3,1)</f>
        <v>#VALUE!</v>
      </c>
      <c r="BM123" t="e">
        <f ca="1">IF(VLOOKUP($BT123,[1]EquipTable!$1:$1048576,MATCH("업데이트순번",[1]EquipTable!$1:$1,0),0)&lt;=$BN$1,1,0)
*IF(MID(BT123,7,1)="4",0.1,1)
*IF(AND(MID(BT123,7,1)&lt;&gt;"4",MID(BT123,6,1)="8"),4,1)</f>
        <v>#VALUE!</v>
      </c>
      <c r="BN123" t="e">
        <f t="shared" ca="1" si="38"/>
        <v>#VALUE!</v>
      </c>
      <c r="BO123" t="e">
        <f t="shared" ca="1" si="39"/>
        <v>#VALUE!</v>
      </c>
      <c r="BP123" t="e">
        <f t="shared" ca="1" si="40"/>
        <v>#VALUE!</v>
      </c>
      <c r="BQ123" t="e">
        <f t="shared" ca="1" si="41"/>
        <v>#VALUE!</v>
      </c>
      <c r="BR123" t="e">
        <f t="shared" ca="1" si="43"/>
        <v>#VALUE!</v>
      </c>
      <c r="BS123" t="e">
        <f t="shared" ca="1" si="44"/>
        <v>#VALUE!</v>
      </c>
      <c r="BT123" t="e">
        <f ca="1">OFFSET([1]EquipTable!$A$1,ROW()-1,0)</f>
        <v>#VALUE!</v>
      </c>
    </row>
    <row r="124" spans="1:72">
      <c r="A124">
        <v>30</v>
      </c>
      <c r="B124">
        <v>3</v>
      </c>
      <c r="C124">
        <f t="shared" si="30"/>
        <v>0</v>
      </c>
      <c r="D124">
        <f t="shared" ca="1" si="50"/>
        <v>0.34771595502702934</v>
      </c>
      <c r="E124">
        <f t="shared" ca="1" si="50"/>
        <v>0.99396657893200702</v>
      </c>
      <c r="F124">
        <f t="shared" ca="1" si="50"/>
        <v>0.2528123259902002</v>
      </c>
      <c r="G124">
        <f t="shared" ca="1" si="50"/>
        <v>0.84454313919906632</v>
      </c>
      <c r="H124">
        <f t="shared" ca="1" si="50"/>
        <v>0.21163040233067021</v>
      </c>
      <c r="I124">
        <f t="shared" ca="1" si="50"/>
        <v>0.40823557544214917</v>
      </c>
      <c r="M124" t="str">
        <f t="shared" ca="1" si="31"/>
        <v>안 지정 캐릭터 PP 일반등급</v>
      </c>
      <c r="N124">
        <f t="shared" ca="1" si="42"/>
        <v>99396</v>
      </c>
      <c r="O124">
        <f t="shared" ca="1" si="36"/>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캐릭터",$M124="지정 캐릭터 LBP1",$M124="지정 캐릭터 LBP2",$M124="지정 캐릭터 LBP3",$M124="안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캐릭터",$M124="지정 캐릭터 LBP1",$M124="지정 캐릭터 LBP2",$M124="지정 캐릭터 LBP3"),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캐릭터",$M124="지정 캐릭터 LBP1",$M124="지정 캐릭터 LBP2",$M124="지정 캐릭터 LBP3"),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1400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t="shared" ca="1" si="32"/>
        <v>0</v>
      </c>
      <c r="U124" t="s">
        <v>93</v>
      </c>
      <c r="V124">
        <v>73097</v>
      </c>
      <c r="W124">
        <v>13</v>
      </c>
      <c r="X124" t="s">
        <v>129</v>
      </c>
      <c r="Z124">
        <v>1300</v>
      </c>
      <c r="AA124" t="str">
        <f t="shared" ca="1" si="33"/>
        <v>upn</v>
      </c>
      <c r="AB124" t="s">
        <v>93</v>
      </c>
      <c r="AC124">
        <v>26429</v>
      </c>
      <c r="AD124">
        <v>10</v>
      </c>
      <c r="AE124" t="s">
        <v>129</v>
      </c>
      <c r="AG124">
        <v>1000</v>
      </c>
      <c r="AH124" t="str">
        <f t="shared" si="34"/>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IFERROR(VLOOKUP(AC124,[2]ActorTable!$A:$G,MATCH("이름참고",[2]ActorTable!$1:$1,0),0),"캐릭터없음"),
"")))))</f>
        <v/>
      </c>
      <c r="AJ124">
        <v>1</v>
      </c>
      <c r="AK124"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v>
      </c>
      <c r="AL124" t="str">
        <f t="shared" ca="1" si="35"/>
        <v>{"dy":30,"sl":3,"tp":"upn","vl":"26429","cn":10,"pt":"GO","pr":1000}</v>
      </c>
      <c r="BK124" t="e">
        <f ca="1">IF(VLOOKUP($BT124,[1]EquipTable!$1:$1048576,MATCH("업데이트순번",[1]EquipTable!$1:$1,0),0)&lt;=$BN$1,1,0)
*IF(MID(BT124,7,1)="4",0.1,1)</f>
        <v>#VALUE!</v>
      </c>
      <c r="BL124" t="e">
        <f ca="1">IF(VLOOKUP($BT124,[1]EquipTable!$1:$1048576,MATCH("업데이트순번",[1]EquipTable!$1:$1,0),0)&lt;=$BN$1,1,0)
*IF(MID(BT124,7,1)="4",0.1,1)
*IF(AND(MID(BT124,7,1)&lt;&gt;"4",OR(MID(BT124,6,1)="6",MID(BT124,6,1)="7")),3,1)</f>
        <v>#VALUE!</v>
      </c>
      <c r="BM124" t="e">
        <f ca="1">IF(VLOOKUP($BT124,[1]EquipTable!$1:$1048576,MATCH("업데이트순번",[1]EquipTable!$1:$1,0),0)&lt;=$BN$1,1,0)
*IF(MID(BT124,7,1)="4",0.1,1)
*IF(AND(MID(BT124,7,1)&lt;&gt;"4",MID(BT124,6,1)="8"),4,1)</f>
        <v>#VALUE!</v>
      </c>
      <c r="BN124" t="e">
        <f t="shared" ca="1" si="38"/>
        <v>#VALUE!</v>
      </c>
      <c r="BO124" t="e">
        <f t="shared" ca="1" si="39"/>
        <v>#VALUE!</v>
      </c>
      <c r="BP124" t="e">
        <f t="shared" ca="1" si="40"/>
        <v>#VALUE!</v>
      </c>
      <c r="BQ124" t="e">
        <f t="shared" ca="1" si="41"/>
        <v>#VALUE!</v>
      </c>
      <c r="BR124" t="e">
        <f t="shared" ca="1" si="43"/>
        <v>#VALUE!</v>
      </c>
      <c r="BS124" t="e">
        <f t="shared" ca="1" si="44"/>
        <v>#VALUE!</v>
      </c>
      <c r="BT124" t="e">
        <f ca="1">OFFSET([1]EquipTable!$A$1,ROW()-1,0)</f>
        <v>#VALUE!</v>
      </c>
    </row>
    <row r="125" spans="1:72">
      <c r="A125">
        <v>31</v>
      </c>
      <c r="B125">
        <v>3</v>
      </c>
      <c r="C125">
        <f t="shared" si="30"/>
        <v>0</v>
      </c>
      <c r="D125">
        <f t="shared" ca="1" si="50"/>
        <v>0.13837141347281123</v>
      </c>
      <c r="E125">
        <f t="shared" ca="1" si="50"/>
        <v>0.5905143167617849</v>
      </c>
      <c r="F125">
        <f t="shared" ca="1" si="50"/>
        <v>9.2180502944336995E-2</v>
      </c>
      <c r="G125">
        <f t="shared" ca="1" si="50"/>
        <v>0.18040713296125677</v>
      </c>
      <c r="H125">
        <f t="shared" ca="1" si="50"/>
        <v>0.32906885675366904</v>
      </c>
      <c r="I125">
        <f t="shared" ca="1" si="50"/>
        <v>0.50589953553023614</v>
      </c>
      <c r="M125" t="str">
        <f t="shared" ca="1" si="31"/>
        <v>안 지정 캐릭터 PP 영웅등급</v>
      </c>
      <c r="N125">
        <f t="shared" ca="1" si="42"/>
        <v>59051</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캐릭터",$M125="지정 캐릭터 LBP1",$M125="지정 캐릭터 LBP2",$M125="지정 캐릭터 LBP3",$M125="안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캐릭터",$M125="지정 캐릭터 LBP1",$M125="지정 캐릭터 LBP2",$M125="지정 캐릭터 LBP3"),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캐릭터",$M125="지정 캐릭터 LBP1",$M125="지정 캐릭터 LBP2",$M125="지정 캐릭터 LBP3"),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1200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t="shared" ca="1" si="32"/>
        <v>0</v>
      </c>
      <c r="U125" t="s">
        <v>93</v>
      </c>
      <c r="V125">
        <v>31922</v>
      </c>
      <c r="W125">
        <v>10</v>
      </c>
      <c r="X125" t="s">
        <v>129</v>
      </c>
      <c r="Z125">
        <v>1000</v>
      </c>
      <c r="AA125" t="str">
        <f t="shared" ca="1" si="33"/>
        <v>upn</v>
      </c>
      <c r="AB125" t="s">
        <v>93</v>
      </c>
      <c r="AC125">
        <v>9817</v>
      </c>
      <c r="AD125">
        <v>9</v>
      </c>
      <c r="AE125" t="s">
        <v>129</v>
      </c>
      <c r="AG125">
        <v>900</v>
      </c>
      <c r="AH125" t="str">
        <f t="shared" si="34"/>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IFERROR(VLOOKUP(AC125,[2]ActorTable!$A:$G,MATCH("이름참고",[2]ActorTable!$1:$1,0),0),"캐릭터없음"),
"")))))</f>
        <v/>
      </c>
      <c r="AJ125">
        <v>1</v>
      </c>
      <c r="AK125"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v>
      </c>
      <c r="AL125" t="str">
        <f t="shared" ca="1" si="35"/>
        <v>{"dy":31,"sl":3,"tp":"upn","vl":"9817","cn":9,"pt":"GO","pr":900}</v>
      </c>
      <c r="BK125" t="e">
        <f ca="1">IF(VLOOKUP($BT125,[1]EquipTable!$1:$1048576,MATCH("업데이트순번",[1]EquipTable!$1:$1,0),0)&lt;=$BN$1,1,0)
*IF(MID(BT125,7,1)="4",0.1,1)</f>
        <v>#VALUE!</v>
      </c>
      <c r="BL125" t="e">
        <f ca="1">IF(VLOOKUP($BT125,[1]EquipTable!$1:$1048576,MATCH("업데이트순번",[1]EquipTable!$1:$1,0),0)&lt;=$BN$1,1,0)
*IF(MID(BT125,7,1)="4",0.1,1)
*IF(AND(MID(BT125,7,1)&lt;&gt;"4",OR(MID(BT125,6,1)="6",MID(BT125,6,1)="7")),3,1)</f>
        <v>#VALUE!</v>
      </c>
      <c r="BM125" t="e">
        <f ca="1">IF(VLOOKUP($BT125,[1]EquipTable!$1:$1048576,MATCH("업데이트순번",[1]EquipTable!$1:$1,0),0)&lt;=$BN$1,1,0)
*IF(MID(BT125,7,1)="4",0.1,1)
*IF(AND(MID(BT125,7,1)&lt;&gt;"4",MID(BT125,6,1)="8"),4,1)</f>
        <v>#VALUE!</v>
      </c>
      <c r="BN125" t="e">
        <f t="shared" ca="1" si="38"/>
        <v>#VALUE!</v>
      </c>
      <c r="BO125" t="e">
        <f t="shared" ca="1" si="39"/>
        <v>#VALUE!</v>
      </c>
      <c r="BP125" t="e">
        <f t="shared" ca="1" si="40"/>
        <v>#VALUE!</v>
      </c>
      <c r="BQ125" t="e">
        <f t="shared" ca="1" si="41"/>
        <v>#VALUE!</v>
      </c>
      <c r="BR125" t="e">
        <f t="shared" ca="1" si="43"/>
        <v>#VALUE!</v>
      </c>
      <c r="BS125" t="e">
        <f t="shared" ca="1" si="44"/>
        <v>#VALUE!</v>
      </c>
      <c r="BT125" t="e">
        <f ca="1">OFFSET([1]EquipTable!$A$1,ROW()-1,0)</f>
        <v>#VALUE!</v>
      </c>
    </row>
    <row r="126" spans="1:72">
      <c r="A126">
        <v>1</v>
      </c>
      <c r="B126">
        <v>4</v>
      </c>
      <c r="C126">
        <f t="shared" si="30"/>
        <v>0</v>
      </c>
      <c r="D126">
        <f t="shared" ca="1" si="50"/>
        <v>0.24272694379197224</v>
      </c>
      <c r="E126">
        <f t="shared" ca="1" si="50"/>
        <v>0.51274182047109729</v>
      </c>
      <c r="F126">
        <f t="shared" ca="1" si="50"/>
        <v>4.9766393632349026E-2</v>
      </c>
      <c r="G126">
        <f t="shared" ca="1" si="50"/>
        <v>0.78248852740512964</v>
      </c>
      <c r="H126">
        <f t="shared" ca="1" si="50"/>
        <v>0.68634602948291967</v>
      </c>
      <c r="I126">
        <f t="shared" ca="1" si="50"/>
        <v>2.943052797883261E-2</v>
      </c>
      <c r="M126" t="str">
        <f t="shared" ca="1" si="31"/>
        <v>안 지정 캐릭터 PP 일반등급</v>
      </c>
      <c r="N126">
        <f t="shared" ca="1" si="42"/>
        <v>51274</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캐릭터",$M126="지정 캐릭터 LBP1",$M126="지정 캐릭터 LBP2",$M126="지정 캐릭터 LBP3",$M126="안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캐릭터",$M126="지정 캐릭터 LBP1",$M126="지정 캐릭터 LBP2",$M126="지정 캐릭터 LBP3"),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캐릭터",$M126="지정 캐릭터 LBP1",$M126="지정 캐릭터 LBP2",$M126="지정 캐릭터 LBP3"),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1200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t="shared" ca="1" si="32"/>
        <v>0</v>
      </c>
      <c r="U126" t="s">
        <v>93</v>
      </c>
      <c r="V126">
        <v>13958</v>
      </c>
      <c r="W126">
        <v>9</v>
      </c>
      <c r="X126" t="s">
        <v>129</v>
      </c>
      <c r="Z126">
        <v>900</v>
      </c>
      <c r="AA126" t="str">
        <f t="shared" ca="1" si="33"/>
        <v>upn</v>
      </c>
      <c r="AB126" t="s">
        <v>93</v>
      </c>
      <c r="AC126">
        <v>71178</v>
      </c>
      <c r="AD126">
        <v>13</v>
      </c>
      <c r="AE126" t="s">
        <v>129</v>
      </c>
      <c r="AG126">
        <v>1300</v>
      </c>
      <c r="AH126" t="str">
        <f t="shared" si="34"/>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IFERROR(VLOOKUP(AC126,[2]ActorTable!$A:$G,MATCH("이름참고",[2]ActorTable!$1:$1,0),0),"캐릭터없음"),
"")))))</f>
        <v/>
      </c>
      <c r="AJ126">
        <v>1</v>
      </c>
      <c r="AK126"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v>
      </c>
      <c r="AL126" t="str">
        <f t="shared" ca="1" si="35"/>
        <v>{"dy":1,"sl":4,"tp":"upn","vl":"71178","cn":13,"pt":"GO","pr":1300}</v>
      </c>
      <c r="BK126" t="e">
        <f ca="1">IF(VLOOKUP($BT126,[1]EquipTable!$1:$1048576,MATCH("업데이트순번",[1]EquipTable!$1:$1,0),0)&lt;=$BN$1,1,0)
*IF(MID(BT126,7,1)="4",0.1,1)</f>
        <v>#VALUE!</v>
      </c>
      <c r="BL126" t="e">
        <f ca="1">IF(VLOOKUP($BT126,[1]EquipTable!$1:$1048576,MATCH("업데이트순번",[1]EquipTable!$1:$1,0),0)&lt;=$BN$1,1,0)
*IF(MID(BT126,7,1)="4",0.1,1)
*IF(AND(MID(BT126,7,1)&lt;&gt;"4",OR(MID(BT126,6,1)="6",MID(BT126,6,1)="7")),3,1)</f>
        <v>#VALUE!</v>
      </c>
      <c r="BM126" t="e">
        <f ca="1">IF(VLOOKUP($BT126,[1]EquipTable!$1:$1048576,MATCH("업데이트순번",[1]EquipTable!$1:$1,0),0)&lt;=$BN$1,1,0)
*IF(MID(BT126,7,1)="4",0.1,1)
*IF(AND(MID(BT126,7,1)&lt;&gt;"4",MID(BT126,6,1)="8"),4,1)</f>
        <v>#VALUE!</v>
      </c>
      <c r="BN126" t="e">
        <f t="shared" ca="1" si="38"/>
        <v>#VALUE!</v>
      </c>
      <c r="BO126" t="e">
        <f t="shared" ca="1" si="39"/>
        <v>#VALUE!</v>
      </c>
      <c r="BP126" t="e">
        <f t="shared" ca="1" si="40"/>
        <v>#VALUE!</v>
      </c>
      <c r="BQ126" t="e">
        <f t="shared" ca="1" si="41"/>
        <v>#VALUE!</v>
      </c>
      <c r="BR126" t="e">
        <f t="shared" ca="1" si="43"/>
        <v>#VALUE!</v>
      </c>
      <c r="BS126" t="e">
        <f t="shared" ca="1" si="44"/>
        <v>#VALUE!</v>
      </c>
      <c r="BT126" t="e">
        <f ca="1">OFFSET([1]EquipTable!$A$1,ROW()-1,0)</f>
        <v>#VALUE!</v>
      </c>
    </row>
    <row r="127" spans="1:72">
      <c r="A127">
        <v>2</v>
      </c>
      <c r="B127">
        <v>4</v>
      </c>
      <c r="C127">
        <f t="shared" si="30"/>
        <v>0</v>
      </c>
      <c r="D127">
        <f t="shared" ca="1" si="50"/>
        <v>0.333612310685244</v>
      </c>
      <c r="E127">
        <f t="shared" ca="1" si="50"/>
        <v>0.45353523134098594</v>
      </c>
      <c r="F127">
        <f t="shared" ca="1" si="50"/>
        <v>0.32956552918227178</v>
      </c>
      <c r="G127">
        <f t="shared" ca="1" si="50"/>
        <v>0.23000020666715404</v>
      </c>
      <c r="H127">
        <f t="shared" ca="1" si="50"/>
        <v>0.64503656183040514</v>
      </c>
      <c r="I127">
        <f t="shared" ca="1" si="50"/>
        <v>0.45875654363968144</v>
      </c>
      <c r="M127" t="str">
        <f t="shared" ca="1" si="31"/>
        <v>안 지정 캐릭터 PP 일반등급</v>
      </c>
      <c r="N127">
        <f t="shared" ca="1" si="42"/>
        <v>45353</v>
      </c>
      <c r="O127">
        <f t="shared" ca="1" si="36"/>
        <v>11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캐릭터",$M127="지정 캐릭터 LBP1",$M127="지정 캐릭터 LBP2",$M127="지정 캐릭터 LBP3",$M127="안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캐릭터",$M127="지정 캐릭터 LBP1",$M127="지정 캐릭터 LBP2",$M127="지정 캐릭터 LBP3"),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캐릭터",$M127="지정 캐릭터 LBP1",$M127="지정 캐릭터 LBP2",$M127="지정 캐릭터 LBP3"),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1100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t="shared" ca="1" si="32"/>
        <v>0</v>
      </c>
      <c r="U127" t="s">
        <v>93</v>
      </c>
      <c r="V127">
        <v>97920</v>
      </c>
      <c r="W127">
        <v>14</v>
      </c>
      <c r="X127" t="s">
        <v>129</v>
      </c>
      <c r="Z127">
        <v>1400</v>
      </c>
      <c r="AA127" t="str">
        <f t="shared" ca="1" si="33"/>
        <v>upn</v>
      </c>
      <c r="AB127" t="s">
        <v>93</v>
      </c>
      <c r="AC127">
        <v>96832</v>
      </c>
      <c r="AD127">
        <v>14</v>
      </c>
      <c r="AE127" t="s">
        <v>129</v>
      </c>
      <c r="AG127">
        <v>1400</v>
      </c>
      <c r="AH127" t="str">
        <f t="shared" si="34"/>
        <v/>
      </c>
      <c r="AI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IFERROR(VLOOKUP(AC127,[2]ActorTable!$A:$G,MATCH("이름참고",[2]ActorTable!$1:$1,0),0),"캐릭터없음"),
"")))))</f>
        <v/>
      </c>
      <c r="AJ127">
        <v>1</v>
      </c>
      <c r="AK127"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v>
      </c>
      <c r="AL127" t="str">
        <f t="shared" ca="1" si="35"/>
        <v>{"dy":2,"sl":4,"tp":"upn","vl":"96832","cn":14,"pt":"GO","pr":1400}</v>
      </c>
      <c r="BK127" t="e">
        <f ca="1">IF(VLOOKUP($BT127,[1]EquipTable!$1:$1048576,MATCH("업데이트순번",[1]EquipTable!$1:$1,0),0)&lt;=$BN$1,1,0)
*IF(MID(BT127,7,1)="4",0.1,1)</f>
        <v>#VALUE!</v>
      </c>
      <c r="BL127" t="e">
        <f ca="1">IF(VLOOKUP($BT127,[1]EquipTable!$1:$1048576,MATCH("업데이트순번",[1]EquipTable!$1:$1,0),0)&lt;=$BN$1,1,0)
*IF(MID(BT127,7,1)="4",0.1,1)
*IF(AND(MID(BT127,7,1)&lt;&gt;"4",OR(MID(BT127,6,1)="6",MID(BT127,6,1)="7")),3,1)</f>
        <v>#VALUE!</v>
      </c>
      <c r="BM127" t="e">
        <f ca="1">IF(VLOOKUP($BT127,[1]EquipTable!$1:$1048576,MATCH("업데이트순번",[1]EquipTable!$1:$1,0),0)&lt;=$BN$1,1,0)
*IF(MID(BT127,7,1)="4",0.1,1)
*IF(AND(MID(BT127,7,1)&lt;&gt;"4",MID(BT127,6,1)="8"),4,1)</f>
        <v>#VALUE!</v>
      </c>
      <c r="BN127" t="e">
        <f t="shared" ca="1" si="38"/>
        <v>#VALUE!</v>
      </c>
      <c r="BO127" t="e">
        <f t="shared" ca="1" si="39"/>
        <v>#VALUE!</v>
      </c>
      <c r="BP127" t="e">
        <f t="shared" ca="1" si="40"/>
        <v>#VALUE!</v>
      </c>
      <c r="BQ127" t="e">
        <f t="shared" ca="1" si="41"/>
        <v>#VALUE!</v>
      </c>
      <c r="BR127" t="e">
        <f t="shared" ca="1" si="43"/>
        <v>#VALUE!</v>
      </c>
      <c r="BS127" t="e">
        <f t="shared" ca="1" si="44"/>
        <v>#VALUE!</v>
      </c>
      <c r="BT127" t="e">
        <f ca="1">OFFSET([1]EquipTable!$A$1,ROW()-1,0)</f>
        <v>#VALUE!</v>
      </c>
    </row>
    <row r="128" spans="1:72">
      <c r="A128">
        <v>3</v>
      </c>
      <c r="B128">
        <v>4</v>
      </c>
      <c r="C128">
        <f t="shared" si="30"/>
        <v>0</v>
      </c>
      <c r="D128">
        <f t="shared" ca="1" si="50"/>
        <v>0.82047522560211883</v>
      </c>
      <c r="E128">
        <f t="shared" ca="1" si="50"/>
        <v>0.91444358743864973</v>
      </c>
      <c r="F128">
        <f t="shared" ca="1" si="50"/>
        <v>0.84382164597093279</v>
      </c>
      <c r="G128">
        <f t="shared" ca="1" si="50"/>
        <v>7.0560574574883739E-2</v>
      </c>
      <c r="H128">
        <f t="shared" ca="1" si="50"/>
        <v>0.31971907087631624</v>
      </c>
      <c r="I128">
        <f t="shared" ca="1" si="50"/>
        <v>0.44576859081285436</v>
      </c>
      <c r="M128" t="str">
        <f t="shared" ca="1" si="31"/>
        <v>안 지정 캐릭터 PP 일반등급</v>
      </c>
      <c r="N128">
        <f t="shared" ca="1" si="42"/>
        <v>91444</v>
      </c>
      <c r="O128">
        <f t="shared" ca="1" si="36"/>
        <v>14</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캐릭터",$M128="지정 캐릭터 LBP1",$M128="지정 캐릭터 LBP2",$M128="지정 캐릭터 LBP3",$M128="안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캐릭터",$M128="지정 캐릭터 LBP1",$M128="지정 캐릭터 LBP2",$M128="지정 캐릭터 LBP3"),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캐릭터",$M128="지정 캐릭터 LBP1",$M128="지정 캐릭터 LBP2",$M128="지정 캐릭터 LBP3"),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1400</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t="shared" ca="1" si="32"/>
        <v>0</v>
      </c>
      <c r="U128" t="s">
        <v>93</v>
      </c>
      <c r="V128">
        <v>7445</v>
      </c>
      <c r="W128">
        <v>9</v>
      </c>
      <c r="X128" t="s">
        <v>129</v>
      </c>
      <c r="Z128">
        <v>900</v>
      </c>
      <c r="AA128" t="str">
        <f t="shared" ca="1" si="33"/>
        <v>upn</v>
      </c>
      <c r="AB128" t="s">
        <v>93</v>
      </c>
      <c r="AC128">
        <v>79980</v>
      </c>
      <c r="AD128">
        <v>13</v>
      </c>
      <c r="AE128" t="s">
        <v>129</v>
      </c>
      <c r="AG128">
        <v>1300</v>
      </c>
      <c r="AH128" t="str">
        <f t="shared" si="34"/>
        <v/>
      </c>
      <c r="AI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IFERROR(VLOOKUP(AC128,[2]ActorTable!$A:$G,MATCH("이름참고",[2]ActorTable!$1:$1,0),0),"캐릭터없음"),
"")))))</f>
        <v/>
      </c>
      <c r="AJ128">
        <v>1</v>
      </c>
      <c r="AK128"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v>
      </c>
      <c r="AL128" t="str">
        <f t="shared" ca="1" si="35"/>
        <v>{"dy":3,"sl":4,"tp":"upn","vl":"79980","cn":13,"pt":"GO","pr":1300}</v>
      </c>
      <c r="BK128" t="e">
        <f ca="1">IF(VLOOKUP($BT128,[1]EquipTable!$1:$1048576,MATCH("업데이트순번",[1]EquipTable!$1:$1,0),0)&lt;=$BN$1,1,0)
*IF(MID(BT128,7,1)="4",0.1,1)</f>
        <v>#VALUE!</v>
      </c>
      <c r="BL128" t="e">
        <f ca="1">IF(VLOOKUP($BT128,[1]EquipTable!$1:$1048576,MATCH("업데이트순번",[1]EquipTable!$1:$1,0),0)&lt;=$BN$1,1,0)
*IF(MID(BT128,7,1)="4",0.1,1)
*IF(AND(MID(BT128,7,1)&lt;&gt;"4",OR(MID(BT128,6,1)="6",MID(BT128,6,1)="7")),3,1)</f>
        <v>#VALUE!</v>
      </c>
      <c r="BM128" t="e">
        <f ca="1">IF(VLOOKUP($BT128,[1]EquipTable!$1:$1048576,MATCH("업데이트순번",[1]EquipTable!$1:$1,0),0)&lt;=$BN$1,1,0)
*IF(MID(BT128,7,1)="4",0.1,1)
*IF(AND(MID(BT128,7,1)&lt;&gt;"4",MID(BT128,6,1)="8"),4,1)</f>
        <v>#VALUE!</v>
      </c>
      <c r="BN128" t="e">
        <f t="shared" ca="1" si="38"/>
        <v>#VALUE!</v>
      </c>
      <c r="BO128" t="e">
        <f t="shared" ca="1" si="39"/>
        <v>#VALUE!</v>
      </c>
      <c r="BP128" t="e">
        <f t="shared" ca="1" si="40"/>
        <v>#VALUE!</v>
      </c>
      <c r="BQ128" t="e">
        <f t="shared" ca="1" si="41"/>
        <v>#VALUE!</v>
      </c>
      <c r="BR128" t="e">
        <f t="shared" ca="1" si="43"/>
        <v>#VALUE!</v>
      </c>
      <c r="BS128" t="e">
        <f t="shared" ca="1" si="44"/>
        <v>#VALUE!</v>
      </c>
      <c r="BT128" t="e">
        <f ca="1">OFFSET([1]EquipTable!$A$1,ROW()-1,0)</f>
        <v>#VALUE!</v>
      </c>
    </row>
    <row r="129" spans="1:38">
      <c r="A129">
        <v>4</v>
      </c>
      <c r="B129">
        <v>4</v>
      </c>
      <c r="C129">
        <f t="shared" si="30"/>
        <v>0</v>
      </c>
      <c r="D129">
        <f t="shared" ca="1" si="50"/>
        <v>0.29326626807935674</v>
      </c>
      <c r="E129">
        <f t="shared" ca="1" si="50"/>
        <v>0.55501861352316684</v>
      </c>
      <c r="F129">
        <f t="shared" ca="1" si="50"/>
        <v>0.70279959160158256</v>
      </c>
      <c r="G129">
        <f t="shared" ca="1" si="50"/>
        <v>0.28122205908157716</v>
      </c>
      <c r="H129">
        <f t="shared" ca="1" si="50"/>
        <v>0.37637014940068347</v>
      </c>
      <c r="I129">
        <f t="shared" ca="1" si="50"/>
        <v>0.1385945012312928</v>
      </c>
      <c r="M129" t="str">
        <f t="shared" ca="1" si="31"/>
        <v>안 지정 캐릭터 PP 일반등급</v>
      </c>
      <c r="N129">
        <f t="shared" ca="1" si="42"/>
        <v>55501</v>
      </c>
      <c r="O129">
        <f t="shared" ca="1" si="36"/>
        <v>12</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캐릭터",$M129="지정 캐릭터 LBP1",$M129="지정 캐릭터 LBP2",$M129="지정 캐릭터 LBP3",$M129="안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캐릭터",$M129="지정 캐릭터 LBP1",$M129="지정 캐릭터 LBP2",$M129="지정 캐릭터 LBP3"),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캐릭터",$M129="지정 캐릭터 LBP1",$M129="지정 캐릭터 LBP2",$M129="지정 캐릭터 LBP3"),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1200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t="shared" ca="1" si="32"/>
        <v>0</v>
      </c>
      <c r="U129" t="s">
        <v>93</v>
      </c>
      <c r="V129">
        <v>44798</v>
      </c>
      <c r="W129">
        <v>11</v>
      </c>
      <c r="X129" t="s">
        <v>129</v>
      </c>
      <c r="Z129">
        <v>1100</v>
      </c>
      <c r="AA129" t="str">
        <f t="shared" ca="1" si="33"/>
        <v>upn</v>
      </c>
      <c r="AB129" t="s">
        <v>93</v>
      </c>
      <c r="AC129">
        <v>93170</v>
      </c>
      <c r="AD129">
        <v>14</v>
      </c>
      <c r="AE129" t="s">
        <v>129</v>
      </c>
      <c r="AG129">
        <v>1400</v>
      </c>
      <c r="AH129" t="str">
        <f t="shared" si="34"/>
        <v/>
      </c>
      <c r="AI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IFERROR(VLOOKUP(AC129,[2]ActorTable!$A:$G,MATCH("이름참고",[2]ActorTable!$1:$1,0),0),"캐릭터없음"),
"")))))</f>
        <v/>
      </c>
      <c r="AJ129">
        <v>1</v>
      </c>
      <c r="AK129"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v>
      </c>
      <c r="AL129" t="str">
        <f t="shared" ca="1" si="35"/>
        <v>{"dy":4,"sl":4,"tp":"upn","vl":"93170","cn":14,"pt":"GO","pr":1400}</v>
      </c>
    </row>
    <row r="130" spans="1:38">
      <c r="A130">
        <v>5</v>
      </c>
      <c r="B130">
        <v>4</v>
      </c>
      <c r="C130">
        <f t="shared" ref="C130:C193" si="51">IF(B130&lt;=9,0,
IF(B130=10,1,2))</f>
        <v>0</v>
      </c>
      <c r="D130">
        <f t="shared" ca="1" si="50"/>
        <v>0.61180016480149257</v>
      </c>
      <c r="E130">
        <f t="shared" ca="1" si="50"/>
        <v>0.96125823435308777</v>
      </c>
      <c r="F130">
        <f t="shared" ca="1" si="50"/>
        <v>0.92070408884265964</v>
      </c>
      <c r="G130">
        <f t="shared" ca="1" si="50"/>
        <v>0.21752272062196698</v>
      </c>
      <c r="H130">
        <f t="shared" ca="1" si="50"/>
        <v>0.94363890696784203</v>
      </c>
      <c r="I130">
        <f t="shared" ca="1" si="50"/>
        <v>0.61430159883259217</v>
      </c>
      <c r="M130" t="str">
        <f t="shared" ref="M130:M193" ca="1" si="52">IF(LEN(J130)&lt;&gt;0,J130,VLOOKUP(D130+$B130,$BH:$BI,MATCH($BI$1,$BH$1:$BI$1,0),1))</f>
        <v>안 지정 캐릭터 PP 일반등급</v>
      </c>
      <c r="N130">
        <f t="shared" ca="1" si="42"/>
        <v>96125</v>
      </c>
      <c r="O130">
        <f t="shared" ca="1" si="36"/>
        <v>14</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캐릭터",$M130="지정 캐릭터 LBP1",$M130="지정 캐릭터 LBP2",$M130="지정 캐릭터 LBP3",$M130="안 지정 캐릭터 영웅등급"),"DI",
IF($M130="지정 캐릭터 PP","DI",
IF(OR($M130="안 지정 캐릭터 PP 일반등급",$M130="안 지정 캐릭터 PP 영웅등급"),"GO",
"그외없음"))))))</f>
        <v>GO</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캐릭터",$M130="지정 캐릭터 LBP1",$M130="지정 캐릭터 LBP2",$M130="지정 캐릭터 LBP3"),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
"그외없음")))))))</f>
        <v>삭제</v>
      </c>
      <c r="R130">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캐릭터",$M130="지정 캐릭터 LBP1",$M130="지정 캐릭터 LBP2",$M130="지정 캐릭터 LBP3"),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1400</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t="shared" ref="T130:T193" ca="1" si="53">IF(OR(ISNUMBER(N130),N130="삭제"),0,
IF(LEFT(N130,5)="Equip",IF(MID(N130,7,1)="4",1,0),
IF(LEFT(N130,5)="Actor",IF(MID(N130,7,1)="2",1,0),
"그외없음")))</f>
        <v>0</v>
      </c>
      <c r="U130" t="s">
        <v>93</v>
      </c>
      <c r="V130">
        <v>90930</v>
      </c>
      <c r="W130">
        <v>14</v>
      </c>
      <c r="X130" t="s">
        <v>129</v>
      </c>
      <c r="Z130">
        <v>1400</v>
      </c>
      <c r="AA130" t="str">
        <f t="shared" ref="AA130:AA193" ca="1" si="54">IF(ISBLANK(AB130),"",
VLOOKUP(AB130,OFFSET(INDIRECT("$A:$B"),0,MATCH(AB$1&amp;"_Verify",INDIRECT("$1:$1"),0)-1),2,0)
)</f>
        <v>upn</v>
      </c>
      <c r="AB130" t="s">
        <v>93</v>
      </c>
      <c r="AC130">
        <v>14681</v>
      </c>
      <c r="AD130">
        <v>9</v>
      </c>
      <c r="AE130" t="s">
        <v>129</v>
      </c>
      <c r="AG130">
        <v>900</v>
      </c>
      <c r="AH130" t="str">
        <f t="shared" ref="AH130:AH193" si="55">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IFERROR(VLOOKUP(AC130,[2]ActorTable!$A:$G,MATCH("이름참고",[2]ActorTable!$1:$1,0),0),"캐릭터없음"),
"")))))</f>
        <v/>
      </c>
      <c r="AJ130">
        <v>1</v>
      </c>
      <c r="AK130" t="str">
        <f t="shared" ca="1" si="37"/>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v>
      </c>
      <c r="AL130" t="str">
        <f t="shared" ref="AL130:AL193" ca="1" si="56">IF(AJ130&lt;&gt;1,"",
"{"""&amp;A$1&amp;""":"&amp;A130
&amp;","""&amp;B$1&amp;""":"&amp;B130
&amp;IF(LEN(AA130)=0,"",","""&amp;AA$1&amp;""":"""&amp;AA130&amp;"""")
&amp;IF(LEN(AC130)=0,"",","""&amp;AC$1&amp;""":"""&amp;AC130&amp;"""")
&amp;IF(LEN(AD130)=0,"",","""&amp;AD$1&amp;""":"&amp;AD130)
&amp;IF(LEN(AE130)=0,"",","""&amp;AE$1&amp;""":"""&amp;AE130&amp;"""")
&amp;IF(LEN(AF130)=0,"",","""&amp;AF$1&amp;""":"&amp;AF130)
&amp;IF(LEN(AG130)=0,"",","""&amp;AG$1&amp;""":"&amp;AG130)&amp;"}")</f>
        <v>{"dy":5,"sl":4,"tp":"upn","vl":"14681","cn":9,"pt":"GO","pr":900}</v>
      </c>
    </row>
    <row r="131" spans="1:38">
      <c r="A131">
        <v>6</v>
      </c>
      <c r="B131">
        <v>4</v>
      </c>
      <c r="C131">
        <f t="shared" si="51"/>
        <v>0</v>
      </c>
      <c r="D131">
        <f t="shared" ca="1" si="50"/>
        <v>0.52306001402447044</v>
      </c>
      <c r="E131">
        <f t="shared" ca="1" si="50"/>
        <v>0.10629453976308645</v>
      </c>
      <c r="F131">
        <f t="shared" ca="1" si="50"/>
        <v>0.81737581641504431</v>
      </c>
      <c r="G131">
        <f t="shared" ca="1" si="50"/>
        <v>0.27242771562501511</v>
      </c>
      <c r="H131">
        <f t="shared" ca="1" si="50"/>
        <v>0.17282785145869028</v>
      </c>
      <c r="I131">
        <f t="shared" ca="1" si="50"/>
        <v>0.8256735055373966</v>
      </c>
      <c r="M131" t="str">
        <f t="shared" ca="1" si="52"/>
        <v>안 지정 캐릭터 PP 일반등급</v>
      </c>
      <c r="N131">
        <f t="shared" ca="1" si="42"/>
        <v>10629</v>
      </c>
      <c r="O131">
        <f t="shared" ref="O131:O194" ca="1" si="57">IF(LEN(L131)&lt;&gt;0,
  IF(OR(LEN($J131)=0,LEN($K131)=0),"세 칸 모두 입력",L131),
IF($M131="삭제","삭제",
IF(OR($M131="지정 장비",$M131="캐릭터 상자 일반등급",$M131="캐릭터 상자 영웅등급",$M131="지정 캐릭터",$M131="지정 캐릭터 LBP1",$M131="지정 캐릭터 LBP2",$M131="지정 캐릭터 LBP3",$M131="안 지정 캐릭터 영웅등급"),1,
IF($M131="지정 캐릭터 PP",
  IF(AND(OR($B131=10,$B131=11),$M131=OFFSET($M131,-1,0)),OFFSET(O131,-1,0),
    VLOOKUP($M131,$AN:$AZ,MATCH($AV$1,$AN$1:$AZ$1,0),0)+INT($E131*(VLOOKUP($M131,$AN:$AZ,MATCH($AW$1,$AN$1:$AZ$1,0),0)-VLOOKUP($M131,$AN:$AZ,MATCH($AV$1,$AN$1:$AZ$1,0),0)+1))),
IF(OR($M131="안 지정 캐릭터 PP 일반등급",$M131="안 지정 캐릭터 PP 영웅등급"),
  IF(AND(OR($B131=10,$B131=11),$M131=OFFSET($M131,-1,0)),OFFSET(O131,-1,0),
    VLOOKUP($M131,$AN:$AZ,MATCH($AV$1,$AN$1:$AZ$1,0),0)+INT($E131*(VLOOKUP($M131,$AN:$AZ,MATCH($AW$1,$AN$1:$AZ$1,0),0)-VLOOKUP($M131,$AN:$AZ,MATCH($AV$1,$AN$1:$AZ$1,0),0)+1))),
"그외없음")))))</f>
        <v>9</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캐릭터",$M131="지정 캐릭터 LBP1",$M131="지정 캐릭터 LBP2",$M131="지정 캐릭터 LBP3",$M131="안 지정 캐릭터 영웅등급"),"DI",
IF($M131="지정 캐릭터 PP","DI",
IF(OR($M131="안 지정 캐릭터 PP 일반등급",$M131="안 지정 캐릭터 PP 영웅등급"),"GO",
"그외없음"))))))</f>
        <v>GO</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캐릭터",$M131="지정 캐릭터 LBP1",$M131="지정 캐릭터 LBP2",$M131="지정 캐릭터 LBP3"),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
"그외없음")))))))</f>
        <v>삭제</v>
      </c>
      <c r="R131">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캐릭터",$M131="지정 캐릭터 LBP1",$M131="지정 캐릭터 LBP2",$M131="지정 캐릭터 LBP3"),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900</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t="shared" ca="1" si="53"/>
        <v>0</v>
      </c>
      <c r="U131" t="s">
        <v>93</v>
      </c>
      <c r="V131">
        <v>41572</v>
      </c>
      <c r="W131">
        <v>11</v>
      </c>
      <c r="X131" t="s">
        <v>129</v>
      </c>
      <c r="Z131">
        <v>1100</v>
      </c>
      <c r="AA131" t="str">
        <f t="shared" ca="1" si="54"/>
        <v>upn</v>
      </c>
      <c r="AB131" t="s">
        <v>93</v>
      </c>
      <c r="AC131">
        <v>72758</v>
      </c>
      <c r="AD131">
        <v>13</v>
      </c>
      <c r="AE131" t="s">
        <v>129</v>
      </c>
      <c r="AG131">
        <v>1300</v>
      </c>
      <c r="AH131" t="str">
        <f t="shared" si="55"/>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IFERROR(VLOOKUP(AC131,[2]ActorTable!$A:$G,MATCH("이름참고",[2]ActorTable!$1:$1,0),0),"캐릭터없음"),
"")))))</f>
        <v/>
      </c>
      <c r="AJ131">
        <v>1</v>
      </c>
      <c r="AK131" t="str">
        <f t="shared" ref="AK131:AK194" ca="1" si="58">AK130&amp;IF(LEN(AL131)=0,"",","&amp;AL131)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v>
      </c>
      <c r="AL131" t="str">
        <f t="shared" ca="1" si="56"/>
        <v>{"dy":6,"sl":4,"tp":"upn","vl":"72758","cn":13,"pt":"GO","pr":1300}</v>
      </c>
    </row>
    <row r="132" spans="1:38">
      <c r="A132">
        <v>7</v>
      </c>
      <c r="B132">
        <v>4</v>
      </c>
      <c r="C132">
        <f t="shared" si="51"/>
        <v>0</v>
      </c>
      <c r="D132">
        <f t="shared" ref="D132:I141" ca="1" si="59">RAND()</f>
        <v>0.92302237043912683</v>
      </c>
      <c r="E132">
        <f t="shared" ca="1" si="59"/>
        <v>0.46972561583233263</v>
      </c>
      <c r="F132">
        <f t="shared" ca="1" si="59"/>
        <v>2.1597630602635975E-2</v>
      </c>
      <c r="G132">
        <f t="shared" ca="1" si="59"/>
        <v>0.62436122338857392</v>
      </c>
      <c r="H132">
        <f t="shared" ca="1" si="59"/>
        <v>0.98538728379240492</v>
      </c>
      <c r="I132">
        <f t="shared" ca="1" si="59"/>
        <v>0.17125349887830177</v>
      </c>
      <c r="M132" t="str">
        <f t="shared" ca="1" si="52"/>
        <v>안 지정 캐릭터 PP 일반등급</v>
      </c>
      <c r="N132">
        <f t="shared" ref="N132:N195" ca="1" si="60">IF(LEN(K132)&lt;&gt;0,
  IF(LEN($J132)=0,"두 칸 모두 입력",
  IF($J132="지정 장비",K132,INDEX($BY:$BY,MATCH(K132,$BZ:$BZ,0)))),
IF($M132="삭제","삭제",
IF($M132="지정 장비",VLOOKUP($E132,OFFSET($BQ:$BT,0,IF($B132=6,1,IF($B132=7,2,0))),MATCH($BT$1,OFFSET($BQ$1:$BT$1,0,IF($B132=6,1,IF($B132=7,2,0))),0),1),
IF(OR($M132="캐릭터 상자 일반등급",$M132="캐릭터 상자 영웅등급"),"삭제",
IF(OR($M132="지정 캐릭터",$M132="지정 캐릭터 PP",$M132="지정 캐릭터 LBP1",$M132="지정 캐릭터 LBP2",$M132="지정 캐릭터 LBP3"),
  IF(AND(OR($B132=10,$B132=11),$M132=OFFSET($M132,-1,0)),OFFSET(N132,-1,0),VLOOKUP($E132,$BX:$BY,MATCH($BY$1,$BX$1:$BY$1,0),1)),
IF(OR($M132="안 지정 캐릭터 영웅등급",$M132="안 지정 캐릭터 PP 일반등급",$M132="안 지정 캐릭터 PP 영웅등급"),
  IF(AND(OR($B132=10,$B132=11),$M132=OFFSET($M132,-1,0)),OFFSET(N132,-1,0),INT($E132*100000)),
"그외없음"))))))</f>
        <v>46972</v>
      </c>
      <c r="O132">
        <f t="shared" ca="1" si="57"/>
        <v>11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캐릭터",$M132="지정 캐릭터 LBP1",$M132="지정 캐릭터 LBP2",$M132="지정 캐릭터 LBP3",$M132="안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캐릭터",$M132="지정 캐릭터 LBP1",$M132="지정 캐릭터 LBP2",$M132="지정 캐릭터 LBP3"),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캐릭터",$M132="지정 캐릭터 LBP1",$M132="지정 캐릭터 LBP2",$M132="지정 캐릭터 LBP3"),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1100</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t="shared" ca="1" si="53"/>
        <v>0</v>
      </c>
      <c r="U132" t="s">
        <v>93</v>
      </c>
      <c r="V132">
        <v>96505</v>
      </c>
      <c r="W132">
        <v>14</v>
      </c>
      <c r="X132" t="s">
        <v>129</v>
      </c>
      <c r="Z132">
        <v>1400</v>
      </c>
      <c r="AA132" t="str">
        <f t="shared" ca="1" si="54"/>
        <v>upn</v>
      </c>
      <c r="AB132" t="s">
        <v>93</v>
      </c>
      <c r="AC132">
        <v>54274</v>
      </c>
      <c r="AD132">
        <v>12</v>
      </c>
      <c r="AE132" t="s">
        <v>129</v>
      </c>
      <c r="AG132">
        <v>1200</v>
      </c>
      <c r="AH132" t="str">
        <f t="shared" si="55"/>
        <v/>
      </c>
      <c r="AI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IFERROR(VLOOKUP(AC132,[2]ActorTable!$A:$G,MATCH("이름참고",[2]ActorTable!$1:$1,0),0),"캐릭터없음"),
"")))))</f>
        <v/>
      </c>
      <c r="AJ132">
        <v>1</v>
      </c>
      <c r="AK13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v>
      </c>
      <c r="AL132" t="str">
        <f t="shared" ca="1" si="56"/>
        <v>{"dy":7,"sl":4,"tp":"upn","vl":"54274","cn":12,"pt":"GO","pr":1200}</v>
      </c>
    </row>
    <row r="133" spans="1:38">
      <c r="A133">
        <v>8</v>
      </c>
      <c r="B133">
        <v>4</v>
      </c>
      <c r="C133">
        <f t="shared" si="51"/>
        <v>0</v>
      </c>
      <c r="D133">
        <f t="shared" ca="1" si="59"/>
        <v>0.79315708495803372</v>
      </c>
      <c r="E133">
        <f t="shared" ca="1" si="59"/>
        <v>0.75699367088525749</v>
      </c>
      <c r="F133">
        <f t="shared" ca="1" si="59"/>
        <v>0.30087910427051023</v>
      </c>
      <c r="G133">
        <f t="shared" ca="1" si="59"/>
        <v>0.57523345515640645</v>
      </c>
      <c r="H133">
        <f t="shared" ca="1" si="59"/>
        <v>0.45843739962425178</v>
      </c>
      <c r="I133">
        <f t="shared" ca="1" si="59"/>
        <v>0.56399129496205336</v>
      </c>
      <c r="M133" t="str">
        <f t="shared" ca="1" si="52"/>
        <v>안 지정 캐릭터 PP 일반등급</v>
      </c>
      <c r="N133">
        <f t="shared" ca="1" si="60"/>
        <v>75699</v>
      </c>
      <c r="O133">
        <f t="shared" ca="1" si="57"/>
        <v>13</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캐릭터",$M133="지정 캐릭터 LBP1",$M133="지정 캐릭터 LBP2",$M133="지정 캐릭터 LBP3",$M133="안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캐릭터",$M133="지정 캐릭터 LBP1",$M133="지정 캐릭터 LBP2",$M133="지정 캐릭터 LBP3"),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캐릭터",$M133="지정 캐릭터 LBP1",$M133="지정 캐릭터 LBP2",$M133="지정 캐릭터 LBP3"),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1300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t="shared" ca="1" si="53"/>
        <v>0</v>
      </c>
      <c r="U133" t="s">
        <v>93</v>
      </c>
      <c r="V133">
        <v>24119</v>
      </c>
      <c r="W133">
        <v>10</v>
      </c>
      <c r="X133" t="s">
        <v>129</v>
      </c>
      <c r="Z133">
        <v>1000</v>
      </c>
      <c r="AA133" t="str">
        <f t="shared" ca="1" si="54"/>
        <v>upn</v>
      </c>
      <c r="AB133" t="s">
        <v>93</v>
      </c>
      <c r="AC133">
        <v>40132</v>
      </c>
      <c r="AD133">
        <v>11</v>
      </c>
      <c r="AE133" t="s">
        <v>129</v>
      </c>
      <c r="AG133">
        <v>1100</v>
      </c>
      <c r="AH133" t="str">
        <f t="shared" si="55"/>
        <v/>
      </c>
      <c r="AI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IFERROR(VLOOKUP(AC133,[2]ActorTable!$A:$G,MATCH("이름참고",[2]ActorTable!$1:$1,0),0),"캐릭터없음"),
"")))))</f>
        <v/>
      </c>
      <c r="AJ133">
        <v>1</v>
      </c>
      <c r="AK13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v>
      </c>
      <c r="AL133" t="str">
        <f t="shared" ca="1" si="56"/>
        <v>{"dy":8,"sl":4,"tp":"upn","vl":"40132","cn":11,"pt":"GO","pr":1100}</v>
      </c>
    </row>
    <row r="134" spans="1:38">
      <c r="A134">
        <v>9</v>
      </c>
      <c r="B134">
        <v>4</v>
      </c>
      <c r="C134">
        <f t="shared" si="51"/>
        <v>0</v>
      </c>
      <c r="D134">
        <f t="shared" ca="1" si="59"/>
        <v>0.38584335443729934</v>
      </c>
      <c r="E134">
        <f t="shared" ca="1" si="59"/>
        <v>0.51263994942118163</v>
      </c>
      <c r="F134">
        <f t="shared" ca="1" si="59"/>
        <v>0.16653866309039711</v>
      </c>
      <c r="G134">
        <f t="shared" ca="1" si="59"/>
        <v>0.34755698285109038</v>
      </c>
      <c r="H134">
        <f t="shared" ca="1" si="59"/>
        <v>7.3660357317589797E-2</v>
      </c>
      <c r="I134">
        <f t="shared" ca="1" si="59"/>
        <v>0.59859775136069948</v>
      </c>
      <c r="M134" t="str">
        <f t="shared" ca="1" si="52"/>
        <v>안 지정 캐릭터 PP 일반등급</v>
      </c>
      <c r="N134">
        <f t="shared" ca="1" si="60"/>
        <v>51263</v>
      </c>
      <c r="O134">
        <f t="shared" ca="1" si="57"/>
        <v>12</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캐릭터",$M134="지정 캐릭터 LBP1",$M134="지정 캐릭터 LBP2",$M134="지정 캐릭터 LBP3",$M134="안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캐릭터",$M134="지정 캐릭터 LBP1",$M134="지정 캐릭터 LBP2",$M134="지정 캐릭터 LBP3"),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캐릭터",$M134="지정 캐릭터 LBP1",$M134="지정 캐릭터 LBP2",$M134="지정 캐릭터 LBP3"),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1200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t="shared" ca="1" si="53"/>
        <v>0</v>
      </c>
      <c r="U134" t="s">
        <v>93</v>
      </c>
      <c r="V134">
        <v>61204</v>
      </c>
      <c r="W134">
        <v>12</v>
      </c>
      <c r="X134" t="s">
        <v>129</v>
      </c>
      <c r="Z134">
        <v>1200</v>
      </c>
      <c r="AA134" t="str">
        <f t="shared" ca="1" si="54"/>
        <v>upn</v>
      </c>
      <c r="AB134" t="s">
        <v>93</v>
      </c>
      <c r="AC134">
        <v>6631</v>
      </c>
      <c r="AD134">
        <v>9</v>
      </c>
      <c r="AE134" t="s">
        <v>129</v>
      </c>
      <c r="AG134">
        <v>900</v>
      </c>
      <c r="AH134" t="str">
        <f t="shared" si="55"/>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IFERROR(VLOOKUP(AC134,[2]ActorTable!$A:$G,MATCH("이름참고",[2]ActorTable!$1:$1,0),0),"캐릭터없음"),
"")))))</f>
        <v/>
      </c>
      <c r="AJ134">
        <v>1</v>
      </c>
      <c r="AK13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v>
      </c>
      <c r="AL134" t="str">
        <f t="shared" ca="1" si="56"/>
        <v>{"dy":9,"sl":4,"tp":"upn","vl":"6631","cn":9,"pt":"GO","pr":900}</v>
      </c>
    </row>
    <row r="135" spans="1:38">
      <c r="A135">
        <v>10</v>
      </c>
      <c r="B135">
        <v>4</v>
      </c>
      <c r="C135">
        <f t="shared" si="51"/>
        <v>0</v>
      </c>
      <c r="D135">
        <f t="shared" ca="1" si="59"/>
        <v>0.15944906020486282</v>
      </c>
      <c r="E135">
        <f t="shared" ca="1" si="59"/>
        <v>0.83927971025600978</v>
      </c>
      <c r="F135">
        <f t="shared" ca="1" si="59"/>
        <v>0.44347265123346125</v>
      </c>
      <c r="G135">
        <f t="shared" ca="1" si="59"/>
        <v>5.6421944009391822E-2</v>
      </c>
      <c r="H135">
        <f t="shared" ca="1" si="59"/>
        <v>4.0547588031602411E-2</v>
      </c>
      <c r="I135">
        <f t="shared" ca="1" si="59"/>
        <v>0.44630323780617787</v>
      </c>
      <c r="M135" t="str">
        <f t="shared" ca="1" si="52"/>
        <v>안 지정 캐릭터 PP 일반등급</v>
      </c>
      <c r="N135">
        <f t="shared" ca="1" si="60"/>
        <v>83927</v>
      </c>
      <c r="O135">
        <f t="shared" ca="1" si="57"/>
        <v>14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캐릭터",$M135="지정 캐릭터 LBP1",$M135="지정 캐릭터 LBP2",$M135="지정 캐릭터 LBP3",$M135="안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캐릭터",$M135="지정 캐릭터 LBP1",$M135="지정 캐릭터 LBP2",$M135="지정 캐릭터 LBP3"),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캐릭터",$M135="지정 캐릭터 LBP1",$M135="지정 캐릭터 LBP2",$M135="지정 캐릭터 LBP3"),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1400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t="shared" ca="1" si="53"/>
        <v>0</v>
      </c>
      <c r="U135" t="s">
        <v>93</v>
      </c>
      <c r="V135">
        <v>89535</v>
      </c>
      <c r="W135">
        <v>14</v>
      </c>
      <c r="X135" t="s">
        <v>129</v>
      </c>
      <c r="Z135">
        <v>1400</v>
      </c>
      <c r="AA135" t="str">
        <f t="shared" ca="1" si="54"/>
        <v>upn</v>
      </c>
      <c r="AB135" t="s">
        <v>93</v>
      </c>
      <c r="AC135">
        <v>55025</v>
      </c>
      <c r="AD135">
        <v>12</v>
      </c>
      <c r="AE135" t="s">
        <v>129</v>
      </c>
      <c r="AG135">
        <v>1200</v>
      </c>
      <c r="AH135" t="str">
        <f t="shared" si="55"/>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IFERROR(VLOOKUP(AC135,[2]ActorTable!$A:$G,MATCH("이름참고",[2]ActorTable!$1:$1,0),0),"캐릭터없음"),
"")))))</f>
        <v/>
      </c>
      <c r="AJ135">
        <v>1</v>
      </c>
      <c r="AK13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v>
      </c>
      <c r="AL135" t="str">
        <f t="shared" ca="1" si="56"/>
        <v>{"dy":10,"sl":4,"tp":"upn","vl":"55025","cn":12,"pt":"GO","pr":1200}</v>
      </c>
    </row>
    <row r="136" spans="1:38">
      <c r="A136">
        <v>11</v>
      </c>
      <c r="B136">
        <v>4</v>
      </c>
      <c r="C136">
        <f t="shared" si="51"/>
        <v>0</v>
      </c>
      <c r="D136">
        <f t="shared" ca="1" si="59"/>
        <v>0.63826214486116117</v>
      </c>
      <c r="E136">
        <f t="shared" ca="1" si="59"/>
        <v>6.0821805067294954E-2</v>
      </c>
      <c r="F136">
        <f t="shared" ca="1" si="59"/>
        <v>0.8100716402378213</v>
      </c>
      <c r="G136">
        <f t="shared" ca="1" si="59"/>
        <v>0.85438274534856962</v>
      </c>
      <c r="H136">
        <f t="shared" ca="1" si="59"/>
        <v>0.38281680144620711</v>
      </c>
      <c r="I136">
        <f t="shared" ca="1" si="59"/>
        <v>7.8923181226529526E-2</v>
      </c>
      <c r="M136" t="str">
        <f t="shared" ca="1" si="52"/>
        <v>안 지정 캐릭터 PP 일반등급</v>
      </c>
      <c r="N136">
        <f t="shared" ca="1" si="60"/>
        <v>6082</v>
      </c>
      <c r="O136">
        <f t="shared" ca="1" si="57"/>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캐릭터",$M136="지정 캐릭터 LBP1",$M136="지정 캐릭터 LBP2",$M136="지정 캐릭터 LBP3",$M136="안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캐릭터",$M136="지정 캐릭터 LBP1",$M136="지정 캐릭터 LBP2",$M136="지정 캐릭터 LBP3"),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캐릭터",$M136="지정 캐릭터 LBP1",$M136="지정 캐릭터 LBP2",$M136="지정 캐릭터 LBP3"),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900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t="shared" ca="1" si="53"/>
        <v>0</v>
      </c>
      <c r="U136" t="s">
        <v>93</v>
      </c>
      <c r="V136">
        <v>65107</v>
      </c>
      <c r="W136">
        <v>12</v>
      </c>
      <c r="X136" t="s">
        <v>129</v>
      </c>
      <c r="Z136">
        <v>1200</v>
      </c>
      <c r="AA136" t="str">
        <f t="shared" ca="1" si="54"/>
        <v>upn</v>
      </c>
      <c r="AB136" t="s">
        <v>93</v>
      </c>
      <c r="AC136">
        <v>35712</v>
      </c>
      <c r="AD136">
        <v>11</v>
      </c>
      <c r="AE136" t="s">
        <v>129</v>
      </c>
      <c r="AG136">
        <v>1100</v>
      </c>
      <c r="AH136" t="str">
        <f t="shared" si="55"/>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IFERROR(VLOOKUP(AC136,[2]ActorTable!$A:$G,MATCH("이름참고",[2]ActorTable!$1:$1,0),0),"캐릭터없음"),
"")))))</f>
        <v/>
      </c>
      <c r="AJ136">
        <v>1</v>
      </c>
      <c r="AK13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v>
      </c>
      <c r="AL136" t="str">
        <f t="shared" ca="1" si="56"/>
        <v>{"dy":11,"sl":4,"tp":"upn","vl":"35712","cn":11,"pt":"GO","pr":1100}</v>
      </c>
    </row>
    <row r="137" spans="1:38">
      <c r="A137">
        <v>12</v>
      </c>
      <c r="B137">
        <v>4</v>
      </c>
      <c r="C137">
        <f t="shared" si="51"/>
        <v>0</v>
      </c>
      <c r="D137">
        <f t="shared" ca="1" si="59"/>
        <v>0.56431628863322536</v>
      </c>
      <c r="E137">
        <f t="shared" ca="1" si="59"/>
        <v>0.49746885034895405</v>
      </c>
      <c r="F137">
        <f t="shared" ca="1" si="59"/>
        <v>0.80169641106855527</v>
      </c>
      <c r="G137">
        <f t="shared" ca="1" si="59"/>
        <v>0.68289925997055756</v>
      </c>
      <c r="H137">
        <f t="shared" ca="1" si="59"/>
        <v>0.70007304131727477</v>
      </c>
      <c r="I137">
        <f t="shared" ca="1" si="59"/>
        <v>0.91598680292781043</v>
      </c>
      <c r="M137" t="str">
        <f t="shared" ca="1" si="52"/>
        <v>안 지정 캐릭터 PP 일반등급</v>
      </c>
      <c r="N137">
        <f t="shared" ca="1" si="60"/>
        <v>49746</v>
      </c>
      <c r="O137">
        <f t="shared" ca="1" si="57"/>
        <v>11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캐릭터",$M137="지정 캐릭터 LBP1",$M137="지정 캐릭터 LBP2",$M137="지정 캐릭터 LBP3",$M137="안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캐릭터",$M137="지정 캐릭터 LBP1",$M137="지정 캐릭터 LBP2",$M137="지정 캐릭터 LBP3"),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캐릭터",$M137="지정 캐릭터 LBP1",$M137="지정 캐릭터 LBP2",$M137="지정 캐릭터 LBP3"),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1100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t="shared" ca="1" si="53"/>
        <v>0</v>
      </c>
      <c r="U137" t="s">
        <v>93</v>
      </c>
      <c r="V137">
        <v>49657</v>
      </c>
      <c r="W137">
        <v>11</v>
      </c>
      <c r="X137" t="s">
        <v>129</v>
      </c>
      <c r="Z137">
        <v>1100</v>
      </c>
      <c r="AA137" t="str">
        <f t="shared" ca="1" si="54"/>
        <v>upn</v>
      </c>
      <c r="AB137" t="s">
        <v>93</v>
      </c>
      <c r="AC137">
        <v>98596</v>
      </c>
      <c r="AD137">
        <v>14</v>
      </c>
      <c r="AE137" t="s">
        <v>129</v>
      </c>
      <c r="AG137">
        <v>1400</v>
      </c>
      <c r="AH137" t="str">
        <f t="shared" si="55"/>
        <v/>
      </c>
      <c r="AI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IFERROR(VLOOKUP(AC137,[2]ActorTable!$A:$G,MATCH("이름참고",[2]ActorTable!$1:$1,0),0),"캐릭터없음"),
"")))))</f>
        <v/>
      </c>
      <c r="AJ137">
        <v>1</v>
      </c>
      <c r="AK13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v>
      </c>
      <c r="AL137" t="str">
        <f t="shared" ca="1" si="56"/>
        <v>{"dy":12,"sl":4,"tp":"upn","vl":"98596","cn":14,"pt":"GO","pr":1400}</v>
      </c>
    </row>
    <row r="138" spans="1:38">
      <c r="A138">
        <v>13</v>
      </c>
      <c r="B138">
        <v>4</v>
      </c>
      <c r="C138">
        <f t="shared" si="51"/>
        <v>0</v>
      </c>
      <c r="D138">
        <f t="shared" ca="1" si="59"/>
        <v>0.16178473072770128</v>
      </c>
      <c r="E138">
        <f t="shared" ca="1" si="59"/>
        <v>0.47015649452387342</v>
      </c>
      <c r="F138">
        <f t="shared" ca="1" si="59"/>
        <v>0.19311356174519567</v>
      </c>
      <c r="G138">
        <f t="shared" ca="1" si="59"/>
        <v>0.42122240313242099</v>
      </c>
      <c r="H138">
        <f t="shared" ca="1" si="59"/>
        <v>5.5782034328684116E-2</v>
      </c>
      <c r="I138">
        <f t="shared" ca="1" si="59"/>
        <v>0.156630743625081</v>
      </c>
      <c r="M138" t="str">
        <f t="shared" ca="1" si="52"/>
        <v>안 지정 캐릭터 PP 일반등급</v>
      </c>
      <c r="N138">
        <f t="shared" ca="1" si="60"/>
        <v>47015</v>
      </c>
      <c r="O138">
        <f t="shared" ca="1" si="57"/>
        <v>11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캐릭터",$M138="지정 캐릭터 LBP1",$M138="지정 캐릭터 LBP2",$M138="지정 캐릭터 LBP3",$M138="안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캐릭터",$M138="지정 캐릭터 LBP1",$M138="지정 캐릭터 LBP2",$M138="지정 캐릭터 LBP3"),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캐릭터",$M138="지정 캐릭터 LBP1",$M138="지정 캐릭터 LBP2",$M138="지정 캐릭터 LBP3"),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1100</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t="shared" ca="1" si="53"/>
        <v>0</v>
      </c>
      <c r="U138" t="s">
        <v>93</v>
      </c>
      <c r="V138">
        <v>23542</v>
      </c>
      <c r="W138">
        <v>10</v>
      </c>
      <c r="X138" t="s">
        <v>129</v>
      </c>
      <c r="Z138">
        <v>1000</v>
      </c>
      <c r="AA138" t="str">
        <f t="shared" ca="1" si="54"/>
        <v>upn</v>
      </c>
      <c r="AB138" t="s">
        <v>93</v>
      </c>
      <c r="AC138">
        <v>30428</v>
      </c>
      <c r="AD138">
        <v>10</v>
      </c>
      <c r="AE138" t="s">
        <v>129</v>
      </c>
      <c r="AG138">
        <v>1000</v>
      </c>
      <c r="AH138" t="str">
        <f t="shared" si="55"/>
        <v/>
      </c>
      <c r="AI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IFERROR(VLOOKUP(AC138,[2]ActorTable!$A:$G,MATCH("이름참고",[2]ActorTable!$1:$1,0),0),"캐릭터없음"),
"")))))</f>
        <v/>
      </c>
      <c r="AJ138">
        <v>1</v>
      </c>
      <c r="AK13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v>
      </c>
      <c r="AL138" t="str">
        <f t="shared" ca="1" si="56"/>
        <v>{"dy":13,"sl":4,"tp":"upn","vl":"30428","cn":10,"pt":"GO","pr":1000}</v>
      </c>
    </row>
    <row r="139" spans="1:38">
      <c r="A139">
        <v>14</v>
      </c>
      <c r="B139">
        <v>4</v>
      </c>
      <c r="C139">
        <f t="shared" si="51"/>
        <v>0</v>
      </c>
      <c r="D139">
        <f t="shared" ca="1" si="59"/>
        <v>0.44430064052827056</v>
      </c>
      <c r="E139">
        <f t="shared" ca="1" si="59"/>
        <v>0.44893124814725816</v>
      </c>
      <c r="F139">
        <f t="shared" ca="1" si="59"/>
        <v>0.15020778346699903</v>
      </c>
      <c r="G139">
        <f t="shared" ca="1" si="59"/>
        <v>9.219076529140946E-2</v>
      </c>
      <c r="H139">
        <f t="shared" ca="1" si="59"/>
        <v>0.90149060062312547</v>
      </c>
      <c r="I139">
        <f t="shared" ca="1" si="59"/>
        <v>0.448439635847798</v>
      </c>
      <c r="M139" t="str">
        <f t="shared" ca="1" si="52"/>
        <v>안 지정 캐릭터 PP 일반등급</v>
      </c>
      <c r="N139">
        <f t="shared" ca="1" si="60"/>
        <v>44893</v>
      </c>
      <c r="O139">
        <f t="shared" ca="1" si="57"/>
        <v>11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캐릭터",$M139="지정 캐릭터 LBP1",$M139="지정 캐릭터 LBP2",$M139="지정 캐릭터 LBP3",$M139="안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캐릭터",$M139="지정 캐릭터 LBP1",$M139="지정 캐릭터 LBP2",$M139="지정 캐릭터 LBP3"),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캐릭터",$M139="지정 캐릭터 LBP1",$M139="지정 캐릭터 LBP2",$M139="지정 캐릭터 LBP3"),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1100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t="shared" ca="1" si="53"/>
        <v>0</v>
      </c>
      <c r="U139" t="s">
        <v>93</v>
      </c>
      <c r="V139">
        <v>27882</v>
      </c>
      <c r="W139">
        <v>10</v>
      </c>
      <c r="X139" t="s">
        <v>129</v>
      </c>
      <c r="Z139">
        <v>1000</v>
      </c>
      <c r="AA139" t="str">
        <f t="shared" ca="1" si="54"/>
        <v>upn</v>
      </c>
      <c r="AB139" t="s">
        <v>93</v>
      </c>
      <c r="AC139">
        <v>43921</v>
      </c>
      <c r="AD139">
        <v>11</v>
      </c>
      <c r="AE139" t="s">
        <v>129</v>
      </c>
      <c r="AG139">
        <v>1100</v>
      </c>
      <c r="AH139" t="str">
        <f t="shared" si="55"/>
        <v/>
      </c>
      <c r="AI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IFERROR(VLOOKUP(AC139,[2]ActorTable!$A:$G,MATCH("이름참고",[2]ActorTable!$1:$1,0),0),"캐릭터없음"),
"")))))</f>
        <v/>
      </c>
      <c r="AJ139">
        <v>1</v>
      </c>
      <c r="AK13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v>
      </c>
      <c r="AL139" t="str">
        <f t="shared" ca="1" si="56"/>
        <v>{"dy":14,"sl":4,"tp":"upn","vl":"43921","cn":11,"pt":"GO","pr":1100}</v>
      </c>
    </row>
    <row r="140" spans="1:38">
      <c r="A140">
        <v>15</v>
      </c>
      <c r="B140">
        <v>4</v>
      </c>
      <c r="C140">
        <f t="shared" si="51"/>
        <v>0</v>
      </c>
      <c r="D140">
        <f t="shared" ca="1" si="59"/>
        <v>3.4185524821854107E-2</v>
      </c>
      <c r="E140">
        <f t="shared" ca="1" si="59"/>
        <v>0.27494225116256277</v>
      </c>
      <c r="F140">
        <f t="shared" ca="1" si="59"/>
        <v>0.94581999834529606</v>
      </c>
      <c r="G140">
        <f t="shared" ca="1" si="59"/>
        <v>0.91262186116329269</v>
      </c>
      <c r="H140">
        <f t="shared" ca="1" si="59"/>
        <v>0.28841823381576226</v>
      </c>
      <c r="I140">
        <f t="shared" ca="1" si="59"/>
        <v>0.44691647959554948</v>
      </c>
      <c r="M140" t="str">
        <f t="shared" ca="1" si="52"/>
        <v>안 지정 캐릭터 PP 일반등급</v>
      </c>
      <c r="N140">
        <f t="shared" ca="1" si="60"/>
        <v>27494</v>
      </c>
      <c r="O140">
        <f t="shared" ca="1" si="57"/>
        <v>10</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캐릭터",$M140="지정 캐릭터 LBP1",$M140="지정 캐릭터 LBP2",$M140="지정 캐릭터 LBP3",$M140="안 지정 캐릭터 영웅등급"),"DI",
IF($M140="지정 캐릭터 PP","DI",
IF(OR($M140="안 지정 캐릭터 PP 일반등급",$M140="안 지정 캐릭터 PP 영웅등급"),"GO",
"그외없음"))))))</f>
        <v>GO</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캐릭터",$M140="지정 캐릭터 LBP1",$M140="지정 캐릭터 LBP2",$M140="지정 캐릭터 LBP3"),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
"그외없음")))))))</f>
        <v>삭제</v>
      </c>
      <c r="R140">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캐릭터",$M140="지정 캐릭터 LBP1",$M140="지정 캐릭터 LBP2",$M140="지정 캐릭터 LBP3"),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1000</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t="shared" ca="1" si="53"/>
        <v>0</v>
      </c>
      <c r="U140" t="s">
        <v>93</v>
      </c>
      <c r="V140">
        <v>49434</v>
      </c>
      <c r="W140">
        <v>11</v>
      </c>
      <c r="X140" t="s">
        <v>129</v>
      </c>
      <c r="Z140">
        <v>1100</v>
      </c>
      <c r="AA140" t="str">
        <f t="shared" ca="1" si="54"/>
        <v>upn</v>
      </c>
      <c r="AB140" t="s">
        <v>93</v>
      </c>
      <c r="AC140">
        <v>72846</v>
      </c>
      <c r="AD140">
        <v>13</v>
      </c>
      <c r="AE140" t="s">
        <v>129</v>
      </c>
      <c r="AG140">
        <v>1300</v>
      </c>
      <c r="AH140" t="str">
        <f t="shared" si="55"/>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IFERROR(VLOOKUP(AC140,[2]ActorTable!$A:$G,MATCH("이름참고",[2]ActorTable!$1:$1,0),0),"캐릭터없음"),
"")))))</f>
        <v/>
      </c>
      <c r="AJ140">
        <v>1</v>
      </c>
      <c r="AK14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v>
      </c>
      <c r="AL140" t="str">
        <f t="shared" ca="1" si="56"/>
        <v>{"dy":15,"sl":4,"tp":"upn","vl":"72846","cn":13,"pt":"GO","pr":1300}</v>
      </c>
    </row>
    <row r="141" spans="1:38">
      <c r="A141">
        <v>16</v>
      </c>
      <c r="B141">
        <v>4</v>
      </c>
      <c r="C141">
        <f t="shared" si="51"/>
        <v>0</v>
      </c>
      <c r="D141">
        <f t="shared" ca="1" si="59"/>
        <v>2.054902872010933E-3</v>
      </c>
      <c r="E141">
        <f t="shared" ca="1" si="59"/>
        <v>0.71151240554513839</v>
      </c>
      <c r="F141">
        <f t="shared" ca="1" si="59"/>
        <v>0.75470540274031894</v>
      </c>
      <c r="G141">
        <f t="shared" ca="1" si="59"/>
        <v>0.52594896814824355</v>
      </c>
      <c r="H141">
        <f t="shared" ca="1" si="59"/>
        <v>0.22392794535305749</v>
      </c>
      <c r="I141">
        <f t="shared" ca="1" si="59"/>
        <v>0.38482940416907219</v>
      </c>
      <c r="M141" t="str">
        <f t="shared" ca="1" si="52"/>
        <v>안 지정 캐릭터 PP 일반등급</v>
      </c>
      <c r="N141">
        <f t="shared" ca="1" si="60"/>
        <v>71151</v>
      </c>
      <c r="O141">
        <f t="shared" ca="1" si="57"/>
        <v>13</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캐릭터",$M141="지정 캐릭터 LBP1",$M141="지정 캐릭터 LBP2",$M141="지정 캐릭터 LBP3",$M141="안 지정 캐릭터 영웅등급"),"DI",
IF($M141="지정 캐릭터 PP","DI",
IF(OR($M141="안 지정 캐릭터 PP 일반등급",$M141="안 지정 캐릭터 PP 영웅등급"),"GO",
"그외없음"))))))</f>
        <v>GO</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캐릭터",$M141="지정 캐릭터 LBP1",$M141="지정 캐릭터 LBP2",$M141="지정 캐릭터 LBP3"),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
"그외없음")))))))</f>
        <v>삭제</v>
      </c>
      <c r="R141">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캐릭터",$M141="지정 캐릭터 LBP1",$M141="지정 캐릭터 LBP2",$M141="지정 캐릭터 LBP3"),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1300</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t="shared" ca="1" si="53"/>
        <v>0</v>
      </c>
      <c r="U141" t="s">
        <v>93</v>
      </c>
      <c r="V141">
        <v>31867</v>
      </c>
      <c r="W141">
        <v>10</v>
      </c>
      <c r="X141" t="s">
        <v>129</v>
      </c>
      <c r="Z141">
        <v>1000</v>
      </c>
      <c r="AA141" t="str">
        <f t="shared" ca="1" si="54"/>
        <v>upn</v>
      </c>
      <c r="AB141" t="s">
        <v>93</v>
      </c>
      <c r="AC141">
        <v>96095</v>
      </c>
      <c r="AD141">
        <v>14</v>
      </c>
      <c r="AE141" t="s">
        <v>129</v>
      </c>
      <c r="AG141">
        <v>1400</v>
      </c>
      <c r="AH141" t="str">
        <f t="shared" si="55"/>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IFERROR(VLOOKUP(AC141,[2]ActorTable!$A:$G,MATCH("이름참고",[2]ActorTable!$1:$1,0),0),"캐릭터없음"),
"")))))</f>
        <v/>
      </c>
      <c r="AJ141">
        <v>1</v>
      </c>
      <c r="AK14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v>
      </c>
      <c r="AL141" t="str">
        <f t="shared" ca="1" si="56"/>
        <v>{"dy":16,"sl":4,"tp":"upn","vl":"96095","cn":14,"pt":"GO","pr":1400}</v>
      </c>
    </row>
    <row r="142" spans="1:38">
      <c r="A142">
        <v>17</v>
      </c>
      <c r="B142">
        <v>4</v>
      </c>
      <c r="C142">
        <f t="shared" si="51"/>
        <v>0</v>
      </c>
      <c r="D142">
        <f t="shared" ref="D142:I151" ca="1" si="61">RAND()</f>
        <v>0.81560661256531286</v>
      </c>
      <c r="E142">
        <f t="shared" ca="1" si="61"/>
        <v>0.29213063094139724</v>
      </c>
      <c r="F142">
        <f t="shared" ca="1" si="61"/>
        <v>0.46502920233883827</v>
      </c>
      <c r="G142">
        <f t="shared" ca="1" si="61"/>
        <v>0.76116233774263642</v>
      </c>
      <c r="H142">
        <f t="shared" ca="1" si="61"/>
        <v>0.99997912127063027</v>
      </c>
      <c r="I142">
        <f t="shared" ca="1" si="61"/>
        <v>0.37893565700558052</v>
      </c>
      <c r="M142" t="str">
        <f t="shared" ca="1" si="52"/>
        <v>안 지정 캐릭터 PP 일반등급</v>
      </c>
      <c r="N142">
        <f t="shared" ca="1" si="60"/>
        <v>29213</v>
      </c>
      <c r="O142">
        <f t="shared" ca="1" si="57"/>
        <v>10</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캐릭터",$M142="지정 캐릭터 LBP1",$M142="지정 캐릭터 LBP2",$M142="지정 캐릭터 LBP3",$M142="안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캐릭터",$M142="지정 캐릭터 LBP1",$M142="지정 캐릭터 LBP2",$M142="지정 캐릭터 LBP3"),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캐릭터",$M142="지정 캐릭터 LBP1",$M142="지정 캐릭터 LBP2",$M142="지정 캐릭터 LBP3"),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1000</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t="shared" ca="1" si="53"/>
        <v>0</v>
      </c>
      <c r="U142" t="s">
        <v>93</v>
      </c>
      <c r="V142">
        <v>98900</v>
      </c>
      <c r="W142">
        <v>14</v>
      </c>
      <c r="X142" t="s">
        <v>129</v>
      </c>
      <c r="Z142">
        <v>1400</v>
      </c>
      <c r="AA142" t="str">
        <f t="shared" ca="1" si="54"/>
        <v>upn</v>
      </c>
      <c r="AB142" t="s">
        <v>93</v>
      </c>
      <c r="AC142">
        <v>90626</v>
      </c>
      <c r="AD142">
        <v>14</v>
      </c>
      <c r="AE142" t="s">
        <v>129</v>
      </c>
      <c r="AG142">
        <v>1400</v>
      </c>
      <c r="AH142" t="str">
        <f t="shared" si="55"/>
        <v/>
      </c>
      <c r="AI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IFERROR(VLOOKUP(AC142,[2]ActorTable!$A:$G,MATCH("이름참고",[2]ActorTable!$1:$1,0),0),"캐릭터없음"),
"")))))</f>
        <v/>
      </c>
      <c r="AJ142">
        <v>1</v>
      </c>
      <c r="AK14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v>
      </c>
      <c r="AL142" t="str">
        <f t="shared" ca="1" si="56"/>
        <v>{"dy":17,"sl":4,"tp":"upn","vl":"90626","cn":14,"pt":"GO","pr":1400}</v>
      </c>
    </row>
    <row r="143" spans="1:38">
      <c r="A143">
        <v>18</v>
      </c>
      <c r="B143">
        <v>4</v>
      </c>
      <c r="C143">
        <f t="shared" si="51"/>
        <v>0</v>
      </c>
      <c r="D143">
        <f t="shared" ca="1" si="61"/>
        <v>0.3998403315377751</v>
      </c>
      <c r="E143">
        <f t="shared" ca="1" si="61"/>
        <v>0.50547113351277739</v>
      </c>
      <c r="F143">
        <f t="shared" ca="1" si="61"/>
        <v>0.16547944005588588</v>
      </c>
      <c r="G143">
        <f t="shared" ca="1" si="61"/>
        <v>6.1918622271197932E-2</v>
      </c>
      <c r="H143">
        <f t="shared" ca="1" si="61"/>
        <v>0.26694499434416274</v>
      </c>
      <c r="I143">
        <f t="shared" ca="1" si="61"/>
        <v>0.74608534981311225</v>
      </c>
      <c r="M143" t="str">
        <f t="shared" ca="1" si="52"/>
        <v>안 지정 캐릭터 PP 일반등급</v>
      </c>
      <c r="N143">
        <f t="shared" ca="1" si="60"/>
        <v>50547</v>
      </c>
      <c r="O143">
        <f t="shared" ca="1" si="57"/>
        <v>12</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캐릭터",$M143="지정 캐릭터 LBP1",$M143="지정 캐릭터 LBP2",$M143="지정 캐릭터 LBP3",$M143="안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캐릭터",$M143="지정 캐릭터 LBP1",$M143="지정 캐릭터 LBP2",$M143="지정 캐릭터 LBP3"),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캐릭터",$M143="지정 캐릭터 LBP1",$M143="지정 캐릭터 LBP2",$M143="지정 캐릭터 LBP3"),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1200</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t="shared" ca="1" si="53"/>
        <v>0</v>
      </c>
      <c r="U143" t="s">
        <v>93</v>
      </c>
      <c r="V143">
        <v>42908</v>
      </c>
      <c r="W143">
        <v>11</v>
      </c>
      <c r="X143" t="s">
        <v>129</v>
      </c>
      <c r="Z143">
        <v>1100</v>
      </c>
      <c r="AA143" t="str">
        <f t="shared" ca="1" si="54"/>
        <v>upn</v>
      </c>
      <c r="AB143" t="s">
        <v>93</v>
      </c>
      <c r="AC143">
        <v>27136</v>
      </c>
      <c r="AD143">
        <v>10</v>
      </c>
      <c r="AE143" t="s">
        <v>129</v>
      </c>
      <c r="AG143">
        <v>1000</v>
      </c>
      <c r="AH143" t="str">
        <f t="shared" si="55"/>
        <v/>
      </c>
      <c r="AI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IFERROR(VLOOKUP(AC143,[2]ActorTable!$A:$G,MATCH("이름참고",[2]ActorTable!$1:$1,0),0),"캐릭터없음"),
"")))))</f>
        <v/>
      </c>
      <c r="AJ143">
        <v>1</v>
      </c>
      <c r="AK14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v>
      </c>
      <c r="AL143" t="str">
        <f t="shared" ca="1" si="56"/>
        <v>{"dy":18,"sl":4,"tp":"upn","vl":"27136","cn":10,"pt":"GO","pr":1000}</v>
      </c>
    </row>
    <row r="144" spans="1:38">
      <c r="A144">
        <v>19</v>
      </c>
      <c r="B144">
        <v>4</v>
      </c>
      <c r="C144">
        <f t="shared" si="51"/>
        <v>0</v>
      </c>
      <c r="D144">
        <f t="shared" ca="1" si="61"/>
        <v>0.17789096385692083</v>
      </c>
      <c r="E144">
        <f t="shared" ca="1" si="61"/>
        <v>0.28659055686357893</v>
      </c>
      <c r="F144">
        <f t="shared" ca="1" si="61"/>
        <v>0.95709170307485036</v>
      </c>
      <c r="G144">
        <f t="shared" ca="1" si="61"/>
        <v>0.70093797811052516</v>
      </c>
      <c r="H144">
        <f t="shared" ca="1" si="61"/>
        <v>0.17145068573378353</v>
      </c>
      <c r="I144">
        <f t="shared" ca="1" si="61"/>
        <v>0.45026099601109515</v>
      </c>
      <c r="M144" t="str">
        <f t="shared" ca="1" si="52"/>
        <v>안 지정 캐릭터 PP 일반등급</v>
      </c>
      <c r="N144">
        <f t="shared" ca="1" si="60"/>
        <v>28659</v>
      </c>
      <c r="O144">
        <f t="shared" ca="1" si="57"/>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캐릭터",$M144="지정 캐릭터 LBP1",$M144="지정 캐릭터 LBP2",$M144="지정 캐릭터 LBP3",$M144="안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캐릭터",$M144="지정 캐릭터 LBP1",$M144="지정 캐릭터 LBP2",$M144="지정 캐릭터 LBP3"),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캐릭터",$M144="지정 캐릭터 LBP1",$M144="지정 캐릭터 LBP2",$M144="지정 캐릭터 LBP3"),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1000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t="shared" ca="1" si="53"/>
        <v>0</v>
      </c>
      <c r="U144" t="s">
        <v>93</v>
      </c>
      <c r="V144">
        <v>37808</v>
      </c>
      <c r="W144">
        <v>11</v>
      </c>
      <c r="X144" t="s">
        <v>129</v>
      </c>
      <c r="Z144">
        <v>1100</v>
      </c>
      <c r="AA144" t="str">
        <f t="shared" ca="1" si="54"/>
        <v>upn</v>
      </c>
      <c r="AB144" t="s">
        <v>93</v>
      </c>
      <c r="AC144">
        <v>11604</v>
      </c>
      <c r="AD144">
        <v>9</v>
      </c>
      <c r="AE144" t="s">
        <v>129</v>
      </c>
      <c r="AG144">
        <v>900</v>
      </c>
      <c r="AH144" t="str">
        <f t="shared" si="55"/>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IFERROR(VLOOKUP(AC144,[2]ActorTable!$A:$G,MATCH("이름참고",[2]ActorTable!$1:$1,0),0),"캐릭터없음"),
"")))))</f>
        <v/>
      </c>
      <c r="AJ144">
        <v>1</v>
      </c>
      <c r="AK14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v>
      </c>
      <c r="AL144" t="str">
        <f t="shared" ca="1" si="56"/>
        <v>{"dy":19,"sl":4,"tp":"upn","vl":"11604","cn":9,"pt":"GO","pr":900}</v>
      </c>
    </row>
    <row r="145" spans="1:38">
      <c r="A145">
        <v>20</v>
      </c>
      <c r="B145">
        <v>4</v>
      </c>
      <c r="C145">
        <f t="shared" si="51"/>
        <v>0</v>
      </c>
      <c r="D145">
        <f t="shared" ca="1" si="61"/>
        <v>0.32044626262983122</v>
      </c>
      <c r="E145">
        <f t="shared" ca="1" si="61"/>
        <v>0.35133093009141081</v>
      </c>
      <c r="F145">
        <f t="shared" ca="1" si="61"/>
        <v>0.50838627919749169</v>
      </c>
      <c r="G145">
        <f t="shared" ca="1" si="61"/>
        <v>0.93487246739570895</v>
      </c>
      <c r="H145">
        <f t="shared" ca="1" si="61"/>
        <v>0.71755752526643424</v>
      </c>
      <c r="I145">
        <f t="shared" ca="1" si="61"/>
        <v>0.66101412083640931</v>
      </c>
      <c r="M145" t="str">
        <f t="shared" ca="1" si="52"/>
        <v>안 지정 캐릭터 PP 일반등급</v>
      </c>
      <c r="N145">
        <f t="shared" ca="1" si="60"/>
        <v>35133</v>
      </c>
      <c r="O145">
        <f t="shared" ca="1" si="57"/>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캐릭터",$M145="지정 캐릭터 LBP1",$M145="지정 캐릭터 LBP2",$M145="지정 캐릭터 LBP3",$M145="안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캐릭터",$M145="지정 캐릭터 LBP1",$M145="지정 캐릭터 LBP2",$M145="지정 캐릭터 LBP3"),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캐릭터",$M145="지정 캐릭터 LBP1",$M145="지정 캐릭터 LBP2",$M145="지정 캐릭터 LBP3"),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1100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t="shared" ca="1" si="53"/>
        <v>0</v>
      </c>
      <c r="U145" t="s">
        <v>93</v>
      </c>
      <c r="V145">
        <v>65749</v>
      </c>
      <c r="W145">
        <v>12</v>
      </c>
      <c r="X145" t="s">
        <v>129</v>
      </c>
      <c r="Z145">
        <v>1200</v>
      </c>
      <c r="AA145" t="str">
        <f t="shared" ca="1" si="54"/>
        <v>upn</v>
      </c>
      <c r="AB145" t="s">
        <v>93</v>
      </c>
      <c r="AC145">
        <v>96975</v>
      </c>
      <c r="AD145">
        <v>14</v>
      </c>
      <c r="AE145" t="s">
        <v>129</v>
      </c>
      <c r="AG145">
        <v>1400</v>
      </c>
      <c r="AH145" t="str">
        <f t="shared" si="55"/>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IFERROR(VLOOKUP(AC145,[2]ActorTable!$A:$G,MATCH("이름참고",[2]ActorTable!$1:$1,0),0),"캐릭터없음"),
"")))))</f>
        <v/>
      </c>
      <c r="AJ145">
        <v>1</v>
      </c>
      <c r="AK14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v>
      </c>
      <c r="AL145" t="str">
        <f t="shared" ca="1" si="56"/>
        <v>{"dy":20,"sl":4,"tp":"upn","vl":"96975","cn":14,"pt":"GO","pr":1400}</v>
      </c>
    </row>
    <row r="146" spans="1:38">
      <c r="A146">
        <v>21</v>
      </c>
      <c r="B146">
        <v>4</v>
      </c>
      <c r="C146">
        <f t="shared" si="51"/>
        <v>0</v>
      </c>
      <c r="D146">
        <f t="shared" ca="1" si="61"/>
        <v>0.45589505889033699</v>
      </c>
      <c r="E146">
        <f t="shared" ca="1" si="61"/>
        <v>0.5021079316699667</v>
      </c>
      <c r="F146">
        <f t="shared" ca="1" si="61"/>
        <v>0.78529797942775204</v>
      </c>
      <c r="G146">
        <f t="shared" ca="1" si="61"/>
        <v>0.1701443725286631</v>
      </c>
      <c r="H146">
        <f t="shared" ca="1" si="61"/>
        <v>0.69241747437576462</v>
      </c>
      <c r="I146">
        <f t="shared" ca="1" si="61"/>
        <v>0.86356535831555115</v>
      </c>
      <c r="M146" t="str">
        <f t="shared" ca="1" si="52"/>
        <v>안 지정 캐릭터 PP 일반등급</v>
      </c>
      <c r="N146">
        <f t="shared" ca="1" si="60"/>
        <v>50210</v>
      </c>
      <c r="O146">
        <f t="shared" ca="1" si="57"/>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캐릭터",$M146="지정 캐릭터 LBP1",$M146="지정 캐릭터 LBP2",$M146="지정 캐릭터 LBP3",$M146="안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캐릭터",$M146="지정 캐릭터 LBP1",$M146="지정 캐릭터 LBP2",$M146="지정 캐릭터 LBP3"),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캐릭터",$M146="지정 캐릭터 LBP1",$M146="지정 캐릭터 LBP2",$M146="지정 캐릭터 LBP3"),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1200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t="shared" ca="1" si="53"/>
        <v>0</v>
      </c>
      <c r="U146" t="s">
        <v>93</v>
      </c>
      <c r="V146">
        <v>34826</v>
      </c>
      <c r="W146">
        <v>11</v>
      </c>
      <c r="X146" t="s">
        <v>129</v>
      </c>
      <c r="Z146">
        <v>1100</v>
      </c>
      <c r="AA146" t="str">
        <f t="shared" ca="1" si="54"/>
        <v>upn</v>
      </c>
      <c r="AB146" t="s">
        <v>93</v>
      </c>
      <c r="AC146">
        <v>51616</v>
      </c>
      <c r="AD146">
        <v>12</v>
      </c>
      <c r="AE146" t="s">
        <v>129</v>
      </c>
      <c r="AG146">
        <v>1200</v>
      </c>
      <c r="AH146" t="str">
        <f t="shared" si="55"/>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IFERROR(VLOOKUP(AC146,[2]ActorTable!$A:$G,MATCH("이름참고",[2]ActorTable!$1:$1,0),0),"캐릭터없음"),
"")))))</f>
        <v/>
      </c>
      <c r="AJ146">
        <v>1</v>
      </c>
      <c r="AK14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v>
      </c>
      <c r="AL146" t="str">
        <f t="shared" ca="1" si="56"/>
        <v>{"dy":21,"sl":4,"tp":"upn","vl":"51616","cn":12,"pt":"GO","pr":1200}</v>
      </c>
    </row>
    <row r="147" spans="1:38">
      <c r="A147">
        <v>22</v>
      </c>
      <c r="B147">
        <v>4</v>
      </c>
      <c r="C147">
        <f t="shared" si="51"/>
        <v>0</v>
      </c>
      <c r="D147">
        <f t="shared" ca="1" si="61"/>
        <v>0.22109053417262214</v>
      </c>
      <c r="E147">
        <f t="shared" ca="1" si="61"/>
        <v>0.5976091160737691</v>
      </c>
      <c r="F147">
        <f t="shared" ca="1" si="61"/>
        <v>0.37588541615649784</v>
      </c>
      <c r="G147">
        <f t="shared" ca="1" si="61"/>
        <v>0.1202139384210571</v>
      </c>
      <c r="H147">
        <f t="shared" ca="1" si="61"/>
        <v>0.26886738073457406</v>
      </c>
      <c r="I147">
        <f t="shared" ca="1" si="61"/>
        <v>0.47031410285556408</v>
      </c>
      <c r="M147" t="str">
        <f t="shared" ca="1" si="52"/>
        <v>안 지정 캐릭터 PP 일반등급</v>
      </c>
      <c r="N147">
        <f t="shared" ca="1" si="60"/>
        <v>59760</v>
      </c>
      <c r="O147">
        <f t="shared" ca="1" si="57"/>
        <v>12</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캐릭터",$M147="지정 캐릭터 LBP1",$M147="지정 캐릭터 LBP2",$M147="지정 캐릭터 LBP3",$M147="안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캐릭터",$M147="지정 캐릭터 LBP1",$M147="지정 캐릭터 LBP2",$M147="지정 캐릭터 LBP3"),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캐릭터",$M147="지정 캐릭터 LBP1",$M147="지정 캐릭터 LBP2",$M147="지정 캐릭터 LBP3"),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1200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t="shared" ca="1" si="53"/>
        <v>0</v>
      </c>
      <c r="U147" t="s">
        <v>93</v>
      </c>
      <c r="V147">
        <v>46582</v>
      </c>
      <c r="W147">
        <v>11</v>
      </c>
      <c r="X147" t="s">
        <v>129</v>
      </c>
      <c r="Z147">
        <v>1100</v>
      </c>
      <c r="AA147" t="str">
        <f t="shared" ca="1" si="54"/>
        <v>upn</v>
      </c>
      <c r="AB147" t="s">
        <v>93</v>
      </c>
      <c r="AC147">
        <v>53553</v>
      </c>
      <c r="AD147">
        <v>12</v>
      </c>
      <c r="AE147" t="s">
        <v>129</v>
      </c>
      <c r="AG147">
        <v>1200</v>
      </c>
      <c r="AH147" t="str">
        <f t="shared" si="55"/>
        <v/>
      </c>
      <c r="AI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IFERROR(VLOOKUP(AC147,[2]ActorTable!$A:$G,MATCH("이름참고",[2]ActorTable!$1:$1,0),0),"캐릭터없음"),
"")))))</f>
        <v/>
      </c>
      <c r="AJ147">
        <v>1</v>
      </c>
      <c r="AK14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v>
      </c>
      <c r="AL147" t="str">
        <f t="shared" ca="1" si="56"/>
        <v>{"dy":22,"sl":4,"tp":"upn","vl":"53553","cn":12,"pt":"GO","pr":1200}</v>
      </c>
    </row>
    <row r="148" spans="1:38">
      <c r="A148">
        <v>23</v>
      </c>
      <c r="B148">
        <v>4</v>
      </c>
      <c r="C148">
        <f t="shared" si="51"/>
        <v>0</v>
      </c>
      <c r="D148">
        <f t="shared" ca="1" si="61"/>
        <v>3.1194880596452368E-3</v>
      </c>
      <c r="E148">
        <f t="shared" ca="1" si="61"/>
        <v>0.487205815889031</v>
      </c>
      <c r="F148">
        <f t="shared" ca="1" si="61"/>
        <v>0.35131070204799075</v>
      </c>
      <c r="G148">
        <f t="shared" ca="1" si="61"/>
        <v>0.47649004090958147</v>
      </c>
      <c r="H148">
        <f t="shared" ca="1" si="61"/>
        <v>0.81205667203963716</v>
      </c>
      <c r="I148">
        <f t="shared" ca="1" si="61"/>
        <v>0.1643999381825213</v>
      </c>
      <c r="M148" t="str">
        <f t="shared" ca="1" si="52"/>
        <v>안 지정 캐릭터 PP 일반등급</v>
      </c>
      <c r="N148">
        <f t="shared" ca="1" si="60"/>
        <v>48720</v>
      </c>
      <c r="O148">
        <f t="shared" ca="1" si="57"/>
        <v>11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캐릭터",$M148="지정 캐릭터 LBP1",$M148="지정 캐릭터 LBP2",$M148="지정 캐릭터 LBP3",$M148="안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캐릭터",$M148="지정 캐릭터 LBP1",$M148="지정 캐릭터 LBP2",$M148="지정 캐릭터 LBP3"),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캐릭터",$M148="지정 캐릭터 LBP1",$M148="지정 캐릭터 LBP2",$M148="지정 캐릭터 LBP3"),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1100</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t="shared" ca="1" si="53"/>
        <v>0</v>
      </c>
      <c r="U148" t="s">
        <v>93</v>
      </c>
      <c r="V148">
        <v>32362</v>
      </c>
      <c r="W148">
        <v>10</v>
      </c>
      <c r="X148" t="s">
        <v>129</v>
      </c>
      <c r="Z148">
        <v>1000</v>
      </c>
      <c r="AA148" t="str">
        <f t="shared" ca="1" si="54"/>
        <v>upn</v>
      </c>
      <c r="AB148" t="s">
        <v>93</v>
      </c>
      <c r="AC148">
        <v>65020</v>
      </c>
      <c r="AD148">
        <v>12</v>
      </c>
      <c r="AE148" t="s">
        <v>129</v>
      </c>
      <c r="AG148">
        <v>1200</v>
      </c>
      <c r="AH148" t="str">
        <f t="shared" si="55"/>
        <v/>
      </c>
      <c r="AI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IFERROR(VLOOKUP(AC148,[2]ActorTable!$A:$G,MATCH("이름참고",[2]ActorTable!$1:$1,0),0),"캐릭터없음"),
"")))))</f>
        <v/>
      </c>
      <c r="AJ148">
        <v>1</v>
      </c>
      <c r="AK14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v>
      </c>
      <c r="AL148" t="str">
        <f t="shared" ca="1" si="56"/>
        <v>{"dy":23,"sl":4,"tp":"upn","vl":"65020","cn":12,"pt":"GO","pr":1200}</v>
      </c>
    </row>
    <row r="149" spans="1:38">
      <c r="A149">
        <v>24</v>
      </c>
      <c r="B149">
        <v>4</v>
      </c>
      <c r="C149">
        <f t="shared" si="51"/>
        <v>0</v>
      </c>
      <c r="D149">
        <f t="shared" ca="1" si="61"/>
        <v>0.69387803399433556</v>
      </c>
      <c r="E149">
        <f t="shared" ca="1" si="61"/>
        <v>0.56098895547966565</v>
      </c>
      <c r="F149">
        <f t="shared" ca="1" si="61"/>
        <v>0.57441050240078462</v>
      </c>
      <c r="G149">
        <f t="shared" ca="1" si="61"/>
        <v>0.11339632138819367</v>
      </c>
      <c r="H149">
        <f t="shared" ca="1" si="61"/>
        <v>8.8918935921761255E-2</v>
      </c>
      <c r="I149">
        <f t="shared" ca="1" si="61"/>
        <v>2.2347386224214727E-2</v>
      </c>
      <c r="M149" t="str">
        <f t="shared" ca="1" si="52"/>
        <v>안 지정 캐릭터 PP 일반등급</v>
      </c>
      <c r="N149">
        <f t="shared" ca="1" si="60"/>
        <v>56098</v>
      </c>
      <c r="O149">
        <f t="shared" ca="1" si="57"/>
        <v>12</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캐릭터",$M149="지정 캐릭터 LBP1",$M149="지정 캐릭터 LBP2",$M149="지정 캐릭터 LBP3",$M149="안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캐릭터",$M149="지정 캐릭터 LBP1",$M149="지정 캐릭터 LBP2",$M149="지정 캐릭터 LBP3"),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캐릭터",$M149="지정 캐릭터 LBP1",$M149="지정 캐릭터 LBP2",$M149="지정 캐릭터 LBP3"),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1200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t="shared" ca="1" si="53"/>
        <v>0</v>
      </c>
      <c r="U149" t="s">
        <v>93</v>
      </c>
      <c r="V149">
        <v>97439</v>
      </c>
      <c r="W149">
        <v>14</v>
      </c>
      <c r="X149" t="s">
        <v>129</v>
      </c>
      <c r="Z149">
        <v>1400</v>
      </c>
      <c r="AA149" t="str">
        <f t="shared" ca="1" si="54"/>
        <v>upn</v>
      </c>
      <c r="AB149" t="s">
        <v>93</v>
      </c>
      <c r="AC149">
        <v>74232</v>
      </c>
      <c r="AD149">
        <v>13</v>
      </c>
      <c r="AE149" t="s">
        <v>129</v>
      </c>
      <c r="AG149">
        <v>1300</v>
      </c>
      <c r="AH149" t="str">
        <f t="shared" si="55"/>
        <v/>
      </c>
      <c r="AI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IFERROR(VLOOKUP(AC149,[2]ActorTable!$A:$G,MATCH("이름참고",[2]ActorTable!$1:$1,0),0),"캐릭터없음"),
"")))))</f>
        <v/>
      </c>
      <c r="AJ149">
        <v>1</v>
      </c>
      <c r="AK14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v>
      </c>
      <c r="AL149" t="str">
        <f t="shared" ca="1" si="56"/>
        <v>{"dy":24,"sl":4,"tp":"upn","vl":"74232","cn":13,"pt":"GO","pr":1300}</v>
      </c>
    </row>
    <row r="150" spans="1:38">
      <c r="A150">
        <v>25</v>
      </c>
      <c r="B150">
        <v>4</v>
      </c>
      <c r="C150">
        <f t="shared" si="51"/>
        <v>0</v>
      </c>
      <c r="D150">
        <f t="shared" ca="1" si="61"/>
        <v>0.78568160065070558</v>
      </c>
      <c r="E150">
        <f t="shared" ca="1" si="61"/>
        <v>0.64250964247029385</v>
      </c>
      <c r="F150">
        <f t="shared" ca="1" si="61"/>
        <v>0.87708902150819679</v>
      </c>
      <c r="G150">
        <f t="shared" ca="1" si="61"/>
        <v>0.36160945646721265</v>
      </c>
      <c r="H150">
        <f t="shared" ca="1" si="61"/>
        <v>0.10766910254886453</v>
      </c>
      <c r="I150">
        <f t="shared" ca="1" si="61"/>
        <v>0.80246846397846394</v>
      </c>
      <c r="M150" t="str">
        <f t="shared" ca="1" si="52"/>
        <v>안 지정 캐릭터 PP 일반등급</v>
      </c>
      <c r="N150">
        <f t="shared" ca="1" si="60"/>
        <v>64250</v>
      </c>
      <c r="O150">
        <f t="shared" ca="1" si="57"/>
        <v>12</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캐릭터",$M150="지정 캐릭터 LBP1",$M150="지정 캐릭터 LBP2",$M150="지정 캐릭터 LBP3",$M150="안 지정 캐릭터 영웅등급"),"DI",
IF($M150="지정 캐릭터 PP","DI",
IF(OR($M150="안 지정 캐릭터 PP 일반등급",$M150="안 지정 캐릭터 PP 영웅등급"),"GO",
"그외없음"))))))</f>
        <v>GO</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캐릭터",$M150="지정 캐릭터 LBP1",$M150="지정 캐릭터 LBP2",$M150="지정 캐릭터 LBP3"),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
"그외없음")))))))</f>
        <v>삭제</v>
      </c>
      <c r="R150">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캐릭터",$M150="지정 캐릭터 LBP1",$M150="지정 캐릭터 LBP2",$M150="지정 캐릭터 LBP3"),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1200</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t="shared" ca="1" si="53"/>
        <v>0</v>
      </c>
      <c r="U150" t="s">
        <v>93</v>
      </c>
      <c r="V150">
        <v>49664</v>
      </c>
      <c r="W150">
        <v>11</v>
      </c>
      <c r="X150" t="s">
        <v>129</v>
      </c>
      <c r="Z150">
        <v>1100</v>
      </c>
      <c r="AA150" t="str">
        <f t="shared" ca="1" si="54"/>
        <v>upn</v>
      </c>
      <c r="AB150" t="s">
        <v>93</v>
      </c>
      <c r="AC150">
        <v>10707</v>
      </c>
      <c r="AD150">
        <v>9</v>
      </c>
      <c r="AE150" t="s">
        <v>129</v>
      </c>
      <c r="AG150">
        <v>900</v>
      </c>
      <c r="AH150" t="str">
        <f t="shared" si="55"/>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IFERROR(VLOOKUP(AC150,[2]ActorTable!$A:$G,MATCH("이름참고",[2]ActorTable!$1:$1,0),0),"캐릭터없음"),
"")))))</f>
        <v/>
      </c>
      <c r="AJ150">
        <v>1</v>
      </c>
      <c r="AK15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v>
      </c>
      <c r="AL150" t="str">
        <f t="shared" ca="1" si="56"/>
        <v>{"dy":25,"sl":4,"tp":"upn","vl":"10707","cn":9,"pt":"GO","pr":900}</v>
      </c>
    </row>
    <row r="151" spans="1:38">
      <c r="A151">
        <v>26</v>
      </c>
      <c r="B151">
        <v>4</v>
      </c>
      <c r="C151">
        <f t="shared" si="51"/>
        <v>0</v>
      </c>
      <c r="D151">
        <f t="shared" ca="1" si="61"/>
        <v>0.88723375791427739</v>
      </c>
      <c r="E151">
        <f t="shared" ca="1" si="61"/>
        <v>0.15593205341563987</v>
      </c>
      <c r="F151">
        <f t="shared" ca="1" si="61"/>
        <v>0.61535613419671575</v>
      </c>
      <c r="G151">
        <f t="shared" ca="1" si="61"/>
        <v>0.56641575240485964</v>
      </c>
      <c r="H151">
        <f t="shared" ca="1" si="61"/>
        <v>0.99304356848870368</v>
      </c>
      <c r="I151">
        <f t="shared" ca="1" si="61"/>
        <v>0.95675982957956007</v>
      </c>
      <c r="M151" t="str">
        <f t="shared" ca="1" si="52"/>
        <v>안 지정 캐릭터 PP 일반등급</v>
      </c>
      <c r="N151">
        <f t="shared" ca="1" si="60"/>
        <v>15593</v>
      </c>
      <c r="O151">
        <f t="shared" ca="1" si="57"/>
        <v>9</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캐릭터",$M151="지정 캐릭터 LBP1",$M151="지정 캐릭터 LBP2",$M151="지정 캐릭터 LBP3",$M151="안 지정 캐릭터 영웅등급"),"DI",
IF($M151="지정 캐릭터 PP","DI",
IF(OR($M151="안 지정 캐릭터 PP 일반등급",$M151="안 지정 캐릭터 PP 영웅등급"),"GO",
"그외없음"))))))</f>
        <v>GO</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캐릭터",$M151="지정 캐릭터 LBP1",$M151="지정 캐릭터 LBP2",$M151="지정 캐릭터 LBP3"),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
"그외없음")))))))</f>
        <v>삭제</v>
      </c>
      <c r="R151">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캐릭터",$M151="지정 캐릭터 LBP1",$M151="지정 캐릭터 LBP2",$M151="지정 캐릭터 LBP3"),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900</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t="shared" ca="1" si="53"/>
        <v>0</v>
      </c>
      <c r="U151" t="s">
        <v>93</v>
      </c>
      <c r="V151">
        <v>55476</v>
      </c>
      <c r="W151">
        <v>12</v>
      </c>
      <c r="X151" t="s">
        <v>129</v>
      </c>
      <c r="Z151">
        <v>1200</v>
      </c>
      <c r="AA151" t="str">
        <f t="shared" ca="1" si="54"/>
        <v>upn</v>
      </c>
      <c r="AB151" t="s">
        <v>93</v>
      </c>
      <c r="AC151">
        <v>14175</v>
      </c>
      <c r="AD151">
        <v>9</v>
      </c>
      <c r="AE151" t="s">
        <v>129</v>
      </c>
      <c r="AG151">
        <v>900</v>
      </c>
      <c r="AH151" t="str">
        <f t="shared" si="55"/>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IFERROR(VLOOKUP(AC151,[2]ActorTable!$A:$G,MATCH("이름참고",[2]ActorTable!$1:$1,0),0),"캐릭터없음"),
"")))))</f>
        <v/>
      </c>
      <c r="AJ151">
        <v>1</v>
      </c>
      <c r="AK15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v>
      </c>
      <c r="AL151" t="str">
        <f t="shared" ca="1" si="56"/>
        <v>{"dy":26,"sl":4,"tp":"upn","vl":"14175","cn":9,"pt":"GO","pr":900}</v>
      </c>
    </row>
    <row r="152" spans="1:38">
      <c r="A152">
        <v>27</v>
      </c>
      <c r="B152">
        <v>4</v>
      </c>
      <c r="C152">
        <f t="shared" si="51"/>
        <v>0</v>
      </c>
      <c r="D152">
        <f t="shared" ref="D152:I161" ca="1" si="62">RAND()</f>
        <v>0.85939380934264986</v>
      </c>
      <c r="E152">
        <f t="shared" ca="1" si="62"/>
        <v>0.43841282060454501</v>
      </c>
      <c r="F152">
        <f t="shared" ca="1" si="62"/>
        <v>0.23345847285546262</v>
      </c>
      <c r="G152">
        <f t="shared" ca="1" si="62"/>
        <v>0.84809782585559779</v>
      </c>
      <c r="H152">
        <f t="shared" ca="1" si="62"/>
        <v>0.34095298264678997</v>
      </c>
      <c r="I152">
        <f t="shared" ca="1" si="62"/>
        <v>0.4388767741774634</v>
      </c>
      <c r="M152" t="str">
        <f t="shared" ca="1" si="52"/>
        <v>안 지정 캐릭터 PP 일반등급</v>
      </c>
      <c r="N152">
        <f t="shared" ca="1" si="60"/>
        <v>43841</v>
      </c>
      <c r="O152">
        <f t="shared" ca="1" si="57"/>
        <v>11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캐릭터",$M152="지정 캐릭터 LBP1",$M152="지정 캐릭터 LBP2",$M152="지정 캐릭터 LBP3",$M152="안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캐릭터",$M152="지정 캐릭터 LBP1",$M152="지정 캐릭터 LBP2",$M152="지정 캐릭터 LBP3"),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캐릭터",$M152="지정 캐릭터 LBP1",$M152="지정 캐릭터 LBP2",$M152="지정 캐릭터 LBP3"),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1100</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t="shared" ca="1" si="53"/>
        <v>0</v>
      </c>
      <c r="U152" t="s">
        <v>93</v>
      </c>
      <c r="V152">
        <v>19556</v>
      </c>
      <c r="W152">
        <v>10</v>
      </c>
      <c r="X152" t="s">
        <v>129</v>
      </c>
      <c r="Z152">
        <v>1000</v>
      </c>
      <c r="AA152" t="str">
        <f t="shared" ca="1" si="54"/>
        <v>upn</v>
      </c>
      <c r="AB152" t="s">
        <v>93</v>
      </c>
      <c r="AC152">
        <v>58093</v>
      </c>
      <c r="AD152">
        <v>12</v>
      </c>
      <c r="AE152" t="s">
        <v>129</v>
      </c>
      <c r="AG152">
        <v>1200</v>
      </c>
      <c r="AH152" t="str">
        <f t="shared" si="55"/>
        <v/>
      </c>
      <c r="AI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IFERROR(VLOOKUP(AC152,[2]ActorTable!$A:$G,MATCH("이름참고",[2]ActorTable!$1:$1,0),0),"캐릭터없음"),
"")))))</f>
        <v/>
      </c>
      <c r="AJ152">
        <v>1</v>
      </c>
      <c r="AK15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v>
      </c>
      <c r="AL152" t="str">
        <f t="shared" ca="1" si="56"/>
        <v>{"dy":27,"sl":4,"tp":"upn","vl":"58093","cn":12,"pt":"GO","pr":1200}</v>
      </c>
    </row>
    <row r="153" spans="1:38">
      <c r="A153">
        <v>28</v>
      </c>
      <c r="B153">
        <v>4</v>
      </c>
      <c r="C153">
        <f t="shared" si="51"/>
        <v>0</v>
      </c>
      <c r="D153">
        <f t="shared" ca="1" si="62"/>
        <v>0.84417413720986278</v>
      </c>
      <c r="E153">
        <f t="shared" ca="1" si="62"/>
        <v>0.24213112146768645</v>
      </c>
      <c r="F153">
        <f t="shared" ca="1" si="62"/>
        <v>0.86092915589254171</v>
      </c>
      <c r="G153">
        <f t="shared" ca="1" si="62"/>
        <v>0.5092049295099409</v>
      </c>
      <c r="H153">
        <f t="shared" ca="1" si="62"/>
        <v>0.40009064645286829</v>
      </c>
      <c r="I153">
        <f t="shared" ca="1" si="62"/>
        <v>0.40358096644704222</v>
      </c>
      <c r="M153" t="str">
        <f t="shared" ca="1" si="52"/>
        <v>안 지정 캐릭터 PP 일반등급</v>
      </c>
      <c r="N153">
        <f t="shared" ca="1" si="60"/>
        <v>24213</v>
      </c>
      <c r="O153">
        <f t="shared" ca="1" si="57"/>
        <v>10</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캐릭터",$M153="지정 캐릭터 LBP1",$M153="지정 캐릭터 LBP2",$M153="지정 캐릭터 LBP3",$M153="안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캐릭터",$M153="지정 캐릭터 LBP1",$M153="지정 캐릭터 LBP2",$M153="지정 캐릭터 LBP3"),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캐릭터",$M153="지정 캐릭터 LBP1",$M153="지정 캐릭터 LBP2",$M153="지정 캐릭터 LBP3"),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1000</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t="shared" ca="1" si="53"/>
        <v>0</v>
      </c>
      <c r="U153" t="s">
        <v>93</v>
      </c>
      <c r="V153">
        <v>26955</v>
      </c>
      <c r="W153">
        <v>10</v>
      </c>
      <c r="X153" t="s">
        <v>129</v>
      </c>
      <c r="Z153">
        <v>1000</v>
      </c>
      <c r="AA153" t="str">
        <f t="shared" ca="1" si="54"/>
        <v>upn</v>
      </c>
      <c r="AB153" t="s">
        <v>93</v>
      </c>
      <c r="AC153">
        <v>41165</v>
      </c>
      <c r="AD153">
        <v>11</v>
      </c>
      <c r="AE153" t="s">
        <v>129</v>
      </c>
      <c r="AG153">
        <v>1100</v>
      </c>
      <c r="AH153" t="str">
        <f t="shared" si="55"/>
        <v/>
      </c>
      <c r="AI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IFERROR(VLOOKUP(AC153,[2]ActorTable!$A:$G,MATCH("이름참고",[2]ActorTable!$1:$1,0),0),"캐릭터없음"),
"")))))</f>
        <v/>
      </c>
      <c r="AJ153">
        <v>1</v>
      </c>
      <c r="AK15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v>
      </c>
      <c r="AL153" t="str">
        <f t="shared" ca="1" si="56"/>
        <v>{"dy":28,"sl":4,"tp":"upn","vl":"41165","cn":11,"pt":"GO","pr":1100}</v>
      </c>
    </row>
    <row r="154" spans="1:38">
      <c r="A154">
        <v>29</v>
      </c>
      <c r="B154">
        <v>4</v>
      </c>
      <c r="C154">
        <f t="shared" si="51"/>
        <v>0</v>
      </c>
      <c r="D154">
        <f t="shared" ca="1" si="62"/>
        <v>0.21046676944995768</v>
      </c>
      <c r="E154">
        <f t="shared" ca="1" si="62"/>
        <v>0.10264861803541503</v>
      </c>
      <c r="F154">
        <f t="shared" ca="1" si="62"/>
        <v>0.77008857717673596</v>
      </c>
      <c r="G154">
        <f t="shared" ca="1" si="62"/>
        <v>0.19814613503655265</v>
      </c>
      <c r="H154">
        <f t="shared" ca="1" si="62"/>
        <v>0.58846137835699652</v>
      </c>
      <c r="I154">
        <f t="shared" ca="1" si="62"/>
        <v>0.55068199822076225</v>
      </c>
      <c r="M154" t="str">
        <f t="shared" ca="1" si="52"/>
        <v>안 지정 캐릭터 PP 일반등급</v>
      </c>
      <c r="N154">
        <f t="shared" ca="1" si="60"/>
        <v>10264</v>
      </c>
      <c r="O154">
        <f t="shared" ca="1" si="57"/>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캐릭터",$M154="지정 캐릭터 LBP1",$M154="지정 캐릭터 LBP2",$M154="지정 캐릭터 LBP3",$M154="안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캐릭터",$M154="지정 캐릭터 LBP1",$M154="지정 캐릭터 LBP2",$M154="지정 캐릭터 LBP3"),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캐릭터",$M154="지정 캐릭터 LBP1",$M154="지정 캐릭터 LBP2",$M154="지정 캐릭터 LBP3"),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900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t="shared" ca="1" si="53"/>
        <v>0</v>
      </c>
      <c r="U154" t="s">
        <v>93</v>
      </c>
      <c r="V154">
        <v>80039</v>
      </c>
      <c r="W154">
        <v>13</v>
      </c>
      <c r="X154" t="s">
        <v>129</v>
      </c>
      <c r="Z154">
        <v>1300</v>
      </c>
      <c r="AA154" t="str">
        <f t="shared" ca="1" si="54"/>
        <v>upn</v>
      </c>
      <c r="AB154" t="s">
        <v>93</v>
      </c>
      <c r="AC154">
        <v>4931</v>
      </c>
      <c r="AD154">
        <v>9</v>
      </c>
      <c r="AE154" t="s">
        <v>129</v>
      </c>
      <c r="AG154">
        <v>900</v>
      </c>
      <c r="AH154" t="str">
        <f t="shared" si="55"/>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IFERROR(VLOOKUP(AC154,[2]ActorTable!$A:$G,MATCH("이름참고",[2]ActorTable!$1:$1,0),0),"캐릭터없음"),
"")))))</f>
        <v/>
      </c>
      <c r="AJ154">
        <v>1</v>
      </c>
      <c r="AK15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v>
      </c>
      <c r="AL154" t="str">
        <f t="shared" ca="1" si="56"/>
        <v>{"dy":29,"sl":4,"tp":"upn","vl":"4931","cn":9,"pt":"GO","pr":900}</v>
      </c>
    </row>
    <row r="155" spans="1:38">
      <c r="A155">
        <v>30</v>
      </c>
      <c r="B155">
        <v>4</v>
      </c>
      <c r="C155">
        <f t="shared" si="51"/>
        <v>0</v>
      </c>
      <c r="D155">
        <f t="shared" ca="1" si="62"/>
        <v>0.77646789253708126</v>
      </c>
      <c r="E155">
        <f t="shared" ca="1" si="62"/>
        <v>0.35989991421947709</v>
      </c>
      <c r="F155">
        <f t="shared" ca="1" si="62"/>
        <v>0.65815938985609324</v>
      </c>
      <c r="G155">
        <f t="shared" ca="1" si="62"/>
        <v>0.80512327359363611</v>
      </c>
      <c r="H155">
        <f t="shared" ca="1" si="62"/>
        <v>0.36030346561911719</v>
      </c>
      <c r="I155">
        <f t="shared" ca="1" si="62"/>
        <v>0.73513519837281527</v>
      </c>
      <c r="M155" t="str">
        <f t="shared" ca="1" si="52"/>
        <v>안 지정 캐릭터 PP 일반등급</v>
      </c>
      <c r="N155">
        <f t="shared" ca="1" si="60"/>
        <v>35989</v>
      </c>
      <c r="O155">
        <f t="shared" ca="1" si="57"/>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캐릭터",$M155="지정 캐릭터 LBP1",$M155="지정 캐릭터 LBP2",$M155="지정 캐릭터 LBP3",$M155="안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캐릭터",$M155="지정 캐릭터 LBP1",$M155="지정 캐릭터 LBP2",$M155="지정 캐릭터 LBP3"),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캐릭터",$M155="지정 캐릭터 LBP1",$M155="지정 캐릭터 LBP2",$M155="지정 캐릭터 LBP3"),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1100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t="shared" ca="1" si="53"/>
        <v>0</v>
      </c>
      <c r="U155" t="s">
        <v>93</v>
      </c>
      <c r="V155">
        <v>77217</v>
      </c>
      <c r="W155">
        <v>13</v>
      </c>
      <c r="X155" t="s">
        <v>129</v>
      </c>
      <c r="Z155">
        <v>1300</v>
      </c>
      <c r="AA155" t="str">
        <f t="shared" ca="1" si="54"/>
        <v>upn</v>
      </c>
      <c r="AB155" t="s">
        <v>93</v>
      </c>
      <c r="AC155">
        <v>62625</v>
      </c>
      <c r="AD155">
        <v>12</v>
      </c>
      <c r="AE155" t="s">
        <v>129</v>
      </c>
      <c r="AG155">
        <v>1200</v>
      </c>
      <c r="AH155" t="str">
        <f t="shared" si="55"/>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IFERROR(VLOOKUP(AC155,[2]ActorTable!$A:$G,MATCH("이름참고",[2]ActorTable!$1:$1,0),0),"캐릭터없음"),
"")))))</f>
        <v/>
      </c>
      <c r="AJ155">
        <v>1</v>
      </c>
      <c r="AK15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v>
      </c>
      <c r="AL155" t="str">
        <f t="shared" ca="1" si="56"/>
        <v>{"dy":30,"sl":4,"tp":"upn","vl":"62625","cn":12,"pt":"GO","pr":1200}</v>
      </c>
    </row>
    <row r="156" spans="1:38">
      <c r="A156">
        <v>31</v>
      </c>
      <c r="B156">
        <v>4</v>
      </c>
      <c r="C156">
        <f t="shared" si="51"/>
        <v>0</v>
      </c>
      <c r="D156">
        <f t="shared" ca="1" si="62"/>
        <v>0.17588651837098224</v>
      </c>
      <c r="E156">
        <f t="shared" ca="1" si="62"/>
        <v>0.75817760462464068</v>
      </c>
      <c r="F156">
        <f t="shared" ca="1" si="62"/>
        <v>0.11729705694030756</v>
      </c>
      <c r="G156">
        <f t="shared" ca="1" si="62"/>
        <v>0.1785259401685737</v>
      </c>
      <c r="H156">
        <f t="shared" ca="1" si="62"/>
        <v>0.74661357711177656</v>
      </c>
      <c r="I156">
        <f t="shared" ca="1" si="62"/>
        <v>9.8409576327428749E-2</v>
      </c>
      <c r="M156" t="str">
        <f t="shared" ca="1" si="52"/>
        <v>안 지정 캐릭터 PP 일반등급</v>
      </c>
      <c r="N156">
        <f t="shared" ca="1" si="60"/>
        <v>75817</v>
      </c>
      <c r="O156">
        <f t="shared" ca="1" si="57"/>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캐릭터",$M156="지정 캐릭터 LBP1",$M156="지정 캐릭터 LBP2",$M156="지정 캐릭터 LBP3",$M156="안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캐릭터",$M156="지정 캐릭터 LBP1",$M156="지정 캐릭터 LBP2",$M156="지정 캐릭터 LBP3"),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캐릭터",$M156="지정 캐릭터 LBP1",$M156="지정 캐릭터 LBP2",$M156="지정 캐릭터 LBP3"),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1300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t="shared" ca="1" si="53"/>
        <v>0</v>
      </c>
      <c r="U156" t="s">
        <v>93</v>
      </c>
      <c r="V156">
        <v>20856</v>
      </c>
      <c r="W156">
        <v>10</v>
      </c>
      <c r="X156" t="s">
        <v>129</v>
      </c>
      <c r="Z156">
        <v>1000</v>
      </c>
      <c r="AA156" t="str">
        <f t="shared" ca="1" si="54"/>
        <v>upn</v>
      </c>
      <c r="AB156" t="s">
        <v>93</v>
      </c>
      <c r="AC156">
        <v>28048</v>
      </c>
      <c r="AD156">
        <v>10</v>
      </c>
      <c r="AE156" t="s">
        <v>129</v>
      </c>
      <c r="AG156">
        <v>1000</v>
      </c>
      <c r="AH156" t="str">
        <f t="shared" si="55"/>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IFERROR(VLOOKUP(AC156,[2]ActorTable!$A:$G,MATCH("이름참고",[2]ActorTable!$1:$1,0),0),"캐릭터없음"),
"")))))</f>
        <v/>
      </c>
      <c r="AJ156">
        <v>1</v>
      </c>
      <c r="AK15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v>
      </c>
      <c r="AL156" t="str">
        <f t="shared" ca="1" si="56"/>
        <v>{"dy":31,"sl":4,"tp":"upn","vl":"28048","cn":10,"pt":"GO","pr":1000}</v>
      </c>
    </row>
    <row r="157" spans="1:38">
      <c r="A157">
        <v>1</v>
      </c>
      <c r="B157">
        <v>5</v>
      </c>
      <c r="C157">
        <f t="shared" si="51"/>
        <v>0</v>
      </c>
      <c r="D157">
        <f t="shared" ca="1" si="62"/>
        <v>0.16046620127027933</v>
      </c>
      <c r="E157">
        <f t="shared" ca="1" si="62"/>
        <v>0.92230363190478226</v>
      </c>
      <c r="F157">
        <f t="shared" ca="1" si="62"/>
        <v>0.33419337779755554</v>
      </c>
      <c r="G157">
        <f t="shared" ca="1" si="62"/>
        <v>0.70014399305334896</v>
      </c>
      <c r="H157">
        <f t="shared" ca="1" si="62"/>
        <v>0.67424736408110186</v>
      </c>
      <c r="I157">
        <f t="shared" ca="1" si="62"/>
        <v>0.18046785860904002</v>
      </c>
      <c r="M157" t="str">
        <f t="shared" ca="1" si="52"/>
        <v>지정 장비</v>
      </c>
      <c r="N157" t="e">
        <f t="shared" ca="1" si="60"/>
        <v>#VALUE!</v>
      </c>
      <c r="O157">
        <f t="shared" ca="1" si="57"/>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캐릭터",$M157="지정 캐릭터 LBP1",$M157="지정 캐릭터 LBP2",$M157="지정 캐릭터 LBP3",$M157="안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캐릭터",$M157="지정 캐릭터 LBP1",$M157="지정 캐릭터 LBP2",$M157="지정 캐릭터 LBP3"),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캐릭터",$M157="지정 캐릭터 LBP1",$M157="지정 캐릭터 LBP2",$M157="지정 캐릭터 LBP3"),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#VALUE!</v>
      </c>
      <c r="S157" t="e">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#VALUE!</v>
      </c>
      <c r="T157" t="e">
        <f t="shared" ca="1" si="53"/>
        <v>#VALUE!</v>
      </c>
      <c r="U157" t="s">
        <v>93</v>
      </c>
      <c r="V157">
        <v>84543</v>
      </c>
      <c r="W157">
        <v>14</v>
      </c>
      <c r="X157" t="s">
        <v>129</v>
      </c>
      <c r="Z157">
        <v>1400</v>
      </c>
      <c r="AA157" t="str">
        <f t="shared" ca="1" si="54"/>
        <v>upn</v>
      </c>
      <c r="AB157" t="s">
        <v>93</v>
      </c>
      <c r="AC157">
        <v>31111</v>
      </c>
      <c r="AD157">
        <v>10</v>
      </c>
      <c r="AE157" t="s">
        <v>129</v>
      </c>
      <c r="AG157">
        <v>1000</v>
      </c>
      <c r="AH157" t="str">
        <f t="shared" si="55"/>
        <v/>
      </c>
      <c r="AI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IFERROR(VLOOKUP(AC157,[2]ActorTable!$A:$G,MATCH("이름참고",[2]ActorTable!$1:$1,0),0),"캐릭터없음"),
"")))))</f>
        <v/>
      </c>
      <c r="AJ157">
        <v>1</v>
      </c>
      <c r="AK15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v>
      </c>
      <c r="AL157" t="str">
        <f t="shared" ca="1" si="56"/>
        <v>{"dy":1,"sl":5,"tp":"upn","vl":"31111","cn":10,"pt":"GO","pr":1000}</v>
      </c>
    </row>
    <row r="158" spans="1:38">
      <c r="A158">
        <v>2</v>
      </c>
      <c r="B158">
        <v>5</v>
      </c>
      <c r="C158">
        <f t="shared" si="51"/>
        <v>0</v>
      </c>
      <c r="D158">
        <f t="shared" ca="1" si="62"/>
        <v>0.69818535752750099</v>
      </c>
      <c r="E158">
        <f t="shared" ca="1" si="62"/>
        <v>9.5579464864869235E-2</v>
      </c>
      <c r="F158">
        <f t="shared" ca="1" si="62"/>
        <v>0.89497028621647767</v>
      </c>
      <c r="G158">
        <f t="shared" ca="1" si="62"/>
        <v>0.15819295853870841</v>
      </c>
      <c r="H158">
        <f t="shared" ca="1" si="62"/>
        <v>0.46189591948126352</v>
      </c>
      <c r="I158">
        <f t="shared" ca="1" si="62"/>
        <v>0.82781073387228776</v>
      </c>
      <c r="M158" t="str">
        <f t="shared" ca="1" si="52"/>
        <v>안 지정 캐릭터 PP 영웅등급</v>
      </c>
      <c r="N158">
        <f t="shared" ca="1" si="60"/>
        <v>9557</v>
      </c>
      <c r="O158">
        <f t="shared" ca="1" si="57"/>
        <v>9</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캐릭터",$M158="지정 캐릭터 LBP1",$M158="지정 캐릭터 LBP2",$M158="지정 캐릭터 LBP3",$M158="안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캐릭터",$M158="지정 캐릭터 LBP1",$M158="지정 캐릭터 LBP2",$M158="지정 캐릭터 LBP3"),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캐릭터",$M158="지정 캐릭터 LBP1",$M158="지정 캐릭터 LBP2",$M158="지정 캐릭터 LBP3"),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900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t="shared" ca="1" si="53"/>
        <v>0</v>
      </c>
      <c r="U158" t="s">
        <v>83</v>
      </c>
      <c r="V158" t="s">
        <v>285</v>
      </c>
      <c r="W158">
        <v>1</v>
      </c>
      <c r="X158" t="s">
        <v>133</v>
      </c>
      <c r="Z158">
        <v>5</v>
      </c>
      <c r="AA158" t="str">
        <f t="shared" ca="1" si="54"/>
        <v>upn</v>
      </c>
      <c r="AB158" t="s">
        <v>93</v>
      </c>
      <c r="AC158">
        <v>90543</v>
      </c>
      <c r="AD158">
        <v>14</v>
      </c>
      <c r="AE158" t="s">
        <v>129</v>
      </c>
      <c r="AG158">
        <v>1400</v>
      </c>
      <c r="AH158" t="str">
        <f t="shared" si="55"/>
        <v/>
      </c>
      <c r="AI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IFERROR(VLOOKUP(AC158,[2]ActorTable!$A:$G,MATCH("이름참고",[2]ActorTable!$1:$1,0),0),"캐릭터없음"),
"")))))</f>
        <v/>
      </c>
      <c r="AJ158">
        <v>1</v>
      </c>
      <c r="AK15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v>
      </c>
      <c r="AL158" t="str">
        <f t="shared" ca="1" si="56"/>
        <v>{"dy":2,"sl":5,"tp":"upn","vl":"90543","cn":14,"pt":"GO","pr":1400}</v>
      </c>
    </row>
    <row r="159" spans="1:38">
      <c r="A159">
        <v>3</v>
      </c>
      <c r="B159">
        <v>5</v>
      </c>
      <c r="C159">
        <f t="shared" si="51"/>
        <v>0</v>
      </c>
      <c r="D159">
        <f t="shared" ca="1" si="62"/>
        <v>0.6075098100344557</v>
      </c>
      <c r="E159">
        <f t="shared" ca="1" si="62"/>
        <v>0.69710640310587357</v>
      </c>
      <c r="F159">
        <f t="shared" ca="1" si="62"/>
        <v>2.9960951063916164E-2</v>
      </c>
      <c r="G159">
        <f t="shared" ca="1" si="62"/>
        <v>0.7051087556030875</v>
      </c>
      <c r="H159">
        <f t="shared" ca="1" si="62"/>
        <v>0.35124321110015588</v>
      </c>
      <c r="I159">
        <f t="shared" ca="1" si="62"/>
        <v>0.15655065834574722</v>
      </c>
      <c r="M159" t="str">
        <f t="shared" ca="1" si="52"/>
        <v>안 지정 캐릭터 PP 영웅등급</v>
      </c>
      <c r="N159">
        <f t="shared" ca="1" si="60"/>
        <v>69710</v>
      </c>
      <c r="O159">
        <f t="shared" ca="1" si="57"/>
        <v>13</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캐릭터",$M159="지정 캐릭터 LBP1",$M159="지정 캐릭터 LBP2",$M159="지정 캐릭터 LBP3",$M159="안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캐릭터",$M159="지정 캐릭터 LBP1",$M159="지정 캐릭터 LBP2",$M159="지정 캐릭터 LBP3"),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캐릭터",$M159="지정 캐릭터 LBP1",$M159="지정 캐릭터 LBP2",$M159="지정 캐릭터 LBP3"),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1300</v>
      </c>
      <c r="S159" t="str">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
      </c>
      <c r="T159">
        <f t="shared" ca="1" si="53"/>
        <v>0</v>
      </c>
      <c r="U159" t="s">
        <v>83</v>
      </c>
      <c r="V159" t="s">
        <v>317</v>
      </c>
      <c r="W159">
        <v>1</v>
      </c>
      <c r="X159" t="s">
        <v>133</v>
      </c>
      <c r="Y159">
        <v>29</v>
      </c>
      <c r="Z159">
        <v>19</v>
      </c>
      <c r="AA159" t="str">
        <f t="shared" ca="1" si="54"/>
        <v>upn</v>
      </c>
      <c r="AB159" t="s">
        <v>93</v>
      </c>
      <c r="AC159">
        <v>94909</v>
      </c>
      <c r="AD159">
        <v>14</v>
      </c>
      <c r="AE159" t="s">
        <v>129</v>
      </c>
      <c r="AG159">
        <v>1400</v>
      </c>
      <c r="AH159" t="str">
        <f t="shared" si="55"/>
        <v/>
      </c>
      <c r="AI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IFERROR(VLOOKUP(AC159,[2]ActorTable!$A:$G,MATCH("이름참고",[2]ActorTable!$1:$1,0),0),"캐릭터없음"),
"")))))</f>
        <v/>
      </c>
      <c r="AJ159">
        <v>1</v>
      </c>
      <c r="AK15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v>
      </c>
      <c r="AL159" t="str">
        <f t="shared" ca="1" si="56"/>
        <v>{"dy":3,"sl":5,"tp":"upn","vl":"94909","cn":14,"pt":"GO","pr":1400}</v>
      </c>
    </row>
    <row r="160" spans="1:38">
      <c r="A160">
        <v>4</v>
      </c>
      <c r="B160">
        <v>5</v>
      </c>
      <c r="C160">
        <f t="shared" si="51"/>
        <v>0</v>
      </c>
      <c r="D160">
        <f t="shared" ca="1" si="62"/>
        <v>0.85624862025614457</v>
      </c>
      <c r="E160">
        <f t="shared" ca="1" si="62"/>
        <v>0.5781501405827838</v>
      </c>
      <c r="F160">
        <f t="shared" ca="1" si="62"/>
        <v>8.0210422937609716E-2</v>
      </c>
      <c r="G160">
        <f t="shared" ca="1" si="62"/>
        <v>0.62749874383233861</v>
      </c>
      <c r="H160">
        <f t="shared" ca="1" si="62"/>
        <v>0.30773451510610728</v>
      </c>
      <c r="I160">
        <f t="shared" ca="1" si="62"/>
        <v>0.70745764019055613</v>
      </c>
      <c r="M160" t="str">
        <f t="shared" ca="1" si="52"/>
        <v>안 지정 캐릭터 PP 일반등급</v>
      </c>
      <c r="N160">
        <f t="shared" ca="1" si="60"/>
        <v>57815</v>
      </c>
      <c r="O160">
        <f t="shared" ca="1" si="57"/>
        <v>12</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캐릭터",$M160="지정 캐릭터 LBP1",$M160="지정 캐릭터 LBP2",$M160="지정 캐릭터 LBP3",$M160="안 지정 캐릭터 영웅등급"),"DI",
IF($M160="지정 캐릭터 PP","DI",
IF(OR($M160="안 지정 캐릭터 PP 일반등급",$M160="안 지정 캐릭터 PP 영웅등급"),"GO",
"그외없음"))))))</f>
        <v>GO</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캐릭터",$M160="지정 캐릭터 LBP1",$M160="지정 캐릭터 LBP2",$M160="지정 캐릭터 LBP3"),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
"그외없음")))))))</f>
        <v>삭제</v>
      </c>
      <c r="R160">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캐릭터",$M160="지정 캐릭터 LBP1",$M160="지정 캐릭터 LBP2",$M160="지정 캐릭터 LBP3"),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1200</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t="shared" ca="1" si="53"/>
        <v>0</v>
      </c>
      <c r="U160" t="s">
        <v>92</v>
      </c>
      <c r="V160">
        <v>69119</v>
      </c>
      <c r="W160">
        <v>13</v>
      </c>
      <c r="X160" t="s">
        <v>129</v>
      </c>
      <c r="Z160">
        <v>1300</v>
      </c>
      <c r="AA160" t="str">
        <f t="shared" ca="1" si="54"/>
        <v>upn</v>
      </c>
      <c r="AB160" t="s">
        <v>93</v>
      </c>
      <c r="AC160">
        <v>27902</v>
      </c>
      <c r="AD160">
        <v>10</v>
      </c>
      <c r="AE160" t="s">
        <v>129</v>
      </c>
      <c r="AG160">
        <v>1000</v>
      </c>
      <c r="AH160" t="str">
        <f t="shared" si="55"/>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IFERROR(VLOOKUP(AC160,[2]ActorTable!$A:$G,MATCH("이름참고",[2]ActorTable!$1:$1,0),0),"캐릭터없음"),
"")))))</f>
        <v/>
      </c>
      <c r="AJ160">
        <v>1</v>
      </c>
      <c r="AK16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v>
      </c>
      <c r="AL160" t="str">
        <f t="shared" ca="1" si="56"/>
        <v>{"dy":4,"sl":5,"tp":"upn","vl":"27902","cn":10,"pt":"GO","pr":1000}</v>
      </c>
    </row>
    <row r="161" spans="1:38">
      <c r="A161">
        <v>5</v>
      </c>
      <c r="B161">
        <v>5</v>
      </c>
      <c r="C161">
        <f t="shared" si="51"/>
        <v>0</v>
      </c>
      <c r="D161">
        <f t="shared" ca="1" si="62"/>
        <v>0.11602653313089017</v>
      </c>
      <c r="E161">
        <f t="shared" ca="1" si="62"/>
        <v>0.2971708928615634</v>
      </c>
      <c r="F161">
        <f t="shared" ca="1" si="62"/>
        <v>0.55140276968634538</v>
      </c>
      <c r="G161">
        <f t="shared" ca="1" si="62"/>
        <v>0.60461833994246128</v>
      </c>
      <c r="H161">
        <f t="shared" ca="1" si="62"/>
        <v>0.32680172308133526</v>
      </c>
      <c r="I161">
        <f t="shared" ca="1" si="62"/>
        <v>0.19819059448293452</v>
      </c>
      <c r="M161" t="str">
        <f t="shared" ca="1" si="52"/>
        <v>지정 장비</v>
      </c>
      <c r="N161" t="e">
        <f t="shared" ca="1" si="60"/>
        <v>#VALUE!</v>
      </c>
      <c r="O161">
        <f t="shared" ca="1" si="57"/>
        <v>1</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캐릭터",$M161="지정 캐릭터 LBP1",$M161="지정 캐릭터 LBP2",$M161="지정 캐릭터 LBP3",$M161="안 지정 캐릭터 영웅등급"),"DI",
IF($M161="지정 캐릭터 PP","DI",
IF(OR($M161="안 지정 캐릭터 PP 일반등급",$M161="안 지정 캐릭터 PP 영웅등급"),"GO",
"그외없음"))))))</f>
        <v>GO</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캐릭터",$M161="지정 캐릭터 LBP1",$M161="지정 캐릭터 LBP2",$M161="지정 캐릭터 LBP3"),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
"그외없음")))))))</f>
        <v>삭제</v>
      </c>
      <c r="R161" t="e">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캐릭터",$M161="지정 캐릭터 LBP1",$M161="지정 캐릭터 LBP2",$M161="지정 캐릭터 LBP3"),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#VALUE!</v>
      </c>
      <c r="S161" t="e">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#VALUE!</v>
      </c>
      <c r="T161" t="e">
        <f t="shared" ca="1" si="53"/>
        <v>#VALUE!</v>
      </c>
      <c r="U161" t="s">
        <v>92</v>
      </c>
      <c r="V161">
        <v>62491</v>
      </c>
      <c r="W161">
        <v>12</v>
      </c>
      <c r="X161" t="s">
        <v>129</v>
      </c>
      <c r="Z161">
        <v>1200</v>
      </c>
      <c r="AA161" t="str">
        <f t="shared" ca="1" si="54"/>
        <v>upn</v>
      </c>
      <c r="AB161" t="s">
        <v>93</v>
      </c>
      <c r="AC161">
        <v>83002</v>
      </c>
      <c r="AD161">
        <v>13</v>
      </c>
      <c r="AE161" t="s">
        <v>129</v>
      </c>
      <c r="AG161">
        <v>1300</v>
      </c>
      <c r="AH161" t="str">
        <f t="shared" si="55"/>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IFERROR(VLOOKUP(AC161,[2]ActorTable!$A:$G,MATCH("이름참고",[2]ActorTable!$1:$1,0),0),"캐릭터없음"),
"")))))</f>
        <v/>
      </c>
      <c r="AJ161">
        <v>1</v>
      </c>
      <c r="AK16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v>
      </c>
      <c r="AL161" t="str">
        <f t="shared" ca="1" si="56"/>
        <v>{"dy":5,"sl":5,"tp":"upn","vl":"83002","cn":13,"pt":"GO","pr":1300}</v>
      </c>
    </row>
    <row r="162" spans="1:38">
      <c r="A162">
        <v>6</v>
      </c>
      <c r="B162">
        <v>5</v>
      </c>
      <c r="C162">
        <f t="shared" si="51"/>
        <v>0</v>
      </c>
      <c r="D162">
        <f t="shared" ref="D162:I171" ca="1" si="63">RAND()</f>
        <v>0.88996136226242306</v>
      </c>
      <c r="E162">
        <f t="shared" ca="1" si="63"/>
        <v>0.89358279296014942</v>
      </c>
      <c r="F162">
        <f t="shared" ca="1" si="63"/>
        <v>0.59666261404064758</v>
      </c>
      <c r="G162">
        <f t="shared" ca="1" si="63"/>
        <v>0.98260595198255707</v>
      </c>
      <c r="H162">
        <f t="shared" ca="1" si="63"/>
        <v>9.749286490383724E-2</v>
      </c>
      <c r="I162">
        <f t="shared" ca="1" si="63"/>
        <v>0.58420909525816178</v>
      </c>
      <c r="M162" t="str">
        <f t="shared" ca="1" si="52"/>
        <v>안 지정 캐릭터 PP 일반등급</v>
      </c>
      <c r="N162">
        <f t="shared" ca="1" si="60"/>
        <v>89358</v>
      </c>
      <c r="O162">
        <f t="shared" ca="1" si="57"/>
        <v>14</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캐릭터",$M162="지정 캐릭터 LBP1",$M162="지정 캐릭터 LBP2",$M162="지정 캐릭터 LBP3",$M162="안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캐릭터",$M162="지정 캐릭터 LBP1",$M162="지정 캐릭터 LBP2",$M162="지정 캐릭터 LBP3"),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캐릭터",$M162="지정 캐릭터 LBP1",$M162="지정 캐릭터 LBP2",$M162="지정 캐릭터 LBP3"),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1400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t="shared" ca="1" si="53"/>
        <v>0</v>
      </c>
      <c r="U162" t="s">
        <v>93</v>
      </c>
      <c r="V162">
        <v>1421</v>
      </c>
      <c r="W162">
        <v>9</v>
      </c>
      <c r="X162" t="s">
        <v>129</v>
      </c>
      <c r="Z162">
        <v>900</v>
      </c>
      <c r="AA162" t="str">
        <f t="shared" ca="1" si="54"/>
        <v>uph</v>
      </c>
      <c r="AB162" t="s">
        <v>92</v>
      </c>
      <c r="AC162">
        <v>98994</v>
      </c>
      <c r="AD162">
        <v>14</v>
      </c>
      <c r="AE162" t="s">
        <v>129</v>
      </c>
      <c r="AG162">
        <v>1400</v>
      </c>
      <c r="AH162" t="str">
        <f t="shared" si="55"/>
        <v/>
      </c>
      <c r="AI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IFERROR(VLOOKUP(AC162,[2]ActorTable!$A:$G,MATCH("이름참고",[2]ActorTable!$1:$1,0),0),"캐릭터없음"),
"")))))</f>
        <v/>
      </c>
      <c r="AJ162">
        <v>1</v>
      </c>
      <c r="AK16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v>
      </c>
      <c r="AL162" t="str">
        <f t="shared" ca="1" si="56"/>
        <v>{"dy":6,"sl":5,"tp":"uph","vl":"98994","cn":14,"pt":"GO","pr":1400}</v>
      </c>
    </row>
    <row r="163" spans="1:38">
      <c r="A163">
        <v>7</v>
      </c>
      <c r="B163">
        <v>5</v>
      </c>
      <c r="C163">
        <f t="shared" si="51"/>
        <v>0</v>
      </c>
      <c r="D163">
        <f t="shared" ca="1" si="63"/>
        <v>0.12093892696496611</v>
      </c>
      <c r="E163">
        <f t="shared" ca="1" si="63"/>
        <v>0.88977769437000298</v>
      </c>
      <c r="F163">
        <f t="shared" ca="1" si="63"/>
        <v>0.29815864696892791</v>
      </c>
      <c r="G163">
        <f t="shared" ca="1" si="63"/>
        <v>0.85297583546664246</v>
      </c>
      <c r="H163">
        <f t="shared" ca="1" si="63"/>
        <v>0.77022252293739246</v>
      </c>
      <c r="I163">
        <f t="shared" ca="1" si="63"/>
        <v>0.24569916073243281</v>
      </c>
      <c r="M163" t="str">
        <f t="shared" ca="1" si="52"/>
        <v>지정 장비</v>
      </c>
      <c r="N163" t="e">
        <f t="shared" ca="1" si="60"/>
        <v>#VALUE!</v>
      </c>
      <c r="O163">
        <f t="shared" ca="1" si="57"/>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캐릭터",$M163="지정 캐릭터 LBP1",$M163="지정 캐릭터 LBP2",$M163="지정 캐릭터 LBP3",$M163="안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캐릭터",$M163="지정 캐릭터 LBP1",$M163="지정 캐릭터 LBP2",$M163="지정 캐릭터 LBP3"),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캐릭터",$M163="지정 캐릭터 LBP1",$M163="지정 캐릭터 LBP2",$M163="지정 캐릭터 LBP3"),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#VALUE!</v>
      </c>
      <c r="S163" t="e">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#VALUE!</v>
      </c>
      <c r="T163" t="e">
        <f t="shared" ca="1" si="53"/>
        <v>#VALUE!</v>
      </c>
      <c r="U163" t="s">
        <v>83</v>
      </c>
      <c r="V163" t="s">
        <v>221</v>
      </c>
      <c r="W163">
        <v>1</v>
      </c>
      <c r="X163" t="s">
        <v>129</v>
      </c>
      <c r="Z163">
        <v>3100</v>
      </c>
      <c r="AA163" t="str">
        <f t="shared" ca="1" si="54"/>
        <v>upn</v>
      </c>
      <c r="AB163" t="s">
        <v>93</v>
      </c>
      <c r="AC163">
        <v>30259</v>
      </c>
      <c r="AD163">
        <v>10</v>
      </c>
      <c r="AE163" t="s">
        <v>129</v>
      </c>
      <c r="AG163">
        <v>1000</v>
      </c>
      <c r="AH163" t="str">
        <f t="shared" si="55"/>
        <v/>
      </c>
      <c r="AI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IFERROR(VLOOKUP(AC163,[2]ActorTable!$A:$G,MATCH("이름참고",[2]ActorTable!$1:$1,0),0),"캐릭터없음"),
"")))))</f>
        <v/>
      </c>
      <c r="AJ163">
        <v>1</v>
      </c>
      <c r="AK16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v>
      </c>
      <c r="AL163" t="str">
        <f t="shared" ca="1" si="56"/>
        <v>{"dy":7,"sl":5,"tp":"upn","vl":"30259","cn":10,"pt":"GO","pr":1000}</v>
      </c>
    </row>
    <row r="164" spans="1:38">
      <c r="A164">
        <v>8</v>
      </c>
      <c r="B164">
        <v>5</v>
      </c>
      <c r="C164">
        <f t="shared" si="51"/>
        <v>0</v>
      </c>
      <c r="D164">
        <f t="shared" ca="1" si="63"/>
        <v>0.62134048168689104</v>
      </c>
      <c r="E164">
        <f t="shared" ca="1" si="63"/>
        <v>0.16842167065248315</v>
      </c>
      <c r="F164">
        <f t="shared" ca="1" si="63"/>
        <v>0.35094892891272722</v>
      </c>
      <c r="G164">
        <f t="shared" ca="1" si="63"/>
        <v>0.90180074297622426</v>
      </c>
      <c r="H164">
        <f t="shared" ca="1" si="63"/>
        <v>0.99631797802763578</v>
      </c>
      <c r="I164">
        <f t="shared" ca="1" si="63"/>
        <v>0.3652491647173518</v>
      </c>
      <c r="M164" t="str">
        <f t="shared" ca="1" si="52"/>
        <v>안 지정 캐릭터 PP 영웅등급</v>
      </c>
      <c r="N164">
        <f t="shared" ca="1" si="60"/>
        <v>16842</v>
      </c>
      <c r="O164">
        <f t="shared" ca="1" si="57"/>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캐릭터",$M164="지정 캐릭터 LBP1",$M164="지정 캐릭터 LBP2",$M164="지정 캐릭터 LBP3",$M164="안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캐릭터",$M164="지정 캐릭터 LBP1",$M164="지정 캐릭터 LBP2",$M164="지정 캐릭터 LBP3"),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캐릭터",$M164="지정 캐릭터 LBP1",$M164="지정 캐릭터 LBP2",$M164="지정 캐릭터 LBP3"),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1000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t="shared" ca="1" si="53"/>
        <v>0</v>
      </c>
      <c r="U164" t="s">
        <v>83</v>
      </c>
      <c r="V164" t="s">
        <v>277</v>
      </c>
      <c r="W164">
        <v>1</v>
      </c>
      <c r="X164" t="s">
        <v>133</v>
      </c>
      <c r="Z164">
        <v>4</v>
      </c>
      <c r="AA164" t="str">
        <f t="shared" ca="1" si="54"/>
        <v>fe</v>
      </c>
      <c r="AB164" t="s">
        <v>83</v>
      </c>
      <c r="AC164" t="s">
        <v>182</v>
      </c>
      <c r="AD164">
        <v>1</v>
      </c>
      <c r="AE164" t="s">
        <v>129</v>
      </c>
      <c r="AG164">
        <v>1400</v>
      </c>
      <c r="AH164" t="str">
        <f t="shared" si="55"/>
        <v/>
      </c>
      <c r="AI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IFERROR(VLOOKUP(AC164,[2]ActorTable!$A:$G,MATCH("이름참고",[2]ActorTable!$1:$1,0),0),"캐릭터없음"),
"")))))</f>
        <v>흑마법의 지팡이</v>
      </c>
      <c r="AJ164">
        <v>1</v>
      </c>
      <c r="AK16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v>
      </c>
      <c r="AL164" t="str">
        <f t="shared" ca="1" si="56"/>
        <v>{"dy":8,"sl":5,"tp":"fe","vl":"Equip3102","cn":1,"pt":"GO","pr":1400}</v>
      </c>
    </row>
    <row r="165" spans="1:38">
      <c r="A165">
        <v>9</v>
      </c>
      <c r="B165">
        <v>5</v>
      </c>
      <c r="C165">
        <f t="shared" si="51"/>
        <v>0</v>
      </c>
      <c r="D165">
        <f t="shared" ca="1" si="63"/>
        <v>0.35469566091488713</v>
      </c>
      <c r="E165">
        <f t="shared" ca="1" si="63"/>
        <v>0.95657880400128259</v>
      </c>
      <c r="F165">
        <f t="shared" ca="1" si="63"/>
        <v>1.2185263690070669E-2</v>
      </c>
      <c r="G165">
        <f t="shared" ca="1" si="63"/>
        <v>0.60331974139783862</v>
      </c>
      <c r="H165">
        <f t="shared" ca="1" si="63"/>
        <v>0.89626690179059254</v>
      </c>
      <c r="I165">
        <f t="shared" ca="1" si="63"/>
        <v>1.239622897900261E-2</v>
      </c>
      <c r="M165" t="str">
        <f t="shared" ca="1" si="52"/>
        <v>지정 장비</v>
      </c>
      <c r="N165" t="e">
        <f t="shared" ca="1" si="60"/>
        <v>#VALUE!</v>
      </c>
      <c r="O165">
        <f t="shared" ca="1" si="57"/>
        <v>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캐릭터",$M165="지정 캐릭터 LBP1",$M165="지정 캐릭터 LBP2",$M165="지정 캐릭터 LBP3",$M165="안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캐릭터",$M165="지정 캐릭터 LBP1",$M165="지정 캐릭터 LBP2",$M165="지정 캐릭터 LBP3"),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
"그외없음")))))))</f>
        <v>삭제</v>
      </c>
      <c r="R165" t="e">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캐릭터",$M165="지정 캐릭터 LBP1",$M165="지정 캐릭터 LBP2",$M165="지정 캐릭터 LBP3"),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#VALUE!</v>
      </c>
      <c r="S165" t="e">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#VALUE!</v>
      </c>
      <c r="T165" t="e">
        <f t="shared" ca="1" si="53"/>
        <v>#VALUE!</v>
      </c>
      <c r="U165" t="s">
        <v>83</v>
      </c>
      <c r="V165" t="s">
        <v>294</v>
      </c>
      <c r="W165">
        <v>1</v>
      </c>
      <c r="X165" t="s">
        <v>133</v>
      </c>
      <c r="Z165">
        <v>10</v>
      </c>
      <c r="AA165" t="str">
        <f t="shared" ca="1" si="54"/>
        <v>uph</v>
      </c>
      <c r="AB165" t="s">
        <v>92</v>
      </c>
      <c r="AC165">
        <v>81265</v>
      </c>
      <c r="AD165">
        <v>13</v>
      </c>
      <c r="AE165" t="s">
        <v>129</v>
      </c>
      <c r="AG165">
        <v>1300</v>
      </c>
      <c r="AH165" t="str">
        <f t="shared" si="55"/>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IFERROR(VLOOKUP(AC165,[2]ActorTable!$A:$G,MATCH("이름참고",[2]ActorTable!$1:$1,0),0),"캐릭터없음"),
"")))))</f>
        <v/>
      </c>
      <c r="AJ165">
        <v>1</v>
      </c>
      <c r="AK16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v>
      </c>
      <c r="AL165" t="str">
        <f t="shared" ca="1" si="56"/>
        <v>{"dy":9,"sl":5,"tp":"uph","vl":"81265","cn":13,"pt":"GO","pr":1300}</v>
      </c>
    </row>
    <row r="166" spans="1:38">
      <c r="A166">
        <v>10</v>
      </c>
      <c r="B166">
        <v>5</v>
      </c>
      <c r="C166">
        <f t="shared" si="51"/>
        <v>0</v>
      </c>
      <c r="D166">
        <f t="shared" ca="1" si="63"/>
        <v>0.26017516307275068</v>
      </c>
      <c r="E166">
        <f t="shared" ca="1" si="63"/>
        <v>0.87737256350460968</v>
      </c>
      <c r="F166">
        <f t="shared" ca="1" si="63"/>
        <v>0.94808955153338437</v>
      </c>
      <c r="G166">
        <f t="shared" ca="1" si="63"/>
        <v>0.38107389626260035</v>
      </c>
      <c r="H166">
        <f t="shared" ca="1" si="63"/>
        <v>0.48209011065737228</v>
      </c>
      <c r="I166">
        <f t="shared" ca="1" si="63"/>
        <v>0.77646405997086265</v>
      </c>
      <c r="M166" t="str">
        <f t="shared" ca="1" si="52"/>
        <v>지정 장비</v>
      </c>
      <c r="N166" t="e">
        <f t="shared" ca="1" si="60"/>
        <v>#VALUE!</v>
      </c>
      <c r="O166">
        <f t="shared" ca="1" si="57"/>
        <v>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캐릭터",$M166="지정 캐릭터 LBP1",$M166="지정 캐릭터 LBP2",$M166="지정 캐릭터 LBP3",$M166="안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캐릭터",$M166="지정 캐릭터 LBP1",$M166="지정 캐릭터 LBP2",$M166="지정 캐릭터 LBP3"),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
"그외없음")))))))</f>
        <v>삭제</v>
      </c>
      <c r="R166" t="e">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캐릭터",$M166="지정 캐릭터 LBP1",$M166="지정 캐릭터 LBP2",$M166="지정 캐릭터 LBP3"),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#VALUE!</v>
      </c>
      <c r="S166" t="e">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#VALUE!</v>
      </c>
      <c r="T166" t="e">
        <f t="shared" ca="1" si="53"/>
        <v>#VALUE!</v>
      </c>
      <c r="U166" t="s">
        <v>83</v>
      </c>
      <c r="V166" t="s">
        <v>287</v>
      </c>
      <c r="W166">
        <v>1</v>
      </c>
      <c r="X166" t="s">
        <v>129</v>
      </c>
      <c r="Z166">
        <v>1300</v>
      </c>
      <c r="AA166" t="str">
        <f t="shared" ca="1" si="54"/>
        <v>fe</v>
      </c>
      <c r="AB166" t="s">
        <v>83</v>
      </c>
      <c r="AC166" t="s">
        <v>219</v>
      </c>
      <c r="AD166">
        <v>1</v>
      </c>
      <c r="AE166" t="s">
        <v>129</v>
      </c>
      <c r="AG166">
        <v>5400</v>
      </c>
      <c r="AH166" t="str">
        <f t="shared" si="55"/>
        <v/>
      </c>
      <c r="AI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IFERROR(VLOOKUP(AC166,[2]ActorTable!$A:$G,MATCH("이름참고",[2]ActorTable!$1:$1,0),0),"캐릭터없음"),
"")))))</f>
        <v>굴곡 무늬의 양손검</v>
      </c>
      <c r="AJ166">
        <v>1</v>
      </c>
      <c r="AK16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v>
      </c>
      <c r="AL166" t="str">
        <f t="shared" ca="1" si="56"/>
        <v>{"dy":10,"sl":5,"tp":"fe","vl":"Equip8001","cn":1,"pt":"GO","pr":5400}</v>
      </c>
    </row>
    <row r="167" spans="1:38">
      <c r="A167">
        <v>11</v>
      </c>
      <c r="B167">
        <v>5</v>
      </c>
      <c r="C167">
        <f t="shared" si="51"/>
        <v>0</v>
      </c>
      <c r="D167">
        <f t="shared" ca="1" si="63"/>
        <v>0.82995710815029478</v>
      </c>
      <c r="E167">
        <f t="shared" ca="1" si="63"/>
        <v>0.81055742751711524</v>
      </c>
      <c r="F167">
        <f t="shared" ca="1" si="63"/>
        <v>0.41100895452599706</v>
      </c>
      <c r="G167">
        <f t="shared" ca="1" si="63"/>
        <v>0.63983660662009212</v>
      </c>
      <c r="H167">
        <f t="shared" ca="1" si="63"/>
        <v>0.46051205950937579</v>
      </c>
      <c r="I167">
        <f t="shared" ca="1" si="63"/>
        <v>0.20253827063596419</v>
      </c>
      <c r="M167" t="str">
        <f t="shared" ca="1" si="52"/>
        <v>안 지정 캐릭터 PP 일반등급</v>
      </c>
      <c r="N167">
        <f t="shared" ca="1" si="60"/>
        <v>81055</v>
      </c>
      <c r="O167">
        <f t="shared" ca="1" si="57"/>
        <v>13</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캐릭터",$M167="지정 캐릭터 LBP1",$M167="지정 캐릭터 LBP2",$M167="지정 캐릭터 LBP3",$M167="안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캐릭터",$M167="지정 캐릭터 LBP1",$M167="지정 캐릭터 LBP2",$M167="지정 캐릭터 LBP3"),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캐릭터",$M167="지정 캐릭터 LBP1",$M167="지정 캐릭터 LBP2",$M167="지정 캐릭터 LBP3"),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1300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t="shared" ca="1" si="53"/>
        <v>0</v>
      </c>
      <c r="U167" t="s">
        <v>83</v>
      </c>
      <c r="V167" t="s">
        <v>205</v>
      </c>
      <c r="W167">
        <v>1</v>
      </c>
      <c r="X167" t="s">
        <v>129</v>
      </c>
      <c r="Z167">
        <v>900</v>
      </c>
      <c r="AA167" t="str">
        <f t="shared" ca="1" si="54"/>
        <v>upn</v>
      </c>
      <c r="AB167" t="s">
        <v>93</v>
      </c>
      <c r="AC167">
        <v>3678</v>
      </c>
      <c r="AD167">
        <v>9</v>
      </c>
      <c r="AE167" t="s">
        <v>129</v>
      </c>
      <c r="AG167">
        <v>900</v>
      </c>
      <c r="AH167" t="str">
        <f t="shared" si="55"/>
        <v/>
      </c>
      <c r="AI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IFERROR(VLOOKUP(AC167,[2]ActorTable!$A:$G,MATCH("이름참고",[2]ActorTable!$1:$1,0),0),"캐릭터없음"),
"")))))</f>
        <v/>
      </c>
      <c r="AJ167">
        <v>1</v>
      </c>
      <c r="AK16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v>
      </c>
      <c r="AL167" t="str">
        <f t="shared" ca="1" si="56"/>
        <v>{"dy":11,"sl":5,"tp":"upn","vl":"3678","cn":9,"pt":"GO","pr":900}</v>
      </c>
    </row>
    <row r="168" spans="1:38">
      <c r="A168">
        <v>12</v>
      </c>
      <c r="B168">
        <v>5</v>
      </c>
      <c r="C168">
        <f t="shared" si="51"/>
        <v>0</v>
      </c>
      <c r="D168">
        <f t="shared" ca="1" si="63"/>
        <v>0.87296330913993647</v>
      </c>
      <c r="E168">
        <f t="shared" ca="1" si="63"/>
        <v>0.34444682867924592</v>
      </c>
      <c r="F168">
        <f t="shared" ca="1" si="63"/>
        <v>0.26035338382019391</v>
      </c>
      <c r="G168">
        <f t="shared" ca="1" si="63"/>
        <v>0.73728820915320215</v>
      </c>
      <c r="H168">
        <f t="shared" ca="1" si="63"/>
        <v>0.88637391509848695</v>
      </c>
      <c r="I168">
        <f t="shared" ca="1" si="63"/>
        <v>0.97372715906598439</v>
      </c>
      <c r="M168" t="str">
        <f t="shared" ca="1" si="52"/>
        <v>안 지정 캐릭터 PP 일반등급</v>
      </c>
      <c r="N168">
        <f t="shared" ca="1" si="60"/>
        <v>34444</v>
      </c>
      <c r="O168">
        <f t="shared" ca="1" si="57"/>
        <v>11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캐릭터",$M168="지정 캐릭터 LBP1",$M168="지정 캐릭터 LBP2",$M168="지정 캐릭터 LBP3",$M168="안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캐릭터",$M168="지정 캐릭터 LBP1",$M168="지정 캐릭터 LBP2",$M168="지정 캐릭터 LBP3"),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캐릭터",$M168="지정 캐릭터 LBP1",$M168="지정 캐릭터 LBP2",$M168="지정 캐릭터 LBP3"),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1100</v>
      </c>
      <c r="S168" t="str">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
      </c>
      <c r="T168">
        <f t="shared" ca="1" si="53"/>
        <v>0</v>
      </c>
      <c r="U168" t="s">
        <v>83</v>
      </c>
      <c r="V168" t="s">
        <v>278</v>
      </c>
      <c r="W168">
        <v>1</v>
      </c>
      <c r="X168" t="s">
        <v>129</v>
      </c>
      <c r="Z168">
        <v>900</v>
      </c>
      <c r="AA168" t="str">
        <f t="shared" ca="1" si="54"/>
        <v>upn</v>
      </c>
      <c r="AB168" t="s">
        <v>93</v>
      </c>
      <c r="AC168">
        <v>25224</v>
      </c>
      <c r="AD168">
        <v>10</v>
      </c>
      <c r="AE168" t="s">
        <v>129</v>
      </c>
      <c r="AG168">
        <v>1000</v>
      </c>
      <c r="AH168" t="str">
        <f t="shared" si="55"/>
        <v/>
      </c>
      <c r="AI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IFERROR(VLOOKUP(AC168,[2]ActorTable!$A:$G,MATCH("이름참고",[2]ActorTable!$1:$1,0),0),"캐릭터없음"),
"")))))</f>
        <v/>
      </c>
      <c r="AJ168">
        <v>1</v>
      </c>
      <c r="AK16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v>
      </c>
      <c r="AL168" t="str">
        <f t="shared" ca="1" si="56"/>
        <v>{"dy":12,"sl":5,"tp":"upn","vl":"25224","cn":10,"pt":"GO","pr":1000}</v>
      </c>
    </row>
    <row r="169" spans="1:38">
      <c r="A169">
        <v>13</v>
      </c>
      <c r="B169">
        <v>5</v>
      </c>
      <c r="C169">
        <f t="shared" si="51"/>
        <v>0</v>
      </c>
      <c r="D169">
        <f t="shared" ca="1" si="63"/>
        <v>0.95053867660223157</v>
      </c>
      <c r="E169">
        <f t="shared" ca="1" si="63"/>
        <v>0.64387012807402855</v>
      </c>
      <c r="F169">
        <f t="shared" ca="1" si="63"/>
        <v>2.4800235584391817E-2</v>
      </c>
      <c r="G169">
        <f t="shared" ca="1" si="63"/>
        <v>0.14615629260073859</v>
      </c>
      <c r="H169">
        <f t="shared" ca="1" si="63"/>
        <v>0.59288353403234995</v>
      </c>
      <c r="I169">
        <f t="shared" ca="1" si="63"/>
        <v>2.4117414607835785E-2</v>
      </c>
      <c r="M169" t="str">
        <f t="shared" ca="1" si="52"/>
        <v>안 지정 캐릭터 PP 일반등급</v>
      </c>
      <c r="N169">
        <f t="shared" ca="1" si="60"/>
        <v>64387</v>
      </c>
      <c r="O169">
        <f t="shared" ca="1" si="57"/>
        <v>12</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캐릭터",$M169="지정 캐릭터 LBP1",$M169="지정 캐릭터 LBP2",$M169="지정 캐릭터 LBP3",$M169="안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캐릭터",$M169="지정 캐릭터 LBP1",$M169="지정 캐릭터 LBP2",$M169="지정 캐릭터 LBP3"),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캐릭터",$M169="지정 캐릭터 LBP1",$M169="지정 캐릭터 LBP2",$M169="지정 캐릭터 LBP3"),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1200</v>
      </c>
      <c r="S169" t="str">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
      </c>
      <c r="T169">
        <f t="shared" ca="1" si="53"/>
        <v>0</v>
      </c>
      <c r="U169" t="s">
        <v>83</v>
      </c>
      <c r="V169" t="s">
        <v>220</v>
      </c>
      <c r="W169">
        <v>1</v>
      </c>
      <c r="X169" t="s">
        <v>129</v>
      </c>
      <c r="Z169">
        <v>3500</v>
      </c>
      <c r="AA169" t="str">
        <f t="shared" ca="1" si="54"/>
        <v>fe</v>
      </c>
      <c r="AB169" t="s">
        <v>83</v>
      </c>
      <c r="AC169" t="s">
        <v>184</v>
      </c>
      <c r="AD169">
        <v>1</v>
      </c>
      <c r="AE169" t="s">
        <v>129</v>
      </c>
      <c r="AG169">
        <v>22000</v>
      </c>
      <c r="AH169" t="str">
        <f t="shared" si="55"/>
        <v/>
      </c>
      <c r="AI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IFERROR(VLOOKUP(AC169,[2]ActorTable!$A:$G,MATCH("이름참고",[2]ActorTable!$1:$1,0),0),"캐릭터없음"),
"")))))</f>
        <v>꽃잎 샷건</v>
      </c>
      <c r="AJ169">
        <v>1</v>
      </c>
      <c r="AK16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v>
      </c>
      <c r="AL169" t="str">
        <f t="shared" ca="1" si="56"/>
        <v>{"dy":13,"sl":5,"tp":"fe","vl":"Equip6302","cn":1,"pt":"GO","pr":22000}</v>
      </c>
    </row>
    <row r="170" spans="1:38">
      <c r="A170">
        <v>14</v>
      </c>
      <c r="B170">
        <v>5</v>
      </c>
      <c r="C170">
        <f t="shared" si="51"/>
        <v>0</v>
      </c>
      <c r="D170">
        <f t="shared" ca="1" si="63"/>
        <v>0.2123392888203165</v>
      </c>
      <c r="E170">
        <f t="shared" ca="1" si="63"/>
        <v>0.94798926697415975</v>
      </c>
      <c r="F170">
        <f t="shared" ca="1" si="63"/>
        <v>0.19019376432936141</v>
      </c>
      <c r="G170">
        <f t="shared" ca="1" si="63"/>
        <v>0.47894028583144477</v>
      </c>
      <c r="H170">
        <f t="shared" ca="1" si="63"/>
        <v>0.92655202163179118</v>
      </c>
      <c r="I170">
        <f t="shared" ca="1" si="63"/>
        <v>0.30866913201292068</v>
      </c>
      <c r="M170" t="str">
        <f t="shared" ca="1" si="52"/>
        <v>지정 장비</v>
      </c>
      <c r="N170" t="e">
        <f t="shared" ca="1" si="60"/>
        <v>#VALUE!</v>
      </c>
      <c r="O170">
        <f t="shared" ca="1" si="57"/>
        <v>1</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캐릭터",$M170="지정 캐릭터 LBP1",$M170="지정 캐릭터 LBP2",$M170="지정 캐릭터 LBP3",$M170="안 지정 캐릭터 영웅등급"),"DI",
IF($M170="지정 캐릭터 PP","DI",
IF(OR($M170="안 지정 캐릭터 PP 일반등급",$M170="안 지정 캐릭터 PP 영웅등급"),"GO",
"그외없음"))))))</f>
        <v>GO</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캐릭터",$M170="지정 캐릭터 LBP1",$M170="지정 캐릭터 LBP2",$M170="지정 캐릭터 LBP3"),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
"그외없음")))))))</f>
        <v>삭제</v>
      </c>
      <c r="R170" t="e">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캐릭터",$M170="지정 캐릭터 LBP1",$M170="지정 캐릭터 LBP2",$M170="지정 캐릭터 LBP3"),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#VALUE!</v>
      </c>
      <c r="S170" t="e">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#VALUE!</v>
      </c>
      <c r="T170" t="e">
        <f t="shared" ca="1" si="53"/>
        <v>#VALUE!</v>
      </c>
      <c r="U170" t="s">
        <v>92</v>
      </c>
      <c r="V170">
        <v>96358</v>
      </c>
      <c r="W170">
        <v>14</v>
      </c>
      <c r="X170" t="s">
        <v>129</v>
      </c>
      <c r="Z170">
        <v>1400</v>
      </c>
      <c r="AA170" t="str">
        <f t="shared" ca="1" si="54"/>
        <v>fe</v>
      </c>
      <c r="AB170" t="s">
        <v>83</v>
      </c>
      <c r="AC170" t="s">
        <v>213</v>
      </c>
      <c r="AD170">
        <v>1</v>
      </c>
      <c r="AE170" t="s">
        <v>129</v>
      </c>
      <c r="AG170">
        <v>800</v>
      </c>
      <c r="AH170" t="str">
        <f t="shared" si="55"/>
        <v/>
      </c>
      <c r="AI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IFERROR(VLOOKUP(AC170,[2]ActorTable!$A:$G,MATCH("이름참고",[2]ActorTable!$1:$1,0),0),"캐릭터없음"),
"")))))</f>
        <v>스타일 액스</v>
      </c>
      <c r="AJ170">
        <v>1</v>
      </c>
      <c r="AK17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v>
      </c>
      <c r="AL170" t="str">
        <f t="shared" ca="1" si="56"/>
        <v>{"dy":14,"sl":5,"tp":"fe","vl":"Equip0001","cn":1,"pt":"GO","pr":800}</v>
      </c>
    </row>
    <row r="171" spans="1:38">
      <c r="A171">
        <v>15</v>
      </c>
      <c r="B171">
        <v>5</v>
      </c>
      <c r="C171">
        <f t="shared" si="51"/>
        <v>0</v>
      </c>
      <c r="D171">
        <f t="shared" ca="1" si="63"/>
        <v>0.58961526390590657</v>
      </c>
      <c r="E171">
        <f t="shared" ca="1" si="63"/>
        <v>0.40493199574484373</v>
      </c>
      <c r="F171">
        <f t="shared" ca="1" si="63"/>
        <v>0.7978559682025852</v>
      </c>
      <c r="G171">
        <f t="shared" ca="1" si="63"/>
        <v>0.95330738342462928</v>
      </c>
      <c r="H171">
        <f t="shared" ca="1" si="63"/>
        <v>0.83634987588418597</v>
      </c>
      <c r="I171">
        <f t="shared" ca="1" si="63"/>
        <v>0.13389729177230936</v>
      </c>
      <c r="M171" t="str">
        <f t="shared" ca="1" si="52"/>
        <v>안 지정 캐릭터 PP 영웅등급</v>
      </c>
      <c r="N171">
        <f t="shared" ca="1" si="60"/>
        <v>40493</v>
      </c>
      <c r="O171">
        <f t="shared" ca="1" si="57"/>
        <v>11</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캐릭터",$M171="지정 캐릭터 LBP1",$M171="지정 캐릭터 LBP2",$M171="지정 캐릭터 LBP3",$M171="안 지정 캐릭터 영웅등급"),"DI",
IF($M171="지정 캐릭터 PP","DI",
IF(OR($M171="안 지정 캐릭터 PP 일반등급",$M171="안 지정 캐릭터 PP 영웅등급"),"GO",
"그외없음"))))))</f>
        <v>GO</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캐릭터",$M171="지정 캐릭터 LBP1",$M171="지정 캐릭터 LBP2",$M171="지정 캐릭터 LBP3"),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
"그외없음")))))))</f>
        <v>삭제</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캐릭터",$M171="지정 캐릭터 LBP1",$M171="지정 캐릭터 LBP2",$M171="지정 캐릭터 LBP3"),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1100</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t="shared" ca="1" si="53"/>
        <v>0</v>
      </c>
      <c r="U171" t="s">
        <v>92</v>
      </c>
      <c r="V171">
        <v>50122</v>
      </c>
      <c r="W171">
        <v>12</v>
      </c>
      <c r="X171" t="s">
        <v>129</v>
      </c>
      <c r="Z171">
        <v>1200</v>
      </c>
      <c r="AA171" t="str">
        <f t="shared" ca="1" si="54"/>
        <v>fe</v>
      </c>
      <c r="AB171" t="s">
        <v>83</v>
      </c>
      <c r="AC171" t="s">
        <v>184</v>
      </c>
      <c r="AD171">
        <v>1</v>
      </c>
      <c r="AE171" t="s">
        <v>129</v>
      </c>
      <c r="AG171">
        <v>22500</v>
      </c>
      <c r="AH171" t="str">
        <f t="shared" si="55"/>
        <v/>
      </c>
      <c r="AI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IFERROR(VLOOKUP(AC171,[2]ActorTable!$A:$G,MATCH("이름참고",[2]ActorTable!$1:$1,0),0),"캐릭터없음"),
"")))))</f>
        <v>꽃잎 샷건</v>
      </c>
      <c r="AJ171">
        <v>1</v>
      </c>
      <c r="AK17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v>
      </c>
      <c r="AL171" t="str">
        <f t="shared" ca="1" si="56"/>
        <v>{"dy":15,"sl":5,"tp":"fe","vl":"Equip6302","cn":1,"pt":"GO","pr":22500}</v>
      </c>
    </row>
    <row r="172" spans="1:38">
      <c r="A172">
        <v>16</v>
      </c>
      <c r="B172">
        <v>5</v>
      </c>
      <c r="C172">
        <f t="shared" si="51"/>
        <v>0</v>
      </c>
      <c r="D172">
        <f t="shared" ref="D172:I181" ca="1" si="64">RAND()</f>
        <v>0.31532752898049843</v>
      </c>
      <c r="E172">
        <f t="shared" ca="1" si="64"/>
        <v>0.67620654280731296</v>
      </c>
      <c r="F172">
        <f t="shared" ca="1" si="64"/>
        <v>0.57284468707632785</v>
      </c>
      <c r="G172">
        <f t="shared" ca="1" si="64"/>
        <v>0.51017960497079062</v>
      </c>
      <c r="H172">
        <f t="shared" ca="1" si="64"/>
        <v>0.85362670359278581</v>
      </c>
      <c r="I172">
        <f t="shared" ca="1" si="64"/>
        <v>0.51954256445292457</v>
      </c>
      <c r="M172" t="str">
        <f t="shared" ca="1" si="52"/>
        <v>지정 장비</v>
      </c>
      <c r="N172" t="e">
        <f t="shared" ca="1" si="60"/>
        <v>#VALUE!</v>
      </c>
      <c r="O172">
        <f t="shared" ca="1" si="57"/>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캐릭터",$M172="지정 캐릭터 LBP1",$M172="지정 캐릭터 LBP2",$M172="지정 캐릭터 LBP3",$M172="안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캐릭터",$M172="지정 캐릭터 LBP1",$M172="지정 캐릭터 LBP2",$M172="지정 캐릭터 LBP3"),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
"그외없음")))))))</f>
        <v>삭제</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캐릭터",$M172="지정 캐릭터 LBP1",$M172="지정 캐릭터 LBP2",$M172="지정 캐릭터 LBP3"),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#VALUE!</v>
      </c>
      <c r="S172" t="e">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#VALUE!</v>
      </c>
      <c r="T172" t="e">
        <f t="shared" ca="1" si="53"/>
        <v>#VALUE!</v>
      </c>
      <c r="U172" t="s">
        <v>93</v>
      </c>
      <c r="V172">
        <v>55303</v>
      </c>
      <c r="W172">
        <v>12</v>
      </c>
      <c r="X172" t="s">
        <v>129</v>
      </c>
      <c r="Z172">
        <v>1200</v>
      </c>
      <c r="AA172" t="str">
        <f t="shared" ca="1" si="54"/>
        <v>fe</v>
      </c>
      <c r="AB172" t="s">
        <v>83</v>
      </c>
      <c r="AC172" t="s">
        <v>218</v>
      </c>
      <c r="AD172">
        <v>1</v>
      </c>
      <c r="AE172" t="s">
        <v>129</v>
      </c>
      <c r="AG172">
        <v>3000</v>
      </c>
      <c r="AH172" t="str">
        <f t="shared" si="55"/>
        <v/>
      </c>
      <c r="AI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IFERROR(VLOOKUP(AC172,[2]ActorTable!$A:$G,MATCH("이름참고",[2]ActorTable!$1:$1,0),0),"캐릭터없음"),
"")))))</f>
        <v>잔혹한 지배자의 몽둥이</v>
      </c>
      <c r="AJ172">
        <v>1</v>
      </c>
      <c r="AK17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v>
      </c>
      <c r="AL172" t="str">
        <f t="shared" ca="1" si="56"/>
        <v>{"dy":16,"sl":5,"tp":"fe","vl":"Equip4201","cn":1,"pt":"GO","pr":3000}</v>
      </c>
    </row>
    <row r="173" spans="1:38">
      <c r="A173">
        <v>17</v>
      </c>
      <c r="B173">
        <v>5</v>
      </c>
      <c r="C173">
        <f t="shared" si="51"/>
        <v>0</v>
      </c>
      <c r="D173">
        <f t="shared" ca="1" si="64"/>
        <v>0.88026476100750151</v>
      </c>
      <c r="E173">
        <f t="shared" ca="1" si="64"/>
        <v>0.79687003196345485</v>
      </c>
      <c r="F173">
        <f t="shared" ca="1" si="64"/>
        <v>0.9304483272986227</v>
      </c>
      <c r="G173">
        <f t="shared" ca="1" si="64"/>
        <v>0.8051260483453252</v>
      </c>
      <c r="H173">
        <f t="shared" ca="1" si="64"/>
        <v>0.38306312757468453</v>
      </c>
      <c r="I173">
        <f t="shared" ca="1" si="64"/>
        <v>0.57292059324344469</v>
      </c>
      <c r="M173" t="str">
        <f t="shared" ca="1" si="52"/>
        <v>안 지정 캐릭터 PP 일반등급</v>
      </c>
      <c r="N173">
        <f t="shared" ca="1" si="60"/>
        <v>79687</v>
      </c>
      <c r="O173">
        <f t="shared" ca="1" si="57"/>
        <v>13</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캐릭터",$M173="지정 캐릭터 LBP1",$M173="지정 캐릭터 LBP2",$M173="지정 캐릭터 LBP3",$M173="안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캐릭터",$M173="지정 캐릭터 LBP1",$M173="지정 캐릭터 LBP2",$M173="지정 캐릭터 LBP3"),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캐릭터",$M173="지정 캐릭터 LBP1",$M173="지정 캐릭터 LBP2",$M173="지정 캐릭터 LBP3"),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1300</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t="shared" ca="1" si="53"/>
        <v>0</v>
      </c>
      <c r="U173" t="s">
        <v>93</v>
      </c>
      <c r="V173">
        <v>46078</v>
      </c>
      <c r="W173">
        <v>11</v>
      </c>
      <c r="X173" t="s">
        <v>129</v>
      </c>
      <c r="Z173">
        <v>1100</v>
      </c>
      <c r="AA173" t="str">
        <f t="shared" ca="1" si="54"/>
        <v>fe</v>
      </c>
      <c r="AB173" t="s">
        <v>83</v>
      </c>
      <c r="AC173" t="s">
        <v>186</v>
      </c>
      <c r="AD173">
        <v>1</v>
      </c>
      <c r="AE173" t="s">
        <v>129</v>
      </c>
      <c r="AG173">
        <v>9600</v>
      </c>
      <c r="AH173" t="str">
        <f t="shared" si="55"/>
        <v/>
      </c>
      <c r="AI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IFERROR(VLOOKUP(AC173,[2]ActorTable!$A:$G,MATCH("이름참고",[2]ActorTable!$1:$1,0),0),"캐릭터없음"),
"")))))</f>
        <v>빛나는 보석의 방패</v>
      </c>
      <c r="AJ173">
        <v>1</v>
      </c>
      <c r="AK17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v>
      </c>
      <c r="AL173" t="str">
        <f t="shared" ca="1" si="56"/>
        <v>{"dy":17,"sl":5,"tp":"fe","vl":"Equip7201","cn":1,"pt":"GO","pr":9600}</v>
      </c>
    </row>
    <row r="174" spans="1:38">
      <c r="A174">
        <v>18</v>
      </c>
      <c r="B174">
        <v>5</v>
      </c>
      <c r="C174">
        <f t="shared" si="51"/>
        <v>0</v>
      </c>
      <c r="D174">
        <f t="shared" ca="1" si="64"/>
        <v>0.84204478585943465</v>
      </c>
      <c r="E174">
        <f t="shared" ca="1" si="64"/>
        <v>0.9118819909235466</v>
      </c>
      <c r="F174">
        <f t="shared" ca="1" si="64"/>
        <v>4.485022226244284E-2</v>
      </c>
      <c r="G174">
        <f t="shared" ca="1" si="64"/>
        <v>0.83631267197245118</v>
      </c>
      <c r="H174">
        <f t="shared" ca="1" si="64"/>
        <v>0.74319052908014249</v>
      </c>
      <c r="I174">
        <f t="shared" ca="1" si="64"/>
        <v>0.7861511603264254</v>
      </c>
      <c r="M174" t="str">
        <f t="shared" ca="1" si="52"/>
        <v>안 지정 캐릭터 PP 일반등급</v>
      </c>
      <c r="N174">
        <f t="shared" ca="1" si="60"/>
        <v>91188</v>
      </c>
      <c r="O174">
        <f t="shared" ca="1" si="57"/>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캐릭터",$M174="지정 캐릭터 LBP1",$M174="지정 캐릭터 LBP2",$M174="지정 캐릭터 LBP3",$M174="안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캐릭터",$M174="지정 캐릭터 LBP1",$M174="지정 캐릭터 LBP2",$M174="지정 캐릭터 LBP3"),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캐릭터",$M174="지정 캐릭터 LBP1",$M174="지정 캐릭터 LBP2",$M174="지정 캐릭터 LBP3"),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1400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t="shared" ca="1" si="53"/>
        <v>0</v>
      </c>
      <c r="U174" t="s">
        <v>83</v>
      </c>
      <c r="V174" t="s">
        <v>183</v>
      </c>
      <c r="W174">
        <v>1</v>
      </c>
      <c r="X174" t="s">
        <v>129</v>
      </c>
      <c r="Z174">
        <v>700</v>
      </c>
      <c r="AA174" t="str">
        <f t="shared" ca="1" si="54"/>
        <v>uph</v>
      </c>
      <c r="AB174" t="s">
        <v>92</v>
      </c>
      <c r="AC174">
        <v>64109</v>
      </c>
      <c r="AD174">
        <v>12</v>
      </c>
      <c r="AE174" t="s">
        <v>129</v>
      </c>
      <c r="AG174">
        <v>1200</v>
      </c>
      <c r="AH174" t="str">
        <f t="shared" si="55"/>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IFERROR(VLOOKUP(AC174,[2]ActorTable!$A:$G,MATCH("이름참고",[2]ActorTable!$1:$1,0),0),"캐릭터없음"),
"")))))</f>
        <v/>
      </c>
      <c r="AJ174">
        <v>1</v>
      </c>
      <c r="AK17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v>
      </c>
      <c r="AL174" t="str">
        <f t="shared" ca="1" si="56"/>
        <v>{"dy":18,"sl":5,"tp":"uph","vl":"64109","cn":12,"pt":"GO","pr":1200}</v>
      </c>
    </row>
    <row r="175" spans="1:38">
      <c r="A175">
        <v>19</v>
      </c>
      <c r="B175">
        <v>5</v>
      </c>
      <c r="C175">
        <f t="shared" si="51"/>
        <v>0</v>
      </c>
      <c r="D175">
        <f t="shared" ca="1" si="64"/>
        <v>0.5288382465943372</v>
      </c>
      <c r="E175">
        <f t="shared" ca="1" si="64"/>
        <v>0.72475164741652487</v>
      </c>
      <c r="F175">
        <f t="shared" ca="1" si="64"/>
        <v>0.74623249536446723</v>
      </c>
      <c r="G175">
        <f t="shared" ca="1" si="64"/>
        <v>0.57608876249890228</v>
      </c>
      <c r="H175">
        <f t="shared" ca="1" si="64"/>
        <v>0.72131277670572058</v>
      </c>
      <c r="I175">
        <f t="shared" ca="1" si="64"/>
        <v>0.43013641870839392</v>
      </c>
      <c r="M175" t="str">
        <f t="shared" ca="1" si="52"/>
        <v>안 지정 캐릭터 PP 영웅등급</v>
      </c>
      <c r="N175">
        <f t="shared" ca="1" si="60"/>
        <v>72475</v>
      </c>
      <c r="O175">
        <f t="shared" ca="1" si="57"/>
        <v>13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캐릭터",$M175="지정 캐릭터 LBP1",$M175="지정 캐릭터 LBP2",$M175="지정 캐릭터 LBP3",$M175="안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캐릭터",$M175="지정 캐릭터 LBP1",$M175="지정 캐릭터 LBP2",$M175="지정 캐릭터 LBP3"),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캐릭터",$M175="지정 캐릭터 LBP1",$M175="지정 캐릭터 LBP2",$M175="지정 캐릭터 LBP3"),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1300</v>
      </c>
      <c r="S175" t="str">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
      </c>
      <c r="T175">
        <f t="shared" ca="1" si="53"/>
        <v>0</v>
      </c>
      <c r="U175" t="s">
        <v>93</v>
      </c>
      <c r="V175">
        <v>75759</v>
      </c>
      <c r="W175">
        <v>13</v>
      </c>
      <c r="X175" t="s">
        <v>129</v>
      </c>
      <c r="Z175">
        <v>1300</v>
      </c>
      <c r="AA175" t="str">
        <f t="shared" ca="1" si="54"/>
        <v>fe</v>
      </c>
      <c r="AB175" t="s">
        <v>83</v>
      </c>
      <c r="AC175" t="s">
        <v>192</v>
      </c>
      <c r="AD175">
        <v>1</v>
      </c>
      <c r="AE175" t="s">
        <v>133</v>
      </c>
      <c r="AG175">
        <v>98</v>
      </c>
      <c r="AH175" t="str">
        <f t="shared" si="55"/>
        <v/>
      </c>
      <c r="AI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IFERROR(VLOOKUP(AC175,[2]ActorTable!$A:$G,MATCH("이름참고",[2]ActorTable!$1:$1,0),0),"캐릭터없음"),
"")))))</f>
        <v>풀메탈 소드</v>
      </c>
      <c r="AJ175">
        <v>1</v>
      </c>
      <c r="AK17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v>
      </c>
      <c r="AL175" t="str">
        <f t="shared" ca="1" si="56"/>
        <v>{"dy":19,"sl":5,"tp":"fe","vl":"Equip8301","cn":1,"pt":"DI","pr":98}</v>
      </c>
    </row>
    <row r="176" spans="1:38">
      <c r="A176">
        <v>20</v>
      </c>
      <c r="B176">
        <v>5</v>
      </c>
      <c r="C176">
        <f t="shared" si="51"/>
        <v>0</v>
      </c>
      <c r="D176">
        <f t="shared" ca="1" si="64"/>
        <v>0.14840006904750214</v>
      </c>
      <c r="E176">
        <f t="shared" ca="1" si="64"/>
        <v>0.67171042001264192</v>
      </c>
      <c r="F176">
        <f t="shared" ca="1" si="64"/>
        <v>0.44745296941679036</v>
      </c>
      <c r="G176">
        <f t="shared" ca="1" si="64"/>
        <v>0.92959877329471363</v>
      </c>
      <c r="H176">
        <f t="shared" ca="1" si="64"/>
        <v>0.52082549892053887</v>
      </c>
      <c r="I176">
        <f t="shared" ca="1" si="64"/>
        <v>0.64837996726175462</v>
      </c>
      <c r="M176" t="str">
        <f t="shared" ca="1" si="52"/>
        <v>지정 장비</v>
      </c>
      <c r="N176" t="e">
        <f t="shared" ca="1" si="60"/>
        <v>#VALUE!</v>
      </c>
      <c r="O176">
        <f t="shared" ca="1" si="57"/>
        <v>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캐릭터",$M176="지정 캐릭터 LBP1",$M176="지정 캐릭터 LBP2",$M176="지정 캐릭터 LBP3",$M176="안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캐릭터",$M176="지정 캐릭터 LBP1",$M176="지정 캐릭터 LBP2",$M176="지정 캐릭터 LBP3"),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
"그외없음")))))))</f>
        <v>삭제</v>
      </c>
      <c r="R176" t="e">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캐릭터",$M176="지정 캐릭터 LBP1",$M176="지정 캐릭터 LBP2",$M176="지정 캐릭터 LBP3"),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#VALUE!</v>
      </c>
      <c r="S176" t="e">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#VALUE!</v>
      </c>
      <c r="T176" t="e">
        <f t="shared" ca="1" si="53"/>
        <v>#VALUE!</v>
      </c>
      <c r="U176" t="s">
        <v>83</v>
      </c>
      <c r="V176" t="s">
        <v>291</v>
      </c>
      <c r="W176">
        <v>1</v>
      </c>
      <c r="X176" t="s">
        <v>129</v>
      </c>
      <c r="Z176">
        <v>3200</v>
      </c>
      <c r="AA176" t="str">
        <f t="shared" ca="1" si="54"/>
        <v>fe</v>
      </c>
      <c r="AB176" t="s">
        <v>83</v>
      </c>
      <c r="AC176" t="s">
        <v>182</v>
      </c>
      <c r="AD176">
        <v>1</v>
      </c>
      <c r="AE176" t="s">
        <v>129</v>
      </c>
      <c r="AG176">
        <v>1500</v>
      </c>
      <c r="AH176" t="str">
        <f t="shared" si="55"/>
        <v/>
      </c>
      <c r="AI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IFERROR(VLOOKUP(AC176,[2]ActorTable!$A:$G,MATCH("이름참고",[2]ActorTable!$1:$1,0),0),"캐릭터없음"),
"")))))</f>
        <v>흑마법의 지팡이</v>
      </c>
      <c r="AJ176">
        <v>1</v>
      </c>
      <c r="AK17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v>
      </c>
      <c r="AL176" t="str">
        <f t="shared" ca="1" si="56"/>
        <v>{"dy":20,"sl":5,"tp":"fe","vl":"Equip3102","cn":1,"pt":"GO","pr":1500}</v>
      </c>
    </row>
    <row r="177" spans="1:38">
      <c r="A177">
        <v>21</v>
      </c>
      <c r="B177">
        <v>5</v>
      </c>
      <c r="C177">
        <f t="shared" si="51"/>
        <v>0</v>
      </c>
      <c r="D177">
        <f t="shared" ca="1" si="64"/>
        <v>0.20064790458015447</v>
      </c>
      <c r="E177">
        <f t="shared" ca="1" si="64"/>
        <v>0.90914212339971923</v>
      </c>
      <c r="F177">
        <f t="shared" ca="1" si="64"/>
        <v>0.37108460831640078</v>
      </c>
      <c r="G177">
        <f t="shared" ca="1" si="64"/>
        <v>0.90986280698332422</v>
      </c>
      <c r="H177">
        <f t="shared" ca="1" si="64"/>
        <v>0.2977313573796363</v>
      </c>
      <c r="I177">
        <f t="shared" ca="1" si="64"/>
        <v>0.98904696179497753</v>
      </c>
      <c r="M177" t="str">
        <f t="shared" ca="1" si="52"/>
        <v>지정 장비</v>
      </c>
      <c r="N177" t="e">
        <f t="shared" ca="1" si="60"/>
        <v>#VALUE!</v>
      </c>
      <c r="O177">
        <f t="shared" ca="1" si="57"/>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캐릭터",$M177="지정 캐릭터 LBP1",$M177="지정 캐릭터 LBP2",$M177="지정 캐릭터 LBP3",$M177="안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캐릭터",$M177="지정 캐릭터 LBP1",$M177="지정 캐릭터 LBP2",$M177="지정 캐릭터 LBP3"),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
"그외없음")))))))</f>
        <v>삭제</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캐릭터",$M177="지정 캐릭터 LBP1",$M177="지정 캐릭터 LBP2",$M177="지정 캐릭터 LBP3"),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#VALUE!</v>
      </c>
      <c r="S177" t="e">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#VALUE!</v>
      </c>
      <c r="T177" t="e">
        <f t="shared" ca="1" si="53"/>
        <v>#VALUE!</v>
      </c>
      <c r="U177" t="s">
        <v>83</v>
      </c>
      <c r="V177" t="s">
        <v>289</v>
      </c>
      <c r="W177">
        <v>1</v>
      </c>
      <c r="X177" t="s">
        <v>129</v>
      </c>
      <c r="Z177">
        <v>22600</v>
      </c>
      <c r="AA177" t="str">
        <f t="shared" ca="1" si="54"/>
        <v>uph</v>
      </c>
      <c r="AB177" t="s">
        <v>92</v>
      </c>
      <c r="AC177">
        <v>87049</v>
      </c>
      <c r="AD177">
        <v>14</v>
      </c>
      <c r="AE177" t="s">
        <v>129</v>
      </c>
      <c r="AG177">
        <v>1400</v>
      </c>
      <c r="AH177" t="str">
        <f t="shared" si="55"/>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IFERROR(VLOOKUP(AC177,[2]ActorTable!$A:$G,MATCH("이름참고",[2]ActorTable!$1:$1,0),0),"캐릭터없음"),
"")))))</f>
        <v/>
      </c>
      <c r="AJ177">
        <v>1</v>
      </c>
      <c r="AK17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v>
      </c>
      <c r="AL177" t="str">
        <f t="shared" ca="1" si="56"/>
        <v>{"dy":21,"sl":5,"tp":"uph","vl":"87049","cn":14,"pt":"GO","pr":1400}</v>
      </c>
    </row>
    <row r="178" spans="1:38">
      <c r="A178">
        <v>22</v>
      </c>
      <c r="B178">
        <v>5</v>
      </c>
      <c r="C178">
        <f t="shared" si="51"/>
        <v>0</v>
      </c>
      <c r="D178">
        <f t="shared" ca="1" si="64"/>
        <v>0.27992828624825472</v>
      </c>
      <c r="E178">
        <f t="shared" ca="1" si="64"/>
        <v>0.2064133427621575</v>
      </c>
      <c r="F178">
        <f t="shared" ca="1" si="64"/>
        <v>4.3702204663377264E-3</v>
      </c>
      <c r="G178">
        <f t="shared" ca="1" si="64"/>
        <v>0.21630627249610523</v>
      </c>
      <c r="H178">
        <f t="shared" ca="1" si="64"/>
        <v>0.86140206098438066</v>
      </c>
      <c r="I178">
        <f t="shared" ca="1" si="64"/>
        <v>0.56181200332405501</v>
      </c>
      <c r="M178" t="str">
        <f t="shared" ca="1" si="52"/>
        <v>지정 장비</v>
      </c>
      <c r="N178" t="e">
        <f t="shared" ca="1" si="60"/>
        <v>#VALUE!</v>
      </c>
      <c r="O178">
        <f t="shared" ca="1" si="57"/>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캐릭터",$M178="지정 캐릭터 LBP1",$M178="지정 캐릭터 LBP2",$M178="지정 캐릭터 LBP3",$M178="안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캐릭터",$M178="지정 캐릭터 LBP1",$M178="지정 캐릭터 LBP2",$M178="지정 캐릭터 LBP3"),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캐릭터",$M178="지정 캐릭터 LBP1",$M178="지정 캐릭터 LBP2",$M178="지정 캐릭터 LBP3"),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#VALUE!</v>
      </c>
      <c r="S178" t="e">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#VALUE!</v>
      </c>
      <c r="T178" t="e">
        <f t="shared" ca="1" si="53"/>
        <v>#VALUE!</v>
      </c>
      <c r="U178" t="s">
        <v>92</v>
      </c>
      <c r="V178">
        <v>55285</v>
      </c>
      <c r="W178">
        <v>12</v>
      </c>
      <c r="X178" t="s">
        <v>129</v>
      </c>
      <c r="Z178">
        <v>1200</v>
      </c>
      <c r="AA178" t="str">
        <f t="shared" ca="1" si="54"/>
        <v>fe</v>
      </c>
      <c r="AB178" t="s">
        <v>83</v>
      </c>
      <c r="AC178" t="s">
        <v>294</v>
      </c>
      <c r="AD178">
        <v>1</v>
      </c>
      <c r="AE178" t="s">
        <v>133</v>
      </c>
      <c r="AG178">
        <v>11</v>
      </c>
      <c r="AH178" t="str">
        <f t="shared" si="55"/>
        <v/>
      </c>
      <c r="AI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IFERROR(VLOOKUP(AC178,[2]ActorTable!$A:$G,MATCH("이름참고",[2]ActorTable!$1:$1,0),0),"캐릭터없음"),
"")))))</f>
        <v>뼈장식 골든 소드</v>
      </c>
      <c r="AJ178">
        <v>1</v>
      </c>
      <c r="AK17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v>
      </c>
      <c r="AL178" t="str">
        <f t="shared" ca="1" si="56"/>
        <v>{"dy":22,"sl":5,"tp":"fe","vl":"Equip5302","cn":1,"pt":"DI","pr":11}</v>
      </c>
    </row>
    <row r="179" spans="1:38">
      <c r="A179">
        <v>23</v>
      </c>
      <c r="B179">
        <v>5</v>
      </c>
      <c r="C179">
        <f t="shared" si="51"/>
        <v>0</v>
      </c>
      <c r="D179">
        <f t="shared" ca="1" si="64"/>
        <v>0.49279723727299152</v>
      </c>
      <c r="E179">
        <f t="shared" ca="1" si="64"/>
        <v>0.64782438797917496</v>
      </c>
      <c r="F179">
        <f t="shared" ca="1" si="64"/>
        <v>0.54596646692584294</v>
      </c>
      <c r="G179">
        <f t="shared" ca="1" si="64"/>
        <v>0.78260166477242377</v>
      </c>
      <c r="H179">
        <f t="shared" ca="1" si="64"/>
        <v>0.94306157344690489</v>
      </c>
      <c r="I179">
        <f t="shared" ca="1" si="64"/>
        <v>0.9729519746028189</v>
      </c>
      <c r="M179" t="str">
        <f t="shared" ca="1" si="52"/>
        <v>지정 장비</v>
      </c>
      <c r="N179" t="e">
        <f t="shared" ca="1" si="60"/>
        <v>#VALUE!</v>
      </c>
      <c r="O179">
        <f t="shared" ca="1" si="57"/>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캐릭터",$M179="지정 캐릭터 LBP1",$M179="지정 캐릭터 LBP2",$M179="지정 캐릭터 LBP3",$M179="안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캐릭터",$M179="지정 캐릭터 LBP1",$M179="지정 캐릭터 LBP2",$M179="지정 캐릭터 LBP3"),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캐릭터",$M179="지정 캐릭터 LBP1",$M179="지정 캐릭터 LBP2",$M179="지정 캐릭터 LBP3"),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#VALUE!</v>
      </c>
      <c r="S179" t="e">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#VALUE!</v>
      </c>
      <c r="T179" t="e">
        <f t="shared" ca="1" si="53"/>
        <v>#VALUE!</v>
      </c>
      <c r="U179" t="s">
        <v>92</v>
      </c>
      <c r="V179">
        <v>20510</v>
      </c>
      <c r="W179">
        <v>10</v>
      </c>
      <c r="X179" t="s">
        <v>129</v>
      </c>
      <c r="Z179">
        <v>1000</v>
      </c>
      <c r="AA179" t="str">
        <f t="shared" ca="1" si="54"/>
        <v>uph</v>
      </c>
      <c r="AB179" t="s">
        <v>92</v>
      </c>
      <c r="AC179">
        <v>28096</v>
      </c>
      <c r="AD179">
        <v>10</v>
      </c>
      <c r="AE179" t="s">
        <v>129</v>
      </c>
      <c r="AG179">
        <v>1000</v>
      </c>
      <c r="AH179" t="str">
        <f t="shared" si="55"/>
        <v/>
      </c>
      <c r="AI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IFERROR(VLOOKUP(AC179,[2]ActorTable!$A:$G,MATCH("이름참고",[2]ActorTable!$1:$1,0),0),"캐릭터없음"),
"")))))</f>
        <v/>
      </c>
      <c r="AJ179">
        <v>1</v>
      </c>
      <c r="AK17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v>
      </c>
      <c r="AL179" t="str">
        <f t="shared" ca="1" si="56"/>
        <v>{"dy":23,"sl":5,"tp":"uph","vl":"28096","cn":10,"pt":"GO","pr":1000}</v>
      </c>
    </row>
    <row r="180" spans="1:38">
      <c r="A180">
        <v>24</v>
      </c>
      <c r="B180">
        <v>5</v>
      </c>
      <c r="C180">
        <f t="shared" si="51"/>
        <v>0</v>
      </c>
      <c r="D180">
        <f t="shared" ca="1" si="64"/>
        <v>0.57534179900503102</v>
      </c>
      <c r="E180">
        <f t="shared" ca="1" si="64"/>
        <v>9.833540566792065E-2</v>
      </c>
      <c r="F180">
        <f t="shared" ca="1" si="64"/>
        <v>0.41209837561575546</v>
      </c>
      <c r="G180">
        <f t="shared" ca="1" si="64"/>
        <v>0.88698859394690965</v>
      </c>
      <c r="H180">
        <f t="shared" ca="1" si="64"/>
        <v>0.15980421212223694</v>
      </c>
      <c r="I180">
        <f t="shared" ca="1" si="64"/>
        <v>0.83758171595943132</v>
      </c>
      <c r="M180" t="str">
        <f t="shared" ca="1" si="52"/>
        <v>안 지정 캐릭터 PP 영웅등급</v>
      </c>
      <c r="N180">
        <f t="shared" ca="1" si="60"/>
        <v>9833</v>
      </c>
      <c r="O180">
        <f t="shared" ca="1" si="57"/>
        <v>9</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캐릭터",$M180="지정 캐릭터 LBP1",$M180="지정 캐릭터 LBP2",$M180="지정 캐릭터 LBP3",$M180="안 지정 캐릭터 영웅등급"),"DI",
IF($M180="지정 캐릭터 PP","DI",
IF(OR($M180="안 지정 캐릭터 PP 일반등급",$M180="안 지정 캐릭터 PP 영웅등급"),"GO",
"그외없음"))))))</f>
        <v>GO</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캐릭터",$M180="지정 캐릭터 LBP1",$M180="지정 캐릭터 LBP2",$M180="지정 캐릭터 LBP3"),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
"그외없음")))))))</f>
        <v>삭제</v>
      </c>
      <c r="R180">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캐릭터",$M180="지정 캐릭터 LBP1",$M180="지정 캐릭터 LBP2",$M180="지정 캐릭터 LBP3"),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900</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t="shared" ca="1" si="53"/>
        <v>0</v>
      </c>
      <c r="U180" t="s">
        <v>83</v>
      </c>
      <c r="V180" t="s">
        <v>117</v>
      </c>
      <c r="W180">
        <v>1</v>
      </c>
      <c r="X180" t="s">
        <v>129</v>
      </c>
      <c r="Z180">
        <v>1100</v>
      </c>
      <c r="AA180" t="str">
        <f t="shared" ca="1" si="54"/>
        <v>uph</v>
      </c>
      <c r="AB180" t="s">
        <v>92</v>
      </c>
      <c r="AC180">
        <v>5051</v>
      </c>
      <c r="AD180">
        <v>9</v>
      </c>
      <c r="AE180" t="s">
        <v>129</v>
      </c>
      <c r="AG180">
        <v>900</v>
      </c>
      <c r="AH180" t="str">
        <f t="shared" si="55"/>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IFERROR(VLOOKUP(AC180,[2]ActorTable!$A:$G,MATCH("이름참고",[2]ActorTable!$1:$1,0),0),"캐릭터없음"),
"")))))</f>
        <v/>
      </c>
      <c r="AJ180">
        <v>1</v>
      </c>
      <c r="AK18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v>
      </c>
      <c r="AL180" t="str">
        <f t="shared" ca="1" si="56"/>
        <v>{"dy":24,"sl":5,"tp":"uph","vl":"5051","cn":9,"pt":"GO","pr":900}</v>
      </c>
    </row>
    <row r="181" spans="1:38">
      <c r="A181">
        <v>25</v>
      </c>
      <c r="B181">
        <v>5</v>
      </c>
      <c r="C181">
        <f t="shared" si="51"/>
        <v>0</v>
      </c>
      <c r="D181">
        <f t="shared" ca="1" si="64"/>
        <v>0.76802788314700055</v>
      </c>
      <c r="E181">
        <f t="shared" ca="1" si="64"/>
        <v>0.46625037606631314</v>
      </c>
      <c r="F181">
        <f t="shared" ca="1" si="64"/>
        <v>0.93263827417472389</v>
      </c>
      <c r="G181">
        <f t="shared" ca="1" si="64"/>
        <v>0.95942037798869173</v>
      </c>
      <c r="H181">
        <f t="shared" ca="1" si="64"/>
        <v>0.40214783441839319</v>
      </c>
      <c r="I181">
        <f t="shared" ca="1" si="64"/>
        <v>0.95952402209157928</v>
      </c>
      <c r="M181" t="str">
        <f t="shared" ca="1" si="52"/>
        <v>안 지정 캐릭터 PP 일반등급</v>
      </c>
      <c r="N181">
        <f t="shared" ca="1" si="60"/>
        <v>46625</v>
      </c>
      <c r="O181">
        <f t="shared" ca="1" si="57"/>
        <v>11</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캐릭터",$M181="지정 캐릭터 LBP1",$M181="지정 캐릭터 LBP2",$M181="지정 캐릭터 LBP3",$M181="안 지정 캐릭터 영웅등급"),"DI",
IF($M181="지정 캐릭터 PP","DI",
IF(OR($M181="안 지정 캐릭터 PP 일반등급",$M181="안 지정 캐릭터 PP 영웅등급"),"GO",
"그외없음"))))))</f>
        <v>GO</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캐릭터",$M181="지정 캐릭터 LBP1",$M181="지정 캐릭터 LBP2",$M181="지정 캐릭터 LBP3"),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
"그외없음")))))))</f>
        <v>삭제</v>
      </c>
      <c r="R181">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캐릭터",$M181="지정 캐릭터 LBP1",$M181="지정 캐릭터 LBP2",$M181="지정 캐릭터 LBP3"),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1100</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t="shared" ca="1" si="53"/>
        <v>0</v>
      </c>
      <c r="U181" t="s">
        <v>92</v>
      </c>
      <c r="V181">
        <v>33152</v>
      </c>
      <c r="W181">
        <v>10</v>
      </c>
      <c r="X181" t="s">
        <v>129</v>
      </c>
      <c r="Z181">
        <v>1000</v>
      </c>
      <c r="AA181" t="str">
        <f t="shared" ca="1" si="54"/>
        <v>fe</v>
      </c>
      <c r="AB181" t="s">
        <v>83</v>
      </c>
      <c r="AC181" t="s">
        <v>196</v>
      </c>
      <c r="AD181">
        <v>1</v>
      </c>
      <c r="AE181" t="s">
        <v>129</v>
      </c>
      <c r="AG181">
        <v>8300</v>
      </c>
      <c r="AH181" t="str">
        <f t="shared" si="55"/>
        <v/>
      </c>
      <c r="AI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IFERROR(VLOOKUP(AC181,[2]ActorTable!$A:$G,MATCH("이름참고",[2]ActorTable!$1:$1,0),0),"캐릭터없음"),
"")))))</f>
        <v>발열하는 스톤 소드</v>
      </c>
      <c r="AJ181">
        <v>1</v>
      </c>
      <c r="AK18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v>
      </c>
      <c r="AL181" t="str">
        <f t="shared" ca="1" si="56"/>
        <v>{"dy":25,"sl":5,"tp":"fe","vl":"Equip8101","cn":1,"pt":"GO","pr":8300}</v>
      </c>
    </row>
    <row r="182" spans="1:38">
      <c r="A182">
        <v>26</v>
      </c>
      <c r="B182">
        <v>5</v>
      </c>
      <c r="C182">
        <f t="shared" si="51"/>
        <v>0</v>
      </c>
      <c r="D182">
        <f t="shared" ref="D182:I191" ca="1" si="65">RAND()</f>
        <v>0.8307134249544087</v>
      </c>
      <c r="E182">
        <f t="shared" ca="1" si="65"/>
        <v>0.78910085689923282</v>
      </c>
      <c r="F182">
        <f t="shared" ca="1" si="65"/>
        <v>0.19488076756987871</v>
      </c>
      <c r="G182">
        <f t="shared" ca="1" si="65"/>
        <v>0.44876206723231948</v>
      </c>
      <c r="H182">
        <f t="shared" ca="1" si="65"/>
        <v>0.97862734150403563</v>
      </c>
      <c r="I182">
        <f t="shared" ca="1" si="65"/>
        <v>0.92469363986009478</v>
      </c>
      <c r="M182" t="str">
        <f t="shared" ca="1" si="52"/>
        <v>안 지정 캐릭터 PP 일반등급</v>
      </c>
      <c r="N182">
        <f t="shared" ca="1" si="60"/>
        <v>78910</v>
      </c>
      <c r="O182">
        <f t="shared" ca="1" si="57"/>
        <v>13</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캐릭터",$M182="지정 캐릭터 LBP1",$M182="지정 캐릭터 LBP2",$M182="지정 캐릭터 LBP3",$M182="안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캐릭터",$M182="지정 캐릭터 LBP1",$M182="지정 캐릭터 LBP2",$M182="지정 캐릭터 LBP3"),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캐릭터",$M182="지정 캐릭터 LBP1",$M182="지정 캐릭터 LBP2",$M182="지정 캐릭터 LBP3"),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1300</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t="shared" ca="1" si="53"/>
        <v>0</v>
      </c>
      <c r="U182" t="s">
        <v>83</v>
      </c>
      <c r="V182" t="s">
        <v>182</v>
      </c>
      <c r="W182">
        <v>1</v>
      </c>
      <c r="X182" t="s">
        <v>129</v>
      </c>
      <c r="Z182">
        <v>1400</v>
      </c>
      <c r="AA182" t="str">
        <f t="shared" ca="1" si="54"/>
        <v>fe</v>
      </c>
      <c r="AB182" t="s">
        <v>83</v>
      </c>
      <c r="AC182" t="s">
        <v>220</v>
      </c>
      <c r="AD182">
        <v>1</v>
      </c>
      <c r="AE182" t="s">
        <v>129</v>
      </c>
      <c r="AG182">
        <v>2500</v>
      </c>
      <c r="AH182" t="str">
        <f t="shared" si="55"/>
        <v/>
      </c>
      <c r="AI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IFERROR(VLOOKUP(AC182,[2]ActorTable!$A:$G,MATCH("이름참고",[2]ActorTable!$1:$1,0),0),"캐릭터없음"),
"")))))</f>
        <v>무거운 양손 도끼</v>
      </c>
      <c r="AJ182">
        <v>1</v>
      </c>
      <c r="AK18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v>
      </c>
      <c r="AL182" t="str">
        <f t="shared" ca="1" si="56"/>
        <v>{"dy":26,"sl":5,"tp":"fe","vl":"Equip0201","cn":1,"pt":"GO","pr":2500}</v>
      </c>
    </row>
    <row r="183" spans="1:38">
      <c r="A183">
        <v>27</v>
      </c>
      <c r="B183">
        <v>5</v>
      </c>
      <c r="C183">
        <f t="shared" si="51"/>
        <v>0</v>
      </c>
      <c r="D183">
        <f t="shared" ca="1" si="65"/>
        <v>0.20901328793117246</v>
      </c>
      <c r="E183">
        <f t="shared" ca="1" si="65"/>
        <v>0.68689950960326085</v>
      </c>
      <c r="F183">
        <f t="shared" ca="1" si="65"/>
        <v>0.51092584792898743</v>
      </c>
      <c r="G183">
        <f t="shared" ca="1" si="65"/>
        <v>0.49546861869563097</v>
      </c>
      <c r="H183">
        <f t="shared" ca="1" si="65"/>
        <v>0.32281328221749783</v>
      </c>
      <c r="I183">
        <f t="shared" ca="1" si="65"/>
        <v>0.48964991095292765</v>
      </c>
      <c r="M183" t="str">
        <f t="shared" ca="1" si="52"/>
        <v>지정 장비</v>
      </c>
      <c r="N183" t="e">
        <f t="shared" ca="1" si="60"/>
        <v>#VALUE!</v>
      </c>
      <c r="O183">
        <f t="shared" ca="1" si="57"/>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캐릭터",$M183="지정 캐릭터 LBP1",$M183="지정 캐릭터 LBP2",$M183="지정 캐릭터 LBP3",$M183="안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캐릭터",$M183="지정 캐릭터 LBP1",$M183="지정 캐릭터 LBP2",$M183="지정 캐릭터 LBP3"),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캐릭터",$M183="지정 캐릭터 LBP1",$M183="지정 캐릭터 LBP2",$M183="지정 캐릭터 LBP3"),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#VALUE!</v>
      </c>
      <c r="S183" t="e">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#VALUE!</v>
      </c>
      <c r="T183" t="e">
        <f t="shared" ca="1" si="53"/>
        <v>#VALUE!</v>
      </c>
      <c r="U183" t="s">
        <v>83</v>
      </c>
      <c r="V183" t="s">
        <v>114</v>
      </c>
      <c r="W183">
        <v>1</v>
      </c>
      <c r="X183" t="s">
        <v>133</v>
      </c>
      <c r="Z183">
        <v>4</v>
      </c>
      <c r="AA183" t="str">
        <f t="shared" ca="1" si="54"/>
        <v>fe</v>
      </c>
      <c r="AB183" t="s">
        <v>83</v>
      </c>
      <c r="AC183" t="s">
        <v>193</v>
      </c>
      <c r="AD183">
        <v>1</v>
      </c>
      <c r="AE183" t="s">
        <v>129</v>
      </c>
      <c r="AG183">
        <v>2200</v>
      </c>
      <c r="AH183" t="str">
        <f t="shared" si="55"/>
        <v/>
      </c>
      <c r="AI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IFERROR(VLOOKUP(AC183,[2]ActorTable!$A:$G,MATCH("이름참고",[2]ActorTable!$1:$1,0),0),"캐릭터없음"),
"")))))</f>
        <v>해골 대형 방패</v>
      </c>
      <c r="AJ183">
        <v>1</v>
      </c>
      <c r="AK18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v>
      </c>
      <c r="AL183" t="str">
        <f t="shared" ca="1" si="56"/>
        <v>{"dy":27,"sl":5,"tp":"fe","vl":"Equip7002","cn":1,"pt":"GO","pr":2200}</v>
      </c>
    </row>
    <row r="184" spans="1:38">
      <c r="A184">
        <v>28</v>
      </c>
      <c r="B184">
        <v>5</v>
      </c>
      <c r="C184">
        <f t="shared" si="51"/>
        <v>0</v>
      </c>
      <c r="D184">
        <f t="shared" ca="1" si="65"/>
        <v>0.24567718527171045</v>
      </c>
      <c r="E184">
        <f t="shared" ca="1" si="65"/>
        <v>0.42971776541418261</v>
      </c>
      <c r="F184">
        <f t="shared" ca="1" si="65"/>
        <v>0.2323865791348354</v>
      </c>
      <c r="G184">
        <f t="shared" ca="1" si="65"/>
        <v>0.77155371920261673</v>
      </c>
      <c r="H184">
        <f t="shared" ca="1" si="65"/>
        <v>0.96174547914129627</v>
      </c>
      <c r="I184">
        <f t="shared" ca="1" si="65"/>
        <v>0.35073959686180278</v>
      </c>
      <c r="M184" t="str">
        <f t="shared" ca="1" si="52"/>
        <v>지정 장비</v>
      </c>
      <c r="N184" t="e">
        <f t="shared" ca="1" si="60"/>
        <v>#VALUE!</v>
      </c>
      <c r="O184">
        <f t="shared" ca="1" si="57"/>
        <v>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캐릭터",$M184="지정 캐릭터 LBP1",$M184="지정 캐릭터 LBP2",$M184="지정 캐릭터 LBP3",$M184="안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캐릭터",$M184="지정 캐릭터 LBP1",$M184="지정 캐릭터 LBP2",$M184="지정 캐릭터 LBP3"),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
"그외없음")))))))</f>
        <v>삭제</v>
      </c>
      <c r="R184" t="e">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캐릭터",$M184="지정 캐릭터 LBP1",$M184="지정 캐릭터 LBP2",$M184="지정 캐릭터 LBP3"),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#VALUE!</v>
      </c>
      <c r="S184" t="e">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#VALUE!</v>
      </c>
      <c r="T184" t="e">
        <f t="shared" ca="1" si="53"/>
        <v>#VALUE!</v>
      </c>
      <c r="U184" t="s">
        <v>83</v>
      </c>
      <c r="V184" t="s">
        <v>217</v>
      </c>
      <c r="W184">
        <v>1</v>
      </c>
      <c r="X184" t="s">
        <v>133</v>
      </c>
      <c r="Z184">
        <v>16</v>
      </c>
      <c r="AA184" t="str">
        <f t="shared" ca="1" si="54"/>
        <v>fe</v>
      </c>
      <c r="AB184" t="s">
        <v>83</v>
      </c>
      <c r="AC184" t="s">
        <v>275</v>
      </c>
      <c r="AD184">
        <v>1</v>
      </c>
      <c r="AE184" t="s">
        <v>129</v>
      </c>
      <c r="AG184">
        <v>9600</v>
      </c>
      <c r="AH184" t="str">
        <f t="shared" si="55"/>
        <v/>
      </c>
      <c r="AI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IFERROR(VLOOKUP(AC184,[2]ActorTable!$A:$G,MATCH("이름참고",[2]ActorTable!$1:$1,0),0),"캐릭터없음"),
"")))))</f>
        <v>십자 은도금 방패</v>
      </c>
      <c r="AJ184">
        <v>1</v>
      </c>
      <c r="AK18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v>
      </c>
      <c r="AL184" t="str">
        <f t="shared" ca="1" si="56"/>
        <v>{"dy":28,"sl":5,"tp":"fe","vl":"Equip7202","cn":1,"pt":"GO","pr":9600}</v>
      </c>
    </row>
    <row r="185" spans="1:38">
      <c r="A185">
        <v>29</v>
      </c>
      <c r="B185">
        <v>5</v>
      </c>
      <c r="C185">
        <f t="shared" si="51"/>
        <v>0</v>
      </c>
      <c r="D185">
        <f t="shared" ca="1" si="65"/>
        <v>0.71443345948215053</v>
      </c>
      <c r="E185">
        <f t="shared" ca="1" si="65"/>
        <v>0.35486050817342729</v>
      </c>
      <c r="F185">
        <f t="shared" ca="1" si="65"/>
        <v>0.6647793057150061</v>
      </c>
      <c r="G185">
        <f t="shared" ca="1" si="65"/>
        <v>0.94477163502383732</v>
      </c>
      <c r="H185">
        <f t="shared" ca="1" si="65"/>
        <v>0.82521021863254052</v>
      </c>
      <c r="I185">
        <f t="shared" ca="1" si="65"/>
        <v>0.2315910663872619</v>
      </c>
      <c r="M185" t="str">
        <f t="shared" ca="1" si="52"/>
        <v>안 지정 캐릭터 PP 영웅등급</v>
      </c>
      <c r="N185">
        <f t="shared" ca="1" si="60"/>
        <v>35486</v>
      </c>
      <c r="O185">
        <f t="shared" ca="1" si="57"/>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캐릭터",$M185="지정 캐릭터 LBP1",$M185="지정 캐릭터 LBP2",$M185="지정 캐릭터 LBP3",$M185="안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캐릭터",$M185="지정 캐릭터 LBP1",$M185="지정 캐릭터 LBP2",$M185="지정 캐릭터 LBP3"),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캐릭터",$M185="지정 캐릭터 LBP1",$M185="지정 캐릭터 LBP2",$M185="지정 캐릭터 LBP3"),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1100</v>
      </c>
      <c r="S185" t="str">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
      </c>
      <c r="T185">
        <f t="shared" ca="1" si="53"/>
        <v>0</v>
      </c>
      <c r="U185" t="s">
        <v>93</v>
      </c>
      <c r="V185">
        <v>71792</v>
      </c>
      <c r="W185">
        <v>13</v>
      </c>
      <c r="X185" t="s">
        <v>129</v>
      </c>
      <c r="Z185">
        <v>1300</v>
      </c>
      <c r="AA185" t="str">
        <f t="shared" ca="1" si="54"/>
        <v>fe</v>
      </c>
      <c r="AB185" t="s">
        <v>83</v>
      </c>
      <c r="AC185" t="s">
        <v>202</v>
      </c>
      <c r="AD185">
        <v>1</v>
      </c>
      <c r="AE185" t="s">
        <v>129</v>
      </c>
      <c r="AG185">
        <v>1400</v>
      </c>
      <c r="AH185" t="str">
        <f t="shared" si="55"/>
        <v/>
      </c>
      <c r="AI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IFERROR(VLOOKUP(AC185,[2]ActorTable!$A:$G,MATCH("이름참고",[2]ActorTable!$1:$1,0),0),"캐릭터없음"),
"")))))</f>
        <v>몬스터 세포 보우</v>
      </c>
      <c r="AJ185">
        <v>1</v>
      </c>
      <c r="AK185"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v>
      </c>
      <c r="AL185" t="str">
        <f t="shared" ca="1" si="56"/>
        <v>{"dy":29,"sl":5,"tp":"fe","vl":"Equip2102","cn":1,"pt":"GO","pr":1400}</v>
      </c>
    </row>
    <row r="186" spans="1:38">
      <c r="A186">
        <v>30</v>
      </c>
      <c r="B186">
        <v>5</v>
      </c>
      <c r="C186">
        <f t="shared" si="51"/>
        <v>0</v>
      </c>
      <c r="D186">
        <f t="shared" ca="1" si="65"/>
        <v>0.57598032277883582</v>
      </c>
      <c r="E186">
        <f t="shared" ca="1" si="65"/>
        <v>0.45957457457441941</v>
      </c>
      <c r="F186">
        <f t="shared" ca="1" si="65"/>
        <v>3.4534621817552402E-3</v>
      </c>
      <c r="G186">
        <f t="shared" ca="1" si="65"/>
        <v>0.73292746813166443</v>
      </c>
      <c r="H186">
        <f t="shared" ca="1" si="65"/>
        <v>0.9315025175102799</v>
      </c>
      <c r="I186">
        <f t="shared" ca="1" si="65"/>
        <v>0.57028730626720192</v>
      </c>
      <c r="M186" t="str">
        <f t="shared" ca="1" si="52"/>
        <v>안 지정 캐릭터 PP 영웅등급</v>
      </c>
      <c r="N186">
        <f t="shared" ca="1" si="60"/>
        <v>45957</v>
      </c>
      <c r="O186">
        <f t="shared" ca="1" si="57"/>
        <v>11</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캐릭터",$M186="지정 캐릭터 LBP1",$M186="지정 캐릭터 LBP2",$M186="지정 캐릭터 LBP3",$M186="안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캐릭터",$M186="지정 캐릭터 LBP1",$M186="지정 캐릭터 LBP2",$M186="지정 캐릭터 LBP3"),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캐릭터",$M186="지정 캐릭터 LBP1",$M186="지정 캐릭터 LBP2",$M186="지정 캐릭터 LBP3"),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1100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t="shared" ca="1" si="53"/>
        <v>0</v>
      </c>
      <c r="U186" t="s">
        <v>83</v>
      </c>
      <c r="V186" t="s">
        <v>206</v>
      </c>
      <c r="W186">
        <v>1</v>
      </c>
      <c r="X186" t="s">
        <v>129</v>
      </c>
      <c r="Z186">
        <v>8000</v>
      </c>
      <c r="AA186" t="str">
        <f t="shared" ca="1" si="54"/>
        <v>upn</v>
      </c>
      <c r="AB186" t="s">
        <v>93</v>
      </c>
      <c r="AC186">
        <v>22920</v>
      </c>
      <c r="AD186">
        <v>10</v>
      </c>
      <c r="AE186" t="s">
        <v>129</v>
      </c>
      <c r="AG186">
        <v>1000</v>
      </c>
      <c r="AH186" t="str">
        <f t="shared" si="55"/>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IFERROR(VLOOKUP(AC186,[2]ActorTable!$A:$G,MATCH("이름참고",[2]ActorTable!$1:$1,0),0),"캐릭터없음"),
"")))))</f>
        <v/>
      </c>
      <c r="AJ186">
        <v>1</v>
      </c>
      <c r="AK186"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v>
      </c>
      <c r="AL186" t="str">
        <f t="shared" ca="1" si="56"/>
        <v>{"dy":30,"sl":5,"tp":"upn","vl":"22920","cn":10,"pt":"GO","pr":1000}</v>
      </c>
    </row>
    <row r="187" spans="1:38">
      <c r="A187">
        <v>31</v>
      </c>
      <c r="B187">
        <v>5</v>
      </c>
      <c r="C187">
        <f t="shared" si="51"/>
        <v>0</v>
      </c>
      <c r="D187">
        <f t="shared" ca="1" si="65"/>
        <v>0.44192128522043606</v>
      </c>
      <c r="E187">
        <f t="shared" ca="1" si="65"/>
        <v>0.8357678239315951</v>
      </c>
      <c r="F187">
        <f t="shared" ca="1" si="65"/>
        <v>0.57409986269363211</v>
      </c>
      <c r="G187">
        <f t="shared" ca="1" si="65"/>
        <v>0.63513423036508121</v>
      </c>
      <c r="H187">
        <f t="shared" ca="1" si="65"/>
        <v>0.16788101935022504</v>
      </c>
      <c r="I187">
        <f t="shared" ca="1" si="65"/>
        <v>0.5209395861895143</v>
      </c>
      <c r="M187" t="str">
        <f t="shared" ca="1" si="52"/>
        <v>지정 장비</v>
      </c>
      <c r="N187" t="e">
        <f t="shared" ca="1" si="60"/>
        <v>#VALUE!</v>
      </c>
      <c r="O187">
        <f t="shared" ca="1" si="57"/>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캐릭터",$M187="지정 캐릭터 LBP1",$M187="지정 캐릭터 LBP2",$M187="지정 캐릭터 LBP3",$M187="안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캐릭터",$M187="지정 캐릭터 LBP1",$M187="지정 캐릭터 LBP2",$M187="지정 캐릭터 LBP3"),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캐릭터",$M187="지정 캐릭터 LBP1",$M187="지정 캐릭터 LBP2",$M187="지정 캐릭터 LBP3"),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#VALUE!</v>
      </c>
      <c r="S187" t="e">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#VALUE!</v>
      </c>
      <c r="T187" t="e">
        <f t="shared" ca="1" si="53"/>
        <v>#VALUE!</v>
      </c>
      <c r="U187" t="s">
        <v>83</v>
      </c>
      <c r="V187" t="s">
        <v>267</v>
      </c>
      <c r="W187">
        <v>1</v>
      </c>
      <c r="X187" t="s">
        <v>129</v>
      </c>
      <c r="Z187">
        <v>29100</v>
      </c>
      <c r="AA187" t="str">
        <f t="shared" ca="1" si="54"/>
        <v>uph</v>
      </c>
      <c r="AB187" t="s">
        <v>92</v>
      </c>
      <c r="AC187">
        <v>30799</v>
      </c>
      <c r="AD187">
        <v>10</v>
      </c>
      <c r="AE187" t="s">
        <v>129</v>
      </c>
      <c r="AG187">
        <v>1000</v>
      </c>
      <c r="AH187" t="str">
        <f t="shared" si="55"/>
        <v/>
      </c>
      <c r="AI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IFERROR(VLOOKUP(AC187,[2]ActorTable!$A:$G,MATCH("이름참고",[2]ActorTable!$1:$1,0),0),"캐릭터없음"),
"")))))</f>
        <v/>
      </c>
      <c r="AJ187">
        <v>1</v>
      </c>
      <c r="AK187"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v>
      </c>
      <c r="AL187" t="str">
        <f t="shared" ca="1" si="56"/>
        <v>{"dy":31,"sl":5,"tp":"uph","vl":"30799","cn":10,"pt":"GO","pr":1000}</v>
      </c>
    </row>
    <row r="188" spans="1:38">
      <c r="A188">
        <v>1</v>
      </c>
      <c r="B188">
        <v>6</v>
      </c>
      <c r="C188">
        <f t="shared" si="51"/>
        <v>0</v>
      </c>
      <c r="D188">
        <f t="shared" ca="1" si="65"/>
        <v>0.22369213004602617</v>
      </c>
      <c r="E188">
        <f t="shared" ca="1" si="65"/>
        <v>0.67028537079004002</v>
      </c>
      <c r="F188">
        <f t="shared" ca="1" si="65"/>
        <v>0.63123965313040586</v>
      </c>
      <c r="G188">
        <f t="shared" ca="1" si="65"/>
        <v>0.53790144302975063</v>
      </c>
      <c r="H188">
        <f t="shared" ca="1" si="65"/>
        <v>0.89967000114929641</v>
      </c>
      <c r="I188">
        <f t="shared" ca="1" si="65"/>
        <v>0.72641074511020953</v>
      </c>
      <c r="M188" t="str">
        <f t="shared" ca="1" si="52"/>
        <v>지정 장비</v>
      </c>
      <c r="N188" t="e">
        <f t="shared" ca="1" si="60"/>
        <v>#VALUE!</v>
      </c>
      <c r="O188">
        <f t="shared" ca="1" si="57"/>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캐릭터",$M188="지정 캐릭터 LBP1",$M188="지정 캐릭터 LBP2",$M188="지정 캐릭터 LBP3",$M188="안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캐릭터",$M188="지정 캐릭터 LBP1",$M188="지정 캐릭터 LBP2",$M188="지정 캐릭터 LBP3"),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캐릭터",$M188="지정 캐릭터 LBP1",$M188="지정 캐릭터 LBP2",$M188="지정 캐릭터 LBP3"),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#VALUE!</v>
      </c>
      <c r="S188" t="e">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#VALUE!</v>
      </c>
      <c r="T188" t="e">
        <f t="shared" ca="1" si="53"/>
        <v>#VALUE!</v>
      </c>
      <c r="U188" t="s">
        <v>83</v>
      </c>
      <c r="V188" t="s">
        <v>212</v>
      </c>
      <c r="W188">
        <v>1</v>
      </c>
      <c r="X188" t="s">
        <v>133</v>
      </c>
      <c r="Z188">
        <v>5</v>
      </c>
      <c r="AA188" t="str">
        <f t="shared" ca="1" si="54"/>
        <v>fe</v>
      </c>
      <c r="AB188" t="s">
        <v>83</v>
      </c>
      <c r="AC188" t="s">
        <v>212</v>
      </c>
      <c r="AD188">
        <v>1</v>
      </c>
      <c r="AE188" t="s">
        <v>133</v>
      </c>
      <c r="AG188">
        <v>5</v>
      </c>
      <c r="AH188" t="str">
        <f t="shared" si="55"/>
        <v/>
      </c>
      <c r="AI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IFERROR(VLOOKUP(AC188,[2]ActorTable!$A:$G,MATCH("이름참고",[2]ActorTable!$1:$1,0),0),"캐릭터없음"),
"")))))</f>
        <v>음각 양날 도끼</v>
      </c>
      <c r="AJ188">
        <v>1</v>
      </c>
      <c r="AK188"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v>
      </c>
      <c r="AL188" t="str">
        <f t="shared" ca="1" si="56"/>
        <v>{"dy":1,"sl":6,"tp":"fe","vl":"Equip0202","cn":1,"pt":"DI","pr":5}</v>
      </c>
    </row>
    <row r="189" spans="1:38">
      <c r="A189">
        <v>2</v>
      </c>
      <c r="B189">
        <v>6</v>
      </c>
      <c r="C189">
        <f t="shared" si="51"/>
        <v>0</v>
      </c>
      <c r="D189">
        <f t="shared" ca="1" si="65"/>
        <v>0.44476188961210572</v>
      </c>
      <c r="E189">
        <f t="shared" ca="1" si="65"/>
        <v>0.47326939804401047</v>
      </c>
      <c r="F189">
        <f t="shared" ca="1" si="65"/>
        <v>0.87015030270917604</v>
      </c>
      <c r="G189">
        <f t="shared" ca="1" si="65"/>
        <v>0.55766231085027551</v>
      </c>
      <c r="H189">
        <f t="shared" ca="1" si="65"/>
        <v>0.15702938518702736</v>
      </c>
      <c r="I189">
        <f t="shared" ca="1" si="65"/>
        <v>0.39256157952097792</v>
      </c>
      <c r="M189" t="str">
        <f t="shared" ca="1" si="52"/>
        <v>지정 장비</v>
      </c>
      <c r="N189" t="e">
        <f t="shared" ca="1" si="60"/>
        <v>#VALUE!</v>
      </c>
      <c r="O189">
        <f t="shared" ca="1" si="57"/>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캐릭터",$M189="지정 캐릭터 LBP1",$M189="지정 캐릭터 LBP2",$M189="지정 캐릭터 LBP3",$M189="안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캐릭터",$M189="지정 캐릭터 LBP1",$M189="지정 캐릭터 LBP2",$M189="지정 캐릭터 LBP3"),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캐릭터",$M189="지정 캐릭터 LBP1",$M189="지정 캐릭터 LBP2",$M189="지정 캐릭터 LBP3"),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#VALUE!</v>
      </c>
      <c r="S189" t="e">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#VALUE!</v>
      </c>
      <c r="T189" t="e">
        <f t="shared" ca="1" si="53"/>
        <v>#VALUE!</v>
      </c>
      <c r="U189" t="s">
        <v>83</v>
      </c>
      <c r="V189" t="s">
        <v>184</v>
      </c>
      <c r="W189">
        <v>1</v>
      </c>
      <c r="X189" t="s">
        <v>133</v>
      </c>
      <c r="Z189">
        <v>34</v>
      </c>
      <c r="AA189" t="str">
        <f t="shared" ca="1" si="54"/>
        <v>fe</v>
      </c>
      <c r="AB189" t="s">
        <v>83</v>
      </c>
      <c r="AC189" t="s">
        <v>274</v>
      </c>
      <c r="AD189">
        <v>1</v>
      </c>
      <c r="AE189" t="s">
        <v>129</v>
      </c>
      <c r="AG189">
        <v>800</v>
      </c>
      <c r="AH189" t="str">
        <f t="shared" si="55"/>
        <v/>
      </c>
      <c r="AI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IFERROR(VLOOKUP(AC189,[2]ActorTable!$A:$G,MATCH("이름참고",[2]ActorTable!$1:$1,0),0),"캐릭터없음"),
"")))))</f>
        <v>반원 무늬 대거</v>
      </c>
      <c r="AJ189">
        <v>1</v>
      </c>
      <c r="AK189"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v>
      </c>
      <c r="AL189" t="str">
        <f t="shared" ca="1" si="56"/>
        <v>{"dy":2,"sl":6,"tp":"fe","vl":"Equip1002","cn":1,"pt":"GO","pr":800}</v>
      </c>
    </row>
    <row r="190" spans="1:38">
      <c r="A190">
        <v>3</v>
      </c>
      <c r="B190">
        <v>6</v>
      </c>
      <c r="C190">
        <f t="shared" si="51"/>
        <v>0</v>
      </c>
      <c r="D190">
        <f t="shared" ca="1" si="65"/>
        <v>0.50117109053543718</v>
      </c>
      <c r="E190">
        <f t="shared" ca="1" si="65"/>
        <v>4.2475960194556017E-2</v>
      </c>
      <c r="F190">
        <f t="shared" ca="1" si="65"/>
        <v>0.71521730641844006</v>
      </c>
      <c r="G190">
        <f t="shared" ca="1" si="65"/>
        <v>0.32120259644565596</v>
      </c>
      <c r="H190">
        <f t="shared" ca="1" si="65"/>
        <v>0.84409234967753377</v>
      </c>
      <c r="I190">
        <f t="shared" ca="1" si="65"/>
        <v>0.66681025201272448</v>
      </c>
      <c r="M190" t="str">
        <f t="shared" ca="1" si="52"/>
        <v>지정 장비</v>
      </c>
      <c r="N190" t="e">
        <f t="shared" ca="1" si="60"/>
        <v>#VALUE!</v>
      </c>
      <c r="O190">
        <f t="shared" ca="1" si="57"/>
        <v>1</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캐릭터",$M190="지정 캐릭터 LBP1",$M190="지정 캐릭터 LBP2",$M190="지정 캐릭터 LBP3",$M190="안 지정 캐릭터 영웅등급"),"DI",
IF($M190="지정 캐릭터 PP","DI",
IF(OR($M190="안 지정 캐릭터 PP 일반등급",$M190="안 지정 캐릭터 PP 영웅등급"),"GO",
"그외없음"))))))</f>
        <v>GO</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캐릭터",$M190="지정 캐릭터 LBP1",$M190="지정 캐릭터 LBP2",$M190="지정 캐릭터 LBP3"),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
"그외없음")))))))</f>
        <v>삭제</v>
      </c>
      <c r="R190" t="e">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캐릭터",$M190="지정 캐릭터 LBP1",$M190="지정 캐릭터 LBP2",$M190="지정 캐릭터 LBP3"),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#VALUE!</v>
      </c>
      <c r="S190" t="e">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#VALUE!</v>
      </c>
      <c r="T190" t="e">
        <f t="shared" ca="1" si="53"/>
        <v>#VALUE!</v>
      </c>
      <c r="U190" t="s">
        <v>83</v>
      </c>
      <c r="V190" t="s">
        <v>283</v>
      </c>
      <c r="W190">
        <v>1</v>
      </c>
      <c r="X190" t="s">
        <v>133</v>
      </c>
      <c r="Z190">
        <v>12</v>
      </c>
      <c r="AA190" t="str">
        <f t="shared" ca="1" si="54"/>
        <v>fe</v>
      </c>
      <c r="AB190" t="s">
        <v>83</v>
      </c>
      <c r="AC190" t="s">
        <v>113</v>
      </c>
      <c r="AD190">
        <v>1</v>
      </c>
      <c r="AE190" t="s">
        <v>129</v>
      </c>
      <c r="AG190">
        <v>600</v>
      </c>
      <c r="AH190" t="str">
        <f t="shared" si="55"/>
        <v/>
      </c>
      <c r="AI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IFERROR(VLOOKUP(AC190,[2]ActorTable!$A:$G,MATCH("이름참고",[2]ActorTable!$1:$1,0),0),"캐릭터없음"),
"")))))</f>
        <v>석공의 망치</v>
      </c>
      <c r="AJ190">
        <v>1</v>
      </c>
      <c r="AK190"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v>
      </c>
      <c r="AL190" t="str">
        <f t="shared" ca="1" si="56"/>
        <v>{"dy":3,"sl":6,"tp":"fe","vl":"Equip4001","cn":1,"pt":"GO","pr":600}</v>
      </c>
    </row>
    <row r="191" spans="1:38">
      <c r="A191">
        <v>4</v>
      </c>
      <c r="B191">
        <v>6</v>
      </c>
      <c r="C191">
        <f t="shared" si="51"/>
        <v>0</v>
      </c>
      <c r="D191">
        <f t="shared" ca="1" si="65"/>
        <v>0.9683692749350038</v>
      </c>
      <c r="E191">
        <f t="shared" ca="1" si="65"/>
        <v>9.3757283557766691E-2</v>
      </c>
      <c r="F191">
        <f t="shared" ca="1" si="65"/>
        <v>0.964122147694638</v>
      </c>
      <c r="G191">
        <f t="shared" ca="1" si="65"/>
        <v>0.37385874774696026</v>
      </c>
      <c r="H191">
        <f t="shared" ca="1" si="65"/>
        <v>0.44821858930675706</v>
      </c>
      <c r="I191">
        <f t="shared" ca="1" si="65"/>
        <v>0.63554960666205296</v>
      </c>
      <c r="M191" t="str">
        <f t="shared" ca="1" si="52"/>
        <v>지정 장비</v>
      </c>
      <c r="N191" t="e">
        <f t="shared" ca="1" si="60"/>
        <v>#VALUE!</v>
      </c>
      <c r="O191">
        <f t="shared" ca="1" si="57"/>
        <v>1</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캐릭터",$M191="지정 캐릭터 LBP1",$M191="지정 캐릭터 LBP2",$M191="지정 캐릭터 LBP3",$M191="안 지정 캐릭터 영웅등급"),"DI",
IF($M191="지정 캐릭터 PP","DI",
IF(OR($M191="안 지정 캐릭터 PP 일반등급",$M191="안 지정 캐릭터 PP 영웅등급"),"GO",
"그외없음"))))))</f>
        <v>GO</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캐릭터",$M191="지정 캐릭터 LBP1",$M191="지정 캐릭터 LBP2",$M191="지정 캐릭터 LBP3"),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
"그외없음")))))))</f>
        <v>삭제</v>
      </c>
      <c r="R191" t="e">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캐릭터",$M191="지정 캐릭터 LBP1",$M191="지정 캐릭터 LBP2",$M191="지정 캐릭터 LBP3"),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#VALUE!</v>
      </c>
      <c r="S191" t="e">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#VALUE!</v>
      </c>
      <c r="T191" t="e">
        <f t="shared" ca="1" si="53"/>
        <v>#VALUE!</v>
      </c>
      <c r="U191" t="s">
        <v>83</v>
      </c>
      <c r="V191" t="s">
        <v>289</v>
      </c>
      <c r="W191">
        <v>1</v>
      </c>
      <c r="X191" t="s">
        <v>133</v>
      </c>
      <c r="Z191">
        <v>36</v>
      </c>
      <c r="AA191" t="str">
        <f t="shared" ca="1" si="54"/>
        <v>fe</v>
      </c>
      <c r="AB191" t="s">
        <v>83</v>
      </c>
      <c r="AC191" t="s">
        <v>208</v>
      </c>
      <c r="AD191">
        <v>1</v>
      </c>
      <c r="AE191" t="s">
        <v>129</v>
      </c>
      <c r="AG191">
        <v>22500</v>
      </c>
      <c r="AH191" t="str">
        <f t="shared" si="55"/>
        <v/>
      </c>
      <c r="AI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IFERROR(VLOOKUP(AC191,[2]ActorTable!$A:$G,MATCH("이름참고",[2]ActorTable!$1:$1,0),0),"캐릭터없음"),
"")))))</f>
        <v>고대 주술인의 방패</v>
      </c>
      <c r="AJ191">
        <v>1</v>
      </c>
      <c r="AK191"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v>
      </c>
      <c r="AL191" t="str">
        <f t="shared" ca="1" si="56"/>
        <v>{"dy":4,"sl":6,"tp":"fe","vl":"Equip7301","cn":1,"pt":"GO","pr":22500}</v>
      </c>
    </row>
    <row r="192" spans="1:38">
      <c r="A192">
        <v>5</v>
      </c>
      <c r="B192">
        <v>6</v>
      </c>
      <c r="C192">
        <f t="shared" si="51"/>
        <v>0</v>
      </c>
      <c r="D192">
        <f t="shared" ref="D192:I201" ca="1" si="66">RAND()</f>
        <v>1.5338287234233028E-2</v>
      </c>
      <c r="E192">
        <f t="shared" ca="1" si="66"/>
        <v>0.47442514675909109</v>
      </c>
      <c r="F192">
        <f t="shared" ca="1" si="66"/>
        <v>0.27009460358273696</v>
      </c>
      <c r="G192">
        <f t="shared" ca="1" si="66"/>
        <v>0.91286691371296946</v>
      </c>
      <c r="H192">
        <f t="shared" ca="1" si="66"/>
        <v>0.96145497428778914</v>
      </c>
      <c r="I192">
        <f t="shared" ca="1" si="66"/>
        <v>0.48875471533502635</v>
      </c>
      <c r="M192" t="str">
        <f t="shared" ca="1" si="52"/>
        <v>지정 장비</v>
      </c>
      <c r="N192" t="e">
        <f t="shared" ca="1" si="60"/>
        <v>#VALUE!</v>
      </c>
      <c r="O192">
        <f t="shared" ca="1" si="57"/>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캐릭터",$M192="지정 캐릭터 LBP1",$M192="지정 캐릭터 LBP2",$M192="지정 캐릭터 LBP3",$M192="안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캐릭터",$M192="지정 캐릭터 LBP1",$M192="지정 캐릭터 LBP2",$M192="지정 캐릭터 LBP3"),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캐릭터",$M192="지정 캐릭터 LBP1",$M192="지정 캐릭터 LBP2",$M192="지정 캐릭터 LBP3"),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#VALUE!</v>
      </c>
      <c r="S192" t="e">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#VALUE!</v>
      </c>
      <c r="T192" t="e">
        <f t="shared" ca="1" si="53"/>
        <v>#VALUE!</v>
      </c>
      <c r="U192" t="s">
        <v>83</v>
      </c>
      <c r="V192" t="s">
        <v>112</v>
      </c>
      <c r="W192">
        <v>1</v>
      </c>
      <c r="X192" t="s">
        <v>129</v>
      </c>
      <c r="Z192">
        <v>3500</v>
      </c>
      <c r="AA192" t="str">
        <f t="shared" ca="1" si="54"/>
        <v>fe</v>
      </c>
      <c r="AB192" t="s">
        <v>83</v>
      </c>
      <c r="AC192" t="s">
        <v>282</v>
      </c>
      <c r="AD192">
        <v>1</v>
      </c>
      <c r="AE192" t="s">
        <v>129</v>
      </c>
      <c r="AG192">
        <v>7900</v>
      </c>
      <c r="AH192" t="str">
        <f t="shared" si="55"/>
        <v/>
      </c>
      <c r="AI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IFERROR(VLOOKUP(AC192,[2]ActorTable!$A:$G,MATCH("이름참고",[2]ActorTable!$1:$1,0),0),"캐릭터없음"),
"")))))</f>
        <v>회전식 강철 활</v>
      </c>
      <c r="AJ192">
        <v>1</v>
      </c>
      <c r="AK192"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v>
      </c>
      <c r="AL192" t="str">
        <f t="shared" ca="1" si="56"/>
        <v>{"dy":5,"sl":6,"tp":"fe","vl":"Equip2302","cn":1,"pt":"GO","pr":7900}</v>
      </c>
    </row>
    <row r="193" spans="1:38">
      <c r="A193">
        <v>6</v>
      </c>
      <c r="B193">
        <v>6</v>
      </c>
      <c r="C193">
        <f t="shared" si="51"/>
        <v>0</v>
      </c>
      <c r="D193">
        <f t="shared" ca="1" si="66"/>
        <v>0.90158809290728348</v>
      </c>
      <c r="E193">
        <f t="shared" ca="1" si="66"/>
        <v>0.1207249231210038</v>
      </c>
      <c r="F193">
        <f t="shared" ca="1" si="66"/>
        <v>0.68548057314484867</v>
      </c>
      <c r="G193">
        <f t="shared" ca="1" si="66"/>
        <v>0.27421464072199309</v>
      </c>
      <c r="H193">
        <f t="shared" ca="1" si="66"/>
        <v>0.12666515835325953</v>
      </c>
      <c r="I193">
        <f t="shared" ca="1" si="66"/>
        <v>0.3632133755107273</v>
      </c>
      <c r="M193" t="str">
        <f t="shared" ca="1" si="52"/>
        <v>지정 장비</v>
      </c>
      <c r="N193" t="e">
        <f t="shared" ca="1" si="60"/>
        <v>#VALUE!</v>
      </c>
      <c r="O193">
        <f t="shared" ca="1" si="57"/>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캐릭터",$M193="지정 캐릭터 LBP1",$M193="지정 캐릭터 LBP2",$M193="지정 캐릭터 LBP3",$M193="안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캐릭터",$M193="지정 캐릭터 LBP1",$M193="지정 캐릭터 LBP2",$M193="지정 캐릭터 LBP3"),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캐릭터",$M193="지정 캐릭터 LBP1",$M193="지정 캐릭터 LBP2",$M193="지정 캐릭터 LBP3"),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#VALUE!</v>
      </c>
      <c r="S193" t="e">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#VALUE!</v>
      </c>
      <c r="T193" t="e">
        <f t="shared" ca="1" si="53"/>
        <v>#VALUE!</v>
      </c>
      <c r="U193" t="s">
        <v>83</v>
      </c>
      <c r="V193" t="s">
        <v>284</v>
      </c>
      <c r="W193">
        <v>1</v>
      </c>
      <c r="X193" t="s">
        <v>129</v>
      </c>
      <c r="Z193">
        <v>3500</v>
      </c>
      <c r="AA193" t="str">
        <f t="shared" ca="1" si="54"/>
        <v>fe</v>
      </c>
      <c r="AB193" t="s">
        <v>83</v>
      </c>
      <c r="AC193" t="s">
        <v>190</v>
      </c>
      <c r="AD193">
        <v>1</v>
      </c>
      <c r="AE193" t="s">
        <v>129</v>
      </c>
      <c r="AG193">
        <v>3200</v>
      </c>
      <c r="AH193" t="str">
        <f t="shared" si="55"/>
        <v/>
      </c>
      <c r="AI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IFERROR(VLOOKUP(AC193,[2]ActorTable!$A:$G,MATCH("이름참고",[2]ActorTable!$1:$1,0),0),"캐릭터없음"),
"")))))</f>
        <v>버블 블래스터</v>
      </c>
      <c r="AJ193">
        <v>1</v>
      </c>
      <c r="AK193"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v>
      </c>
      <c r="AL193" t="str">
        <f t="shared" ca="1" si="56"/>
        <v>{"dy":6,"sl":6,"tp":"fe","vl":"Equip6102","cn":1,"pt":"GO","pr":3200}</v>
      </c>
    </row>
    <row r="194" spans="1:38">
      <c r="A194">
        <v>7</v>
      </c>
      <c r="B194">
        <v>6</v>
      </c>
      <c r="C194">
        <f t="shared" ref="C194:C257" si="67">IF(B194&lt;=9,0,
IF(B194=10,1,2))</f>
        <v>0</v>
      </c>
      <c r="D194">
        <f t="shared" ca="1" si="66"/>
        <v>0.127037603009861</v>
      </c>
      <c r="E194">
        <f t="shared" ca="1" si="66"/>
        <v>0.9020403643067787</v>
      </c>
      <c r="F194">
        <f t="shared" ca="1" si="66"/>
        <v>0.78194525910995916</v>
      </c>
      <c r="G194">
        <f t="shared" ca="1" si="66"/>
        <v>0.65469607381604367</v>
      </c>
      <c r="H194">
        <f t="shared" ca="1" si="66"/>
        <v>0.54481304473813186</v>
      </c>
      <c r="I194">
        <f t="shared" ca="1" si="66"/>
        <v>0.65439703593082266</v>
      </c>
      <c r="M194" t="str">
        <f t="shared" ref="M194:M257" ca="1" si="68">IF(LEN(J194)&lt;&gt;0,J194,VLOOKUP(D194+$B194,$BH:$BI,MATCH($BI$1,$BH$1:$BI$1,0),1))</f>
        <v>지정 장비</v>
      </c>
      <c r="N194" t="e">
        <f t="shared" ca="1" si="60"/>
        <v>#VALUE!</v>
      </c>
      <c r="O194">
        <f t="shared" ca="1" si="57"/>
        <v>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캐릭터",$M194="지정 캐릭터 LBP1",$M194="지정 캐릭터 LBP2",$M194="지정 캐릭터 LBP3",$M194="안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캐릭터",$M194="지정 캐릭터 LBP1",$M194="지정 캐릭터 LBP2",$M194="지정 캐릭터 LBP3"),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
"그외없음")))))))</f>
        <v>삭제</v>
      </c>
      <c r="R194" t="e">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캐릭터",$M194="지정 캐릭터 LBP1",$M194="지정 캐릭터 LBP2",$M194="지정 캐릭터 LBP3"),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#VALUE!</v>
      </c>
      <c r="S194" t="e">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#VALUE!</v>
      </c>
      <c r="T194" t="e">
        <f t="shared" ref="T194:T257" ca="1" si="69">IF(OR(ISNUMBER(N194),N194="삭제"),0,
IF(LEFT(N194,5)="Equip",IF(MID(N194,7,1)="4",1,0),
IF(LEFT(N194,5)="Actor",IF(MID(N194,7,1)="2",1,0),
"그외없음")))</f>
        <v>#VALUE!</v>
      </c>
      <c r="U194" t="s">
        <v>83</v>
      </c>
      <c r="V194" t="s">
        <v>284</v>
      </c>
      <c r="W194">
        <v>1</v>
      </c>
      <c r="X194" t="s">
        <v>129</v>
      </c>
      <c r="Z194">
        <v>3900</v>
      </c>
      <c r="AA194" t="str">
        <f t="shared" ref="AA194:AA257" ca="1" si="70">IF(ISBLANK(AB194),"",
VLOOKUP(AB194,OFFSET(INDIRECT("$A:$B"),0,MATCH(AB$1&amp;"_Verify",INDIRECT("$1:$1"),0)-1),2,0)
)</f>
        <v>fe</v>
      </c>
      <c r="AB194" t="s">
        <v>83</v>
      </c>
      <c r="AC194" t="s">
        <v>183</v>
      </c>
      <c r="AD194">
        <v>1</v>
      </c>
      <c r="AE194" t="s">
        <v>129</v>
      </c>
      <c r="AG194">
        <v>800</v>
      </c>
      <c r="AH194" t="str">
        <f t="shared" ref="AH194:AH257" si="71">IF(ISBLANK($AB194),"",
IF(AND($B194&gt;=VLOOKUP($AB194,$AN:$AQ,3,0),$B194&lt;=VLOOKUP($AB194,$AN:$AQ,4,0)),"","슬롯타입이상"))</f>
        <v/>
      </c>
      <c r="AI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IFERROR(VLOOKUP(AC194,[2]ActorTable!$A:$G,MATCH("이름참고",[2]ActorTable!$1:$1,0),0),"캐릭터없음"),
"")))))</f>
        <v>루비 장식 아밍 소드</v>
      </c>
      <c r="AJ194">
        <v>1</v>
      </c>
      <c r="AK194" t="str">
        <f t="shared" ca="1" si="58"/>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v>
      </c>
      <c r="AL194" t="str">
        <f t="shared" ref="AL194:AL257" ca="1" si="72">IF(AJ194&lt;&gt;1,"",
"{"""&amp;A$1&amp;""":"&amp;A194
&amp;","""&amp;B$1&amp;""":"&amp;B194
&amp;IF(LEN(AA194)=0,"",","""&amp;AA$1&amp;""":"""&amp;AA194&amp;"""")
&amp;IF(LEN(AC194)=0,"",","""&amp;AC$1&amp;""":"""&amp;AC194&amp;"""")
&amp;IF(LEN(AD194)=0,"",","""&amp;AD$1&amp;""":"&amp;AD194)
&amp;IF(LEN(AE194)=0,"",","""&amp;AE$1&amp;""":"""&amp;AE194&amp;"""")
&amp;IF(LEN(AF194)=0,"",","""&amp;AF$1&amp;""":"&amp;AF194)
&amp;IF(LEN(AG194)=0,"",","""&amp;AG$1&amp;""":"&amp;AG194)&amp;"}")</f>
        <v>{"dy":7,"sl":6,"tp":"fe","vl":"Equip5001","cn":1,"pt":"GO","pr":800}</v>
      </c>
    </row>
    <row r="195" spans="1:38">
      <c r="A195">
        <v>8</v>
      </c>
      <c r="B195">
        <v>6</v>
      </c>
      <c r="C195">
        <f t="shared" si="67"/>
        <v>0</v>
      </c>
      <c r="D195">
        <f t="shared" ca="1" si="66"/>
        <v>0.93805384836132022</v>
      </c>
      <c r="E195">
        <f t="shared" ca="1" si="66"/>
        <v>0.93016151825322935</v>
      </c>
      <c r="F195">
        <f t="shared" ca="1" si="66"/>
        <v>0.45277821858102862</v>
      </c>
      <c r="G195">
        <f t="shared" ca="1" si="66"/>
        <v>0.58666865030706505</v>
      </c>
      <c r="H195">
        <f t="shared" ca="1" si="66"/>
        <v>0.53209916964644277</v>
      </c>
      <c r="I195">
        <f t="shared" ca="1" si="66"/>
        <v>0.38520863950130002</v>
      </c>
      <c r="M195" t="str">
        <f t="shared" ca="1" si="68"/>
        <v>지정 장비</v>
      </c>
      <c r="N195" t="e">
        <f t="shared" ca="1" si="60"/>
        <v>#VALUE!</v>
      </c>
      <c r="O195">
        <f t="shared" ref="O195:O258" ca="1" si="73">IF(LEN(L195)&lt;&gt;0,
  IF(OR(LEN($J195)=0,LEN($K195)=0),"세 칸 모두 입력",L195),
IF($M195="삭제","삭제",
IF(OR($M195="지정 장비",$M195="캐릭터 상자 일반등급",$M195="캐릭터 상자 영웅등급",$M195="지정 캐릭터",$M195="지정 캐릭터 LBP1",$M195="지정 캐릭터 LBP2",$M195="지정 캐릭터 LBP3",$M195="안 지정 캐릭터 영웅등급"),1,
IF($M195="지정 캐릭터 PP",
  IF(AND(OR($B195=10,$B195=11),$M195=OFFSET($M195,-1,0)),OFFSET(O195,-1,0),
    VLOOKUP($M195,$AN:$AZ,MATCH($AV$1,$AN$1:$AZ$1,0),0)+INT($E195*(VLOOKUP($M195,$AN:$AZ,MATCH($AW$1,$AN$1:$AZ$1,0),0)-VLOOKUP($M195,$AN:$AZ,MATCH($AV$1,$AN$1:$AZ$1,0),0)+1))),
IF(OR($M195="안 지정 캐릭터 PP 일반등급",$M195="안 지정 캐릭터 PP 영웅등급"),
  IF(AND(OR($B195=10,$B195=11),$M195=OFFSET($M195,-1,0)),OFFSET(O195,-1,0),
    VLOOKUP($M195,$AN:$AZ,MATCH($AV$1,$AN$1:$AZ$1,0),0)+INT($E195*(VLOOKUP($M195,$AN:$AZ,MATCH($AW$1,$AN$1:$AZ$1,0),0)-VLOOKUP($M195,$AN:$AZ,MATCH($AV$1,$AN$1:$AZ$1,0),0)+1))),
"그외없음")))))</f>
        <v>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캐릭터",$M195="지정 캐릭터 LBP1",$M195="지정 캐릭터 LBP2",$M195="지정 캐릭터 LBP3",$M195="안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캐릭터",$M195="지정 캐릭터 LBP1",$M195="지정 캐릭터 LBP2",$M195="지정 캐릭터 LBP3"),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
"그외없음")))))))</f>
        <v>삭제</v>
      </c>
      <c r="R195" t="e">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캐릭터",$M195="지정 캐릭터 LBP1",$M195="지정 캐릭터 LBP2",$M195="지정 캐릭터 LBP3"),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#VALUE!</v>
      </c>
      <c r="S195" t="e">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#VALUE!</v>
      </c>
      <c r="T195" t="e">
        <f t="shared" ca="1" si="69"/>
        <v>#VALUE!</v>
      </c>
      <c r="U195" t="s">
        <v>83</v>
      </c>
      <c r="V195" t="s">
        <v>197</v>
      </c>
      <c r="W195">
        <v>1</v>
      </c>
      <c r="X195" t="s">
        <v>129</v>
      </c>
      <c r="Z195">
        <v>2600</v>
      </c>
      <c r="AA195" t="str">
        <f t="shared" ca="1" si="70"/>
        <v>fe</v>
      </c>
      <c r="AB195" t="s">
        <v>83</v>
      </c>
      <c r="AC195" t="s">
        <v>191</v>
      </c>
      <c r="AD195">
        <v>1</v>
      </c>
      <c r="AE195" t="s">
        <v>133</v>
      </c>
      <c r="AG195">
        <v>11</v>
      </c>
      <c r="AH195" t="str">
        <f t="shared" si="71"/>
        <v/>
      </c>
      <c r="AI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IFERROR(VLOOKUP(AC195,[2]ActorTable!$A:$G,MATCH("이름참고",[2]ActorTable!$1:$1,0),0),"캐릭터없음"),
"")))))</f>
        <v>흑진주 단검</v>
      </c>
      <c r="AJ195">
        <v>1</v>
      </c>
      <c r="AK195" t="str">
        <f t="shared" ref="AK195:AK258" ca="1" si="74">AK194&amp;IF(LEN(AL195)=0,"",","&amp;AL195)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v>
      </c>
      <c r="AL195" t="str">
        <f t="shared" ca="1" si="72"/>
        <v>{"dy":8,"sl":6,"tp":"fe","vl":"Equip1302","cn":1,"pt":"DI","pr":11}</v>
      </c>
    </row>
    <row r="196" spans="1:38">
      <c r="A196">
        <v>9</v>
      </c>
      <c r="B196">
        <v>6</v>
      </c>
      <c r="C196">
        <f t="shared" si="67"/>
        <v>0</v>
      </c>
      <c r="D196">
        <f t="shared" ca="1" si="66"/>
        <v>0.29909080780458941</v>
      </c>
      <c r="E196">
        <f t="shared" ca="1" si="66"/>
        <v>0.34356358326531122</v>
      </c>
      <c r="F196">
        <f t="shared" ca="1" si="66"/>
        <v>0.59295670028554592</v>
      </c>
      <c r="G196">
        <f t="shared" ca="1" si="66"/>
        <v>0.94060795969841005</v>
      </c>
      <c r="H196">
        <f t="shared" ca="1" si="66"/>
        <v>0.64310550569774561</v>
      </c>
      <c r="I196">
        <f t="shared" ca="1" si="66"/>
        <v>0.86283783703505523</v>
      </c>
      <c r="M196" t="str">
        <f t="shared" ca="1" si="68"/>
        <v>지정 장비</v>
      </c>
      <c r="N196" t="e">
        <f t="shared" ref="N196:N259" ca="1" si="75">IF(LEN(K196)&lt;&gt;0,
  IF(LEN($J196)=0,"두 칸 모두 입력",
  IF($J196="지정 장비",K196,INDEX($BY:$BY,MATCH(K196,$BZ:$BZ,0)))),
IF($M196="삭제","삭제",
IF($M196="지정 장비",VLOOKUP($E196,OFFSET($BQ:$BT,0,IF($B196=6,1,IF($B196=7,2,0))),MATCH($BT$1,OFFSET($BQ$1:$BT$1,0,IF($B196=6,1,IF($B196=7,2,0))),0),1),
IF(OR($M196="캐릭터 상자 일반등급",$M196="캐릭터 상자 영웅등급"),"삭제",
IF(OR($M196="지정 캐릭터",$M196="지정 캐릭터 PP",$M196="지정 캐릭터 LBP1",$M196="지정 캐릭터 LBP2",$M196="지정 캐릭터 LBP3"),
  IF(AND(OR($B196=10,$B196=11),$M196=OFFSET($M196,-1,0)),OFFSET(N196,-1,0),VLOOKUP($E196,$BX:$BY,MATCH($BY$1,$BX$1:$BY$1,0),1)),
IF(OR($M196="안 지정 캐릭터 영웅등급",$M196="안 지정 캐릭터 PP 일반등급",$M196="안 지정 캐릭터 PP 영웅등급"),
  IF(AND(OR($B196=10,$B196=11),$M196=OFFSET($M196,-1,0)),OFFSET(N196,-1,0),INT($E196*100000)),
"그외없음"))))))</f>
        <v>#VALUE!</v>
      </c>
      <c r="O196">
        <f t="shared" ca="1" si="73"/>
        <v>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캐릭터",$M196="지정 캐릭터 LBP1",$M196="지정 캐릭터 LBP2",$M196="지정 캐릭터 LBP3",$M196="안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캐릭터",$M196="지정 캐릭터 LBP1",$M196="지정 캐릭터 LBP2",$M196="지정 캐릭터 LBP3"),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
"그외없음")))))))</f>
        <v>삭제</v>
      </c>
      <c r="R196" t="e">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캐릭터",$M196="지정 캐릭터 LBP1",$M196="지정 캐릭터 LBP2",$M196="지정 캐릭터 LBP3"),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#VALUE!</v>
      </c>
      <c r="S196" t="e">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#VALUE!</v>
      </c>
      <c r="T196" t="e">
        <f t="shared" ca="1" si="69"/>
        <v>#VALUE!</v>
      </c>
      <c r="U196" t="s">
        <v>83</v>
      </c>
      <c r="V196" t="s">
        <v>275</v>
      </c>
      <c r="W196">
        <v>1</v>
      </c>
      <c r="X196" t="s">
        <v>129</v>
      </c>
      <c r="Z196">
        <v>9300</v>
      </c>
      <c r="AA196" t="str">
        <f t="shared" ca="1" si="70"/>
        <v>fe</v>
      </c>
      <c r="AB196" t="s">
        <v>83</v>
      </c>
      <c r="AC196" t="s">
        <v>209</v>
      </c>
      <c r="AD196">
        <v>1</v>
      </c>
      <c r="AE196" t="s">
        <v>133</v>
      </c>
      <c r="AG196">
        <v>10</v>
      </c>
      <c r="AH196" t="str">
        <f t="shared" si="71"/>
        <v/>
      </c>
      <c r="AI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IFERROR(VLOOKUP(AC196,[2]ActorTable!$A:$G,MATCH("이름참고",[2]ActorTable!$1:$1,0),0),"캐릭터없음"),
"")))))</f>
        <v>고대 문자의 스톤해머</v>
      </c>
      <c r="AJ196">
        <v>1</v>
      </c>
      <c r="AK19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v>
      </c>
      <c r="AL196" t="str">
        <f t="shared" ca="1" si="72"/>
        <v>{"dy":9,"sl":6,"tp":"fe","vl":"Equip4302","cn":1,"pt":"DI","pr":10}</v>
      </c>
    </row>
    <row r="197" spans="1:38">
      <c r="A197">
        <v>10</v>
      </c>
      <c r="B197">
        <v>6</v>
      </c>
      <c r="C197">
        <f t="shared" si="67"/>
        <v>0</v>
      </c>
      <c r="D197">
        <f t="shared" ca="1" si="66"/>
        <v>0.54403416286071438</v>
      </c>
      <c r="E197">
        <f t="shared" ca="1" si="66"/>
        <v>0.44073386160802352</v>
      </c>
      <c r="F197">
        <f t="shared" ca="1" si="66"/>
        <v>0.67467130837594735</v>
      </c>
      <c r="G197">
        <f t="shared" ca="1" si="66"/>
        <v>0.98705933652999256</v>
      </c>
      <c r="H197">
        <f t="shared" ca="1" si="66"/>
        <v>0.8325162665370921</v>
      </c>
      <c r="I197">
        <f t="shared" ca="1" si="66"/>
        <v>6.8523614846098702E-2</v>
      </c>
      <c r="M197" t="str">
        <f t="shared" ca="1" si="68"/>
        <v>지정 장비</v>
      </c>
      <c r="N197" t="e">
        <f t="shared" ca="1" si="75"/>
        <v>#VALUE!</v>
      </c>
      <c r="O197">
        <f t="shared" ca="1" si="73"/>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캐릭터",$M197="지정 캐릭터 LBP1",$M197="지정 캐릭터 LBP2",$M197="지정 캐릭터 LBP3",$M197="안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캐릭터",$M197="지정 캐릭터 LBP1",$M197="지정 캐릭터 LBP2",$M197="지정 캐릭터 LBP3"),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캐릭터",$M197="지정 캐릭터 LBP1",$M197="지정 캐릭터 LBP2",$M197="지정 캐릭터 LBP3"),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#VALUE!</v>
      </c>
      <c r="S197" t="e">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#VALUE!</v>
      </c>
      <c r="T197" t="e">
        <f t="shared" ca="1" si="69"/>
        <v>#VALUE!</v>
      </c>
      <c r="U197" t="s">
        <v>83</v>
      </c>
      <c r="V197" t="s">
        <v>117</v>
      </c>
      <c r="W197">
        <v>1</v>
      </c>
      <c r="X197" t="s">
        <v>129</v>
      </c>
      <c r="Z197">
        <v>1100</v>
      </c>
      <c r="AA197" t="str">
        <f t="shared" ca="1" si="70"/>
        <v>fe</v>
      </c>
      <c r="AB197" t="s">
        <v>83</v>
      </c>
      <c r="AC197" t="s">
        <v>196</v>
      </c>
      <c r="AD197">
        <v>1</v>
      </c>
      <c r="AE197" t="s">
        <v>129</v>
      </c>
      <c r="AG197">
        <v>8100</v>
      </c>
      <c r="AH197" t="str">
        <f t="shared" si="71"/>
        <v/>
      </c>
      <c r="AI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IFERROR(VLOOKUP(AC197,[2]ActorTable!$A:$G,MATCH("이름참고",[2]ActorTable!$1:$1,0),0),"캐릭터없음"),
"")))))</f>
        <v>발열하는 스톤 소드</v>
      </c>
      <c r="AJ197">
        <v>1</v>
      </c>
      <c r="AK19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v>
      </c>
      <c r="AL197" t="str">
        <f t="shared" ca="1" si="72"/>
        <v>{"dy":10,"sl":6,"tp":"fe","vl":"Equip8101","cn":1,"pt":"GO","pr":8100}</v>
      </c>
    </row>
    <row r="198" spans="1:38">
      <c r="A198">
        <v>11</v>
      </c>
      <c r="B198">
        <v>6</v>
      </c>
      <c r="C198">
        <f t="shared" si="67"/>
        <v>0</v>
      </c>
      <c r="D198">
        <f t="shared" ca="1" si="66"/>
        <v>0.3857579980477891</v>
      </c>
      <c r="E198">
        <f t="shared" ca="1" si="66"/>
        <v>0.30004975984565563</v>
      </c>
      <c r="F198">
        <f t="shared" ca="1" si="66"/>
        <v>0.62957828395594584</v>
      </c>
      <c r="G198">
        <f t="shared" ca="1" si="66"/>
        <v>0.17897339854310246</v>
      </c>
      <c r="H198">
        <f t="shared" ca="1" si="66"/>
        <v>0.8209490882779088</v>
      </c>
      <c r="I198">
        <f t="shared" ca="1" si="66"/>
        <v>0.94745363278884143</v>
      </c>
      <c r="M198" t="str">
        <f t="shared" ca="1" si="68"/>
        <v>지정 장비</v>
      </c>
      <c r="N198" t="e">
        <f t="shared" ca="1" si="75"/>
        <v>#VALUE!</v>
      </c>
      <c r="O198">
        <f t="shared" ca="1" si="73"/>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캐릭터",$M198="지정 캐릭터 LBP1",$M198="지정 캐릭터 LBP2",$M198="지정 캐릭터 LBP3",$M198="안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캐릭터",$M198="지정 캐릭터 LBP1",$M198="지정 캐릭터 LBP2",$M198="지정 캐릭터 LBP3"),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캐릭터",$M198="지정 캐릭터 LBP1",$M198="지정 캐릭터 LBP2",$M198="지정 캐릭터 LBP3"),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#VALUE!</v>
      </c>
      <c r="S198" t="e">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#VALUE!</v>
      </c>
      <c r="T198" t="e">
        <f t="shared" ca="1" si="69"/>
        <v>#VALUE!</v>
      </c>
      <c r="U198" t="s">
        <v>83</v>
      </c>
      <c r="V198" t="s">
        <v>190</v>
      </c>
      <c r="W198">
        <v>1</v>
      </c>
      <c r="X198" t="s">
        <v>129</v>
      </c>
      <c r="Z198">
        <v>3600</v>
      </c>
      <c r="AA198" t="str">
        <f t="shared" ca="1" si="70"/>
        <v>fe</v>
      </c>
      <c r="AB198" t="s">
        <v>83</v>
      </c>
      <c r="AC198" t="s">
        <v>282</v>
      </c>
      <c r="AD198">
        <v>1</v>
      </c>
      <c r="AE198" t="s">
        <v>133</v>
      </c>
      <c r="AG198">
        <v>12</v>
      </c>
      <c r="AH198" t="str">
        <f t="shared" si="71"/>
        <v/>
      </c>
      <c r="AI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IFERROR(VLOOKUP(AC198,[2]ActorTable!$A:$G,MATCH("이름참고",[2]ActorTable!$1:$1,0),0),"캐릭터없음"),
"")))))</f>
        <v>회전식 강철 활</v>
      </c>
      <c r="AJ198">
        <v>1</v>
      </c>
      <c r="AK19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v>
      </c>
      <c r="AL198" t="str">
        <f t="shared" ca="1" si="72"/>
        <v>{"dy":11,"sl":6,"tp":"fe","vl":"Equip2302","cn":1,"pt":"DI","pr":12}</v>
      </c>
    </row>
    <row r="199" spans="1:38">
      <c r="A199">
        <v>12</v>
      </c>
      <c r="B199">
        <v>6</v>
      </c>
      <c r="C199">
        <f t="shared" si="67"/>
        <v>0</v>
      </c>
      <c r="D199">
        <f t="shared" ca="1" si="66"/>
        <v>0.4202694218620312</v>
      </c>
      <c r="E199">
        <f t="shared" ca="1" si="66"/>
        <v>0.32293998295283233</v>
      </c>
      <c r="F199">
        <f t="shared" ca="1" si="66"/>
        <v>0.35892381521941152</v>
      </c>
      <c r="G199">
        <f t="shared" ca="1" si="66"/>
        <v>0.33850212564814763</v>
      </c>
      <c r="H199">
        <f t="shared" ca="1" si="66"/>
        <v>0.19127012153426259</v>
      </c>
      <c r="I199">
        <f t="shared" ca="1" si="66"/>
        <v>0.89425114946960249</v>
      </c>
      <c r="M199" t="str">
        <f t="shared" ca="1" si="68"/>
        <v>지정 장비</v>
      </c>
      <c r="N199" t="e">
        <f t="shared" ca="1" si="75"/>
        <v>#VALUE!</v>
      </c>
      <c r="O199">
        <f t="shared" ca="1" si="73"/>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캐릭터",$M199="지정 캐릭터 LBP1",$M199="지정 캐릭터 LBP2",$M199="지정 캐릭터 LBP3",$M199="안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캐릭터",$M199="지정 캐릭터 LBP1",$M199="지정 캐릭터 LBP2",$M199="지정 캐릭터 LBP3"),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캐릭터",$M199="지정 캐릭터 LBP1",$M199="지정 캐릭터 LBP2",$M199="지정 캐릭터 LBP3"),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#VALUE!</v>
      </c>
      <c r="S199" t="e">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#VALUE!</v>
      </c>
      <c r="T199" t="e">
        <f t="shared" ca="1" si="69"/>
        <v>#VALUE!</v>
      </c>
      <c r="U199" t="s">
        <v>83</v>
      </c>
      <c r="V199" t="s">
        <v>215</v>
      </c>
      <c r="W199">
        <v>1</v>
      </c>
      <c r="X199" t="s">
        <v>129</v>
      </c>
      <c r="Z199">
        <v>2300</v>
      </c>
      <c r="AA199" t="str">
        <f t="shared" ca="1" si="70"/>
        <v>fe</v>
      </c>
      <c r="AB199" t="s">
        <v>83</v>
      </c>
      <c r="AC199" t="s">
        <v>204</v>
      </c>
      <c r="AD199">
        <v>1</v>
      </c>
      <c r="AE199" t="s">
        <v>129</v>
      </c>
      <c r="AG199">
        <v>700</v>
      </c>
      <c r="AH199" t="str">
        <f t="shared" si="71"/>
        <v/>
      </c>
      <c r="AI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IFERROR(VLOOKUP(AC199,[2]ActorTable!$A:$G,MATCH("이름참고",[2]ActorTable!$1:$1,0),0),"캐릭터없음"),
"")))))</f>
        <v>얼룩진 도끼</v>
      </c>
      <c r="AJ199">
        <v>1</v>
      </c>
      <c r="AK19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v>
      </c>
      <c r="AL199" t="str">
        <f t="shared" ca="1" si="72"/>
        <v>{"dy":12,"sl":6,"tp":"fe","vl":"Equip0002","cn":1,"pt":"GO","pr":700}</v>
      </c>
    </row>
    <row r="200" spans="1:38">
      <c r="A200">
        <v>13</v>
      </c>
      <c r="B200">
        <v>6</v>
      </c>
      <c r="C200">
        <f t="shared" si="67"/>
        <v>0</v>
      </c>
      <c r="D200">
        <f t="shared" ca="1" si="66"/>
        <v>0.13090027574452157</v>
      </c>
      <c r="E200">
        <f t="shared" ca="1" si="66"/>
        <v>0.44563482417159395</v>
      </c>
      <c r="F200">
        <f t="shared" ca="1" si="66"/>
        <v>9.1812941593807151E-2</v>
      </c>
      <c r="G200">
        <f t="shared" ca="1" si="66"/>
        <v>0.12225601708832012</v>
      </c>
      <c r="H200">
        <f t="shared" ca="1" si="66"/>
        <v>0.52553945758619069</v>
      </c>
      <c r="I200">
        <f t="shared" ca="1" si="66"/>
        <v>0.9800441817119927</v>
      </c>
      <c r="M200" t="str">
        <f t="shared" ca="1" si="68"/>
        <v>지정 장비</v>
      </c>
      <c r="N200" t="e">
        <f t="shared" ca="1" si="75"/>
        <v>#VALUE!</v>
      </c>
      <c r="O200">
        <f t="shared" ca="1" si="73"/>
        <v>1</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캐릭터",$M200="지정 캐릭터 LBP1",$M200="지정 캐릭터 LBP2",$M200="지정 캐릭터 LBP3",$M200="안 지정 캐릭터 영웅등급"),"DI",
IF($M200="지정 캐릭터 PP","DI",
IF(OR($M200="안 지정 캐릭터 PP 일반등급",$M200="안 지정 캐릭터 PP 영웅등급"),"GO",
"그외없음"))))))</f>
        <v>DI</v>
      </c>
      <c r="Q200" t="e">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캐릭터",$M200="지정 캐릭터 LBP1",$M200="지정 캐릭터 LBP2",$M200="지정 캐릭터 LBP3"),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
"그외없음")))))))</f>
        <v>#VALUE!</v>
      </c>
      <c r="R200" t="e">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캐릭터",$M200="지정 캐릭터 LBP1",$M200="지정 캐릭터 LBP2",$M200="지정 캐릭터 LBP3"),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#VALUE!</v>
      </c>
      <c r="S200" t="e">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#VALUE!</v>
      </c>
      <c r="T200" t="e">
        <f t="shared" ca="1" si="69"/>
        <v>#VALUE!</v>
      </c>
      <c r="U200" t="s">
        <v>83</v>
      </c>
      <c r="V200" t="s">
        <v>289</v>
      </c>
      <c r="W200">
        <v>1</v>
      </c>
      <c r="X200" t="s">
        <v>133</v>
      </c>
      <c r="Z200">
        <v>33</v>
      </c>
      <c r="AA200" t="str">
        <f t="shared" ca="1" si="70"/>
        <v>fe</v>
      </c>
      <c r="AB200" t="s">
        <v>83</v>
      </c>
      <c r="AC200" t="s">
        <v>269</v>
      </c>
      <c r="AD200">
        <v>1</v>
      </c>
      <c r="AE200" t="s">
        <v>133</v>
      </c>
      <c r="AG200">
        <v>10</v>
      </c>
      <c r="AH200" t="str">
        <f t="shared" si="71"/>
        <v/>
      </c>
      <c r="AI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IFERROR(VLOOKUP(AC200,[2]ActorTable!$A:$G,MATCH("이름참고",[2]ActorTable!$1:$1,0),0),"캐릭터없음"),
"")))))</f>
        <v>위장용 세검</v>
      </c>
      <c r="AJ200">
        <v>1</v>
      </c>
      <c r="AK20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v>
      </c>
      <c r="AL200" t="str">
        <f t="shared" ca="1" si="72"/>
        <v>{"dy":13,"sl":6,"tp":"fe","vl":"Equip1301","cn":1,"pt":"DI","pr":10}</v>
      </c>
    </row>
    <row r="201" spans="1:38">
      <c r="A201">
        <v>14</v>
      </c>
      <c r="B201">
        <v>6</v>
      </c>
      <c r="C201">
        <f t="shared" si="67"/>
        <v>0</v>
      </c>
      <c r="D201">
        <f t="shared" ca="1" si="66"/>
        <v>0.97111737411693655</v>
      </c>
      <c r="E201">
        <f t="shared" ca="1" si="66"/>
        <v>0.29540218025911014</v>
      </c>
      <c r="F201">
        <f t="shared" ca="1" si="66"/>
        <v>0.11232098110155153</v>
      </c>
      <c r="G201">
        <f t="shared" ca="1" si="66"/>
        <v>0.83120224756760119</v>
      </c>
      <c r="H201">
        <f t="shared" ca="1" si="66"/>
        <v>0.80653012052954642</v>
      </c>
      <c r="I201">
        <f t="shared" ca="1" si="66"/>
        <v>0.90489217112157638</v>
      </c>
      <c r="M201" t="str">
        <f t="shared" ca="1" si="68"/>
        <v>지정 장비</v>
      </c>
      <c r="N201" t="e">
        <f t="shared" ca="1" si="75"/>
        <v>#VALUE!</v>
      </c>
      <c r="O201">
        <f t="shared" ca="1" si="73"/>
        <v>1</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캐릭터",$M201="지정 캐릭터 LBP1",$M201="지정 캐릭터 LBP2",$M201="지정 캐릭터 LBP3",$M201="안 지정 캐릭터 영웅등급"),"DI",
IF($M201="지정 캐릭터 PP","DI",
IF(OR($M201="안 지정 캐릭터 PP 일반등급",$M201="안 지정 캐릭터 PP 영웅등급"),"GO",
"그외없음"))))))</f>
        <v>GO</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캐릭터",$M201="지정 캐릭터 LBP1",$M201="지정 캐릭터 LBP2",$M201="지정 캐릭터 LBP3"),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
"그외없음")))))))</f>
        <v>삭제</v>
      </c>
      <c r="R201" t="e">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캐릭터",$M201="지정 캐릭터 LBP1",$M201="지정 캐릭터 LBP2",$M201="지정 캐릭터 LBP3"),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#VALUE!</v>
      </c>
      <c r="S201" t="e">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#VALUE!</v>
      </c>
      <c r="T201" t="e">
        <f t="shared" ca="1" si="69"/>
        <v>#VALUE!</v>
      </c>
      <c r="U201" t="s">
        <v>83</v>
      </c>
      <c r="V201" t="s">
        <v>275</v>
      </c>
      <c r="W201">
        <v>1</v>
      </c>
      <c r="X201" t="s">
        <v>133</v>
      </c>
      <c r="Z201">
        <v>16</v>
      </c>
      <c r="AA201" t="str">
        <f t="shared" ca="1" si="70"/>
        <v>fe</v>
      </c>
      <c r="AB201" t="s">
        <v>83</v>
      </c>
      <c r="AC201" t="s">
        <v>274</v>
      </c>
      <c r="AD201">
        <v>1</v>
      </c>
      <c r="AE201" t="s">
        <v>129</v>
      </c>
      <c r="AG201">
        <v>700</v>
      </c>
      <c r="AH201" t="str">
        <f t="shared" si="71"/>
        <v/>
      </c>
      <c r="AI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IFERROR(VLOOKUP(AC201,[2]ActorTable!$A:$G,MATCH("이름참고",[2]ActorTable!$1:$1,0),0),"캐릭터없음"),
"")))))</f>
        <v>반원 무늬 대거</v>
      </c>
      <c r="AJ201">
        <v>1</v>
      </c>
      <c r="AK20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v>
      </c>
      <c r="AL201" t="str">
        <f t="shared" ca="1" si="72"/>
        <v>{"dy":14,"sl":6,"tp":"fe","vl":"Equip1002","cn":1,"pt":"GO","pr":700}</v>
      </c>
    </row>
    <row r="202" spans="1:38">
      <c r="A202">
        <v>15</v>
      </c>
      <c r="B202">
        <v>6</v>
      </c>
      <c r="C202">
        <f t="shared" si="67"/>
        <v>0</v>
      </c>
      <c r="D202">
        <f t="shared" ref="D202:I211" ca="1" si="76">RAND()</f>
        <v>0.26721501751794341</v>
      </c>
      <c r="E202">
        <f t="shared" ca="1" si="76"/>
        <v>0.18203750474397995</v>
      </c>
      <c r="F202">
        <f t="shared" ca="1" si="76"/>
        <v>0.50090138884267732</v>
      </c>
      <c r="G202">
        <f t="shared" ca="1" si="76"/>
        <v>0.34688574375341297</v>
      </c>
      <c r="H202">
        <f t="shared" ca="1" si="76"/>
        <v>0.47117488460756785</v>
      </c>
      <c r="I202">
        <f t="shared" ca="1" si="76"/>
        <v>0.14394040948742937</v>
      </c>
      <c r="M202" t="str">
        <f t="shared" ca="1" si="68"/>
        <v>지정 장비</v>
      </c>
      <c r="N202" t="e">
        <f t="shared" ca="1" si="75"/>
        <v>#VALUE!</v>
      </c>
      <c r="O202">
        <f t="shared" ca="1" si="73"/>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캐릭터",$M202="지정 캐릭터 LBP1",$M202="지정 캐릭터 LBP2",$M202="지정 캐릭터 LBP3",$M202="안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캐릭터",$M202="지정 캐릭터 LBP1",$M202="지정 캐릭터 LBP2",$M202="지정 캐릭터 LBP3"),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캐릭터",$M202="지정 캐릭터 LBP1",$M202="지정 캐릭터 LBP2",$M202="지정 캐릭터 LBP3"),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#VALUE!</v>
      </c>
      <c r="S202" t="e">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#VALUE!</v>
      </c>
      <c r="T202" t="e">
        <f t="shared" ca="1" si="69"/>
        <v>#VALUE!</v>
      </c>
      <c r="U202" t="s">
        <v>83</v>
      </c>
      <c r="V202" t="s">
        <v>189</v>
      </c>
      <c r="W202">
        <v>1</v>
      </c>
      <c r="X202" t="s">
        <v>133</v>
      </c>
      <c r="Z202">
        <v>10</v>
      </c>
      <c r="AA202" t="str">
        <f t="shared" ca="1" si="70"/>
        <v>fe</v>
      </c>
      <c r="AB202" t="s">
        <v>83</v>
      </c>
      <c r="AC202" t="s">
        <v>194</v>
      </c>
      <c r="AD202">
        <v>1</v>
      </c>
      <c r="AE202" t="s">
        <v>129</v>
      </c>
      <c r="AG202">
        <v>1000</v>
      </c>
      <c r="AH202" t="str">
        <f t="shared" si="71"/>
        <v/>
      </c>
      <c r="AI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IFERROR(VLOOKUP(AC202,[2]ActorTable!$A:$G,MATCH("이름참고",[2]ActorTable!$1:$1,0),0),"캐릭터없음"),
"")))))</f>
        <v>결사대의 활</v>
      </c>
      <c r="AJ202">
        <v>1</v>
      </c>
      <c r="AK20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v>
      </c>
      <c r="AL202" t="str">
        <f t="shared" ca="1" si="72"/>
        <v>{"dy":15,"sl":6,"tp":"fe","vl":"Equip2101","cn":1,"pt":"GO","pr":1000}</v>
      </c>
    </row>
    <row r="203" spans="1:38">
      <c r="A203">
        <v>16</v>
      </c>
      <c r="B203">
        <v>6</v>
      </c>
      <c r="C203">
        <f t="shared" si="67"/>
        <v>0</v>
      </c>
      <c r="D203">
        <f t="shared" ca="1" si="76"/>
        <v>0.32543172001619336</v>
      </c>
      <c r="E203">
        <f t="shared" ca="1" si="76"/>
        <v>0.51108962121626467</v>
      </c>
      <c r="F203">
        <f t="shared" ca="1" si="76"/>
        <v>0.81874748953245347</v>
      </c>
      <c r="G203">
        <f t="shared" ca="1" si="76"/>
        <v>8.7267112888355869E-2</v>
      </c>
      <c r="H203">
        <f t="shared" ca="1" si="76"/>
        <v>0.37243451609986622</v>
      </c>
      <c r="I203">
        <f t="shared" ca="1" si="76"/>
        <v>1.178525728705726E-2</v>
      </c>
      <c r="M203" t="str">
        <f t="shared" ca="1" si="68"/>
        <v>지정 장비</v>
      </c>
      <c r="N203" t="e">
        <f t="shared" ca="1" si="75"/>
        <v>#VALUE!</v>
      </c>
      <c r="O203">
        <f t="shared" ca="1" si="73"/>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캐릭터",$M203="지정 캐릭터 LBP1",$M203="지정 캐릭터 LBP2",$M203="지정 캐릭터 LBP3",$M203="안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캐릭터",$M203="지정 캐릭터 LBP1",$M203="지정 캐릭터 LBP2",$M203="지정 캐릭터 LBP3"),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캐릭터",$M203="지정 캐릭터 LBP1",$M203="지정 캐릭터 LBP2",$M203="지정 캐릭터 LBP3"),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#VALUE!</v>
      </c>
      <c r="S203" t="e">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#VALUE!</v>
      </c>
      <c r="T203" t="e">
        <f t="shared" ca="1" si="69"/>
        <v>#VALUE!</v>
      </c>
      <c r="U203" t="s">
        <v>83</v>
      </c>
      <c r="V203" t="s">
        <v>209</v>
      </c>
      <c r="W203">
        <v>1</v>
      </c>
      <c r="X203" t="s">
        <v>129</v>
      </c>
      <c r="Z203">
        <v>7800</v>
      </c>
      <c r="AA203" t="str">
        <f t="shared" ca="1" si="70"/>
        <v>fe</v>
      </c>
      <c r="AB203" t="s">
        <v>83</v>
      </c>
      <c r="AC203" t="s">
        <v>287</v>
      </c>
      <c r="AD203">
        <v>1</v>
      </c>
      <c r="AE203" t="s">
        <v>129</v>
      </c>
      <c r="AG203">
        <v>1500</v>
      </c>
      <c r="AH203" t="str">
        <f t="shared" si="71"/>
        <v/>
      </c>
      <c r="AI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IFERROR(VLOOKUP(AC203,[2]ActorTable!$A:$G,MATCH("이름참고",[2]ActorTable!$1:$1,0),0),"캐릭터없음"),
"")))))</f>
        <v>칼날 손잡이 단검</v>
      </c>
      <c r="AJ203">
        <v>1</v>
      </c>
      <c r="AK20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v>
      </c>
      <c r="AL203" t="str">
        <f t="shared" ca="1" si="72"/>
        <v>{"dy":16,"sl":6,"tp":"fe","vl":"Equip1101","cn":1,"pt":"GO","pr":1500}</v>
      </c>
    </row>
    <row r="204" spans="1:38">
      <c r="A204">
        <v>17</v>
      </c>
      <c r="B204">
        <v>6</v>
      </c>
      <c r="C204">
        <f t="shared" si="67"/>
        <v>0</v>
      </c>
      <c r="D204">
        <f t="shared" ca="1" si="76"/>
        <v>0.39453969510805809</v>
      </c>
      <c r="E204">
        <f t="shared" ca="1" si="76"/>
        <v>0.96014379294645225</v>
      </c>
      <c r="F204">
        <f t="shared" ca="1" si="76"/>
        <v>0.35345912100584775</v>
      </c>
      <c r="G204">
        <f t="shared" ca="1" si="76"/>
        <v>0.4964174150071502</v>
      </c>
      <c r="H204">
        <f t="shared" ca="1" si="76"/>
        <v>5.2643790071251639E-2</v>
      </c>
      <c r="I204">
        <f t="shared" ca="1" si="76"/>
        <v>0.62878704073094738</v>
      </c>
      <c r="M204" t="str">
        <f t="shared" ca="1" si="68"/>
        <v>지정 장비</v>
      </c>
      <c r="N204" t="e">
        <f t="shared" ca="1" si="75"/>
        <v>#VALUE!</v>
      </c>
      <c r="O204">
        <f t="shared" ca="1" si="73"/>
        <v>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캐릭터",$M204="지정 캐릭터 LBP1",$M204="지정 캐릭터 LBP2",$M204="지정 캐릭터 LBP3",$M204="안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캐릭터",$M204="지정 캐릭터 LBP1",$M204="지정 캐릭터 LBP2",$M204="지정 캐릭터 LBP3"),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
"그외없음")))))))</f>
        <v>삭제</v>
      </c>
      <c r="R204" t="e">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캐릭터",$M204="지정 캐릭터 LBP1",$M204="지정 캐릭터 LBP2",$M204="지정 캐릭터 LBP3"),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#VALUE!</v>
      </c>
      <c r="S204" t="e">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#VALUE!</v>
      </c>
      <c r="T204" t="e">
        <f t="shared" ca="1" si="69"/>
        <v>#VALUE!</v>
      </c>
      <c r="U204" t="s">
        <v>83</v>
      </c>
      <c r="V204" t="s">
        <v>275</v>
      </c>
      <c r="W204">
        <v>1</v>
      </c>
      <c r="X204" t="s">
        <v>129</v>
      </c>
      <c r="Z204">
        <v>9800</v>
      </c>
      <c r="AA204" t="str">
        <f t="shared" ca="1" si="70"/>
        <v>fe</v>
      </c>
      <c r="AB204" t="s">
        <v>83</v>
      </c>
      <c r="AC204" t="s">
        <v>272</v>
      </c>
      <c r="AD204">
        <v>1</v>
      </c>
      <c r="AE204" t="s">
        <v>129</v>
      </c>
      <c r="AG204">
        <v>800</v>
      </c>
      <c r="AH204" t="str">
        <f t="shared" si="71"/>
        <v/>
      </c>
      <c r="AI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IFERROR(VLOOKUP(AC204,[2]ActorTable!$A:$G,MATCH("이름참고",[2]ActorTable!$1:$1,0),0),"캐릭터없음"),
"")))))</f>
        <v>떠오르는 태양의 지팡이</v>
      </c>
      <c r="AJ204">
        <v>1</v>
      </c>
      <c r="AK20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v>
      </c>
      <c r="AL204" t="str">
        <f t="shared" ca="1" si="72"/>
        <v>{"dy":17,"sl":6,"tp":"fe","vl":"Equip3002","cn":1,"pt":"GO","pr":800}</v>
      </c>
    </row>
    <row r="205" spans="1:38">
      <c r="A205">
        <v>18</v>
      </c>
      <c r="B205">
        <v>6</v>
      </c>
      <c r="C205">
        <f t="shared" si="67"/>
        <v>0</v>
      </c>
      <c r="D205">
        <f t="shared" ca="1" si="76"/>
        <v>0.14012668241220361</v>
      </c>
      <c r="E205">
        <f t="shared" ca="1" si="76"/>
        <v>0.64599577979163958</v>
      </c>
      <c r="F205">
        <f t="shared" ca="1" si="76"/>
        <v>0.32526617847669959</v>
      </c>
      <c r="G205">
        <f t="shared" ca="1" si="76"/>
        <v>0.85484996186313356</v>
      </c>
      <c r="H205">
        <f t="shared" ca="1" si="76"/>
        <v>0.90726840167378275</v>
      </c>
      <c r="I205">
        <f t="shared" ca="1" si="76"/>
        <v>0.63235961663071716</v>
      </c>
      <c r="M205" t="str">
        <f t="shared" ca="1" si="68"/>
        <v>지정 장비</v>
      </c>
      <c r="N205" t="e">
        <f t="shared" ca="1" si="75"/>
        <v>#VALUE!</v>
      </c>
      <c r="O205">
        <f t="shared" ca="1" si="73"/>
        <v>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캐릭터",$M205="지정 캐릭터 LBP1",$M205="지정 캐릭터 LBP2",$M205="지정 캐릭터 LBP3",$M205="안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캐릭터",$M205="지정 캐릭터 LBP1",$M205="지정 캐릭터 LBP2",$M205="지정 캐릭터 LBP3"),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
"그외없음")))))))</f>
        <v>삭제</v>
      </c>
      <c r="R205" t="e">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캐릭터",$M205="지정 캐릭터 LBP1",$M205="지정 캐릭터 LBP2",$M205="지정 캐릭터 LBP3"),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#VALUE!</v>
      </c>
      <c r="S205" t="e">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#VALUE!</v>
      </c>
      <c r="T205" t="e">
        <f t="shared" ca="1" si="69"/>
        <v>#VALUE!</v>
      </c>
      <c r="U205" t="s">
        <v>83</v>
      </c>
      <c r="V205" t="s">
        <v>186</v>
      </c>
      <c r="W205">
        <v>1</v>
      </c>
      <c r="X205" t="s">
        <v>129</v>
      </c>
      <c r="Z205">
        <v>8900</v>
      </c>
      <c r="AA205" t="str">
        <f t="shared" ca="1" si="70"/>
        <v>fe</v>
      </c>
      <c r="AB205" t="s">
        <v>83</v>
      </c>
      <c r="AC205" t="s">
        <v>214</v>
      </c>
      <c r="AD205">
        <v>1</v>
      </c>
      <c r="AE205" t="s">
        <v>133</v>
      </c>
      <c r="AG205">
        <v>5</v>
      </c>
      <c r="AH205" t="str">
        <f t="shared" si="71"/>
        <v/>
      </c>
      <c r="AI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IFERROR(VLOOKUP(AC205,[2]ActorTable!$A:$G,MATCH("이름참고",[2]ActorTable!$1:$1,0),0),"캐릭터없음"),
"")))))</f>
        <v>푸른 줄무늬 단검</v>
      </c>
      <c r="AJ205">
        <v>1</v>
      </c>
      <c r="AK20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v>
      </c>
      <c r="AL205" t="str">
        <f t="shared" ca="1" si="72"/>
        <v>{"dy":18,"sl":6,"tp":"fe","vl":"Equip1202","cn":1,"pt":"DI","pr":5}</v>
      </c>
    </row>
    <row r="206" spans="1:38">
      <c r="A206">
        <v>19</v>
      </c>
      <c r="B206">
        <v>6</v>
      </c>
      <c r="C206">
        <f t="shared" si="67"/>
        <v>0</v>
      </c>
      <c r="D206">
        <f t="shared" ca="1" si="76"/>
        <v>0.18085405239042707</v>
      </c>
      <c r="E206">
        <f t="shared" ca="1" si="76"/>
        <v>0.30752174574194757</v>
      </c>
      <c r="F206">
        <f t="shared" ca="1" si="76"/>
        <v>0.75964631429312746</v>
      </c>
      <c r="G206">
        <f t="shared" ca="1" si="76"/>
        <v>0.8932561037592418</v>
      </c>
      <c r="H206">
        <f t="shared" ca="1" si="76"/>
        <v>0.34840760368909229</v>
      </c>
      <c r="I206">
        <f t="shared" ca="1" si="76"/>
        <v>0.8731753341635089</v>
      </c>
      <c r="M206" t="str">
        <f t="shared" ca="1" si="68"/>
        <v>지정 장비</v>
      </c>
      <c r="N206" t="e">
        <f t="shared" ca="1" si="75"/>
        <v>#VALUE!</v>
      </c>
      <c r="O206">
        <f t="shared" ca="1" si="73"/>
        <v>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캐릭터",$M206="지정 캐릭터 LBP1",$M206="지정 캐릭터 LBP2",$M206="지정 캐릭터 LBP3",$M206="안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캐릭터",$M206="지정 캐릭터 LBP1",$M206="지정 캐릭터 LBP2",$M206="지정 캐릭터 LBP3"),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
"그외없음")))))))</f>
        <v>삭제</v>
      </c>
      <c r="R206" t="e">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캐릭터",$M206="지정 캐릭터 LBP1",$M206="지정 캐릭터 LBP2",$M206="지정 캐릭터 LBP3"),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#VALUE!</v>
      </c>
      <c r="S206" t="e">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#VALUE!</v>
      </c>
      <c r="T206" t="e">
        <f t="shared" ca="1" si="69"/>
        <v>#VALUE!</v>
      </c>
      <c r="U206" t="s">
        <v>83</v>
      </c>
      <c r="V206" t="s">
        <v>215</v>
      </c>
      <c r="W206">
        <v>1</v>
      </c>
      <c r="X206" t="s">
        <v>129</v>
      </c>
      <c r="Z206">
        <v>1700</v>
      </c>
      <c r="AA206" t="str">
        <f t="shared" ca="1" si="70"/>
        <v>fe</v>
      </c>
      <c r="AB206" t="s">
        <v>83</v>
      </c>
      <c r="AC206" t="s">
        <v>284</v>
      </c>
      <c r="AD206">
        <v>1</v>
      </c>
      <c r="AE206" t="s">
        <v>129</v>
      </c>
      <c r="AG206">
        <v>3500</v>
      </c>
      <c r="AH206" t="str">
        <f t="shared" si="71"/>
        <v/>
      </c>
      <c r="AI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IFERROR(VLOOKUP(AC206,[2]ActorTable!$A:$G,MATCH("이름참고",[2]ActorTable!$1:$1,0),0),"캐릭터없음"),
"")))))</f>
        <v>용력의 방패</v>
      </c>
      <c r="AJ206">
        <v>1</v>
      </c>
      <c r="AK20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v>
      </c>
      <c r="AL206" t="str">
        <f t="shared" ca="1" si="72"/>
        <v>{"dy":19,"sl":6,"tp":"fe","vl":"Equip7101","cn":1,"pt":"GO","pr":3500}</v>
      </c>
    </row>
    <row r="207" spans="1:38">
      <c r="A207">
        <v>20</v>
      </c>
      <c r="B207">
        <v>6</v>
      </c>
      <c r="C207">
        <f t="shared" si="67"/>
        <v>0</v>
      </c>
      <c r="D207">
        <f t="shared" ca="1" si="76"/>
        <v>0.89015423667244287</v>
      </c>
      <c r="E207">
        <f t="shared" ca="1" si="76"/>
        <v>0.82494831574542127</v>
      </c>
      <c r="F207">
        <f t="shared" ca="1" si="76"/>
        <v>0.2007030581671545</v>
      </c>
      <c r="G207">
        <f t="shared" ca="1" si="76"/>
        <v>0.84998609871492969</v>
      </c>
      <c r="H207">
        <f t="shared" ca="1" si="76"/>
        <v>0.55104451191037629</v>
      </c>
      <c r="I207">
        <f t="shared" ca="1" si="76"/>
        <v>0.8392151902339372</v>
      </c>
      <c r="M207" t="str">
        <f t="shared" ca="1" si="68"/>
        <v>지정 장비</v>
      </c>
      <c r="N207" t="e">
        <f t="shared" ca="1" si="75"/>
        <v>#VALUE!</v>
      </c>
      <c r="O207">
        <f t="shared" ca="1" si="73"/>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캐릭터",$M207="지정 캐릭터 LBP1",$M207="지정 캐릭터 LBP2",$M207="지정 캐릭터 LBP3",$M207="안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캐릭터",$M207="지정 캐릭터 LBP1",$M207="지정 캐릭터 LBP2",$M207="지정 캐릭터 LBP3"),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캐릭터",$M207="지정 캐릭터 LBP1",$M207="지정 캐릭터 LBP2",$M207="지정 캐릭터 LBP3"),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#VALUE!</v>
      </c>
      <c r="S207" t="e">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#VALUE!</v>
      </c>
      <c r="T207" t="e">
        <f t="shared" ca="1" si="69"/>
        <v>#VALUE!</v>
      </c>
      <c r="U207" t="s">
        <v>83</v>
      </c>
      <c r="V207" t="s">
        <v>207</v>
      </c>
      <c r="W207">
        <v>1</v>
      </c>
      <c r="X207" t="s">
        <v>129</v>
      </c>
      <c r="Z207">
        <v>22800</v>
      </c>
      <c r="AA207" t="str">
        <f t="shared" ca="1" si="70"/>
        <v>fe</v>
      </c>
      <c r="AB207" t="s">
        <v>83</v>
      </c>
      <c r="AC207" t="s">
        <v>217</v>
      </c>
      <c r="AD207">
        <v>1</v>
      </c>
      <c r="AE207" t="s">
        <v>129</v>
      </c>
      <c r="AG207">
        <v>9900</v>
      </c>
      <c r="AH207" t="str">
        <f t="shared" si="71"/>
        <v/>
      </c>
      <c r="AI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IFERROR(VLOOKUP(AC207,[2]ActorTable!$A:$G,MATCH("이름참고",[2]ActorTable!$1:$1,0),0),"캐릭터없음"),
"")))))</f>
        <v>더블 이퀄라이저</v>
      </c>
      <c r="AJ207">
        <v>1</v>
      </c>
      <c r="AK20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v>
      </c>
      <c r="AL207" t="str">
        <f t="shared" ca="1" si="72"/>
        <v>{"dy":20,"sl":6,"tp":"fe","vl":"Equip6201","cn":1,"pt":"GO","pr":9900}</v>
      </c>
    </row>
    <row r="208" spans="1:38">
      <c r="A208">
        <v>21</v>
      </c>
      <c r="B208">
        <v>6</v>
      </c>
      <c r="C208">
        <f t="shared" si="67"/>
        <v>0</v>
      </c>
      <c r="D208">
        <f t="shared" ca="1" si="76"/>
        <v>0.56493984793798191</v>
      </c>
      <c r="E208">
        <f t="shared" ca="1" si="76"/>
        <v>0.34448309864122961</v>
      </c>
      <c r="F208">
        <f t="shared" ca="1" si="76"/>
        <v>0.11109778582502561</v>
      </c>
      <c r="G208">
        <f t="shared" ca="1" si="76"/>
        <v>0.44146974394605631</v>
      </c>
      <c r="H208">
        <f t="shared" ca="1" si="76"/>
        <v>0.62560972813862448</v>
      </c>
      <c r="I208">
        <f t="shared" ca="1" si="76"/>
        <v>0.84950776898267188</v>
      </c>
      <c r="M208" t="str">
        <f t="shared" ca="1" si="68"/>
        <v>지정 장비</v>
      </c>
      <c r="N208" t="e">
        <f t="shared" ca="1" si="75"/>
        <v>#VALUE!</v>
      </c>
      <c r="O208">
        <f t="shared" ca="1" si="73"/>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캐릭터",$M208="지정 캐릭터 LBP1",$M208="지정 캐릭터 LBP2",$M208="지정 캐릭터 LBP3",$M208="안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캐릭터",$M208="지정 캐릭터 LBP1",$M208="지정 캐릭터 LBP2",$M208="지정 캐릭터 LBP3"),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캐릭터",$M208="지정 캐릭터 LBP1",$M208="지정 캐릭터 LBP2",$M208="지정 캐릭터 LBP3"),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#VALUE!</v>
      </c>
      <c r="S208" t="e">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#VALUE!</v>
      </c>
      <c r="T208" t="e">
        <f t="shared" ca="1" si="69"/>
        <v>#VALUE!</v>
      </c>
      <c r="U208" t="s">
        <v>83</v>
      </c>
      <c r="V208" t="s">
        <v>318</v>
      </c>
      <c r="W208">
        <v>1</v>
      </c>
      <c r="X208" t="s">
        <v>133</v>
      </c>
      <c r="Y208">
        <v>26</v>
      </c>
      <c r="Z208">
        <v>14</v>
      </c>
      <c r="AA208" t="str">
        <f t="shared" ca="1" si="70"/>
        <v>fe</v>
      </c>
      <c r="AB208" t="s">
        <v>83</v>
      </c>
      <c r="AC208" t="s">
        <v>184</v>
      </c>
      <c r="AD208">
        <v>1</v>
      </c>
      <c r="AE208" t="s">
        <v>129</v>
      </c>
      <c r="AG208">
        <v>22200</v>
      </c>
      <c r="AH208" t="str">
        <f t="shared" si="71"/>
        <v/>
      </c>
      <c r="AI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IFERROR(VLOOKUP(AC208,[2]ActorTable!$A:$G,MATCH("이름참고",[2]ActorTable!$1:$1,0),0),"캐릭터없음"),
"")))))</f>
        <v>꽃잎 샷건</v>
      </c>
      <c r="AJ208">
        <v>1</v>
      </c>
      <c r="AK20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v>
      </c>
      <c r="AL208" t="str">
        <f t="shared" ca="1" si="72"/>
        <v>{"dy":21,"sl":6,"tp":"fe","vl":"Equip6302","cn":1,"pt":"GO","pr":22200}</v>
      </c>
    </row>
    <row r="209" spans="1:38">
      <c r="A209">
        <v>22</v>
      </c>
      <c r="B209">
        <v>6</v>
      </c>
      <c r="C209">
        <f t="shared" si="67"/>
        <v>0</v>
      </c>
      <c r="D209">
        <f t="shared" ca="1" si="76"/>
        <v>0.5802641839289755</v>
      </c>
      <c r="E209">
        <f t="shared" ca="1" si="76"/>
        <v>0.37382129707751999</v>
      </c>
      <c r="F209">
        <f t="shared" ca="1" si="76"/>
        <v>0.63000210559502834</v>
      </c>
      <c r="G209">
        <f t="shared" ca="1" si="76"/>
        <v>0.28100741990636358</v>
      </c>
      <c r="H209">
        <f t="shared" ca="1" si="76"/>
        <v>0.41113254342808692</v>
      </c>
      <c r="I209">
        <f t="shared" ca="1" si="76"/>
        <v>0.66057840223186615</v>
      </c>
      <c r="M209" t="str">
        <f t="shared" ca="1" si="68"/>
        <v>지정 장비</v>
      </c>
      <c r="N209" t="e">
        <f t="shared" ca="1" si="75"/>
        <v>#VALUE!</v>
      </c>
      <c r="O209">
        <f t="shared" ca="1" si="73"/>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캐릭터",$M209="지정 캐릭터 LBP1",$M209="지정 캐릭터 LBP2",$M209="지정 캐릭터 LBP3",$M209="안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캐릭터",$M209="지정 캐릭터 LBP1",$M209="지정 캐릭터 LBP2",$M209="지정 캐릭터 LBP3"),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캐릭터",$M209="지정 캐릭터 LBP1",$M209="지정 캐릭터 LBP2",$M209="지정 캐릭터 LBP3"),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#VALUE!</v>
      </c>
      <c r="S209" t="e">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#VALUE!</v>
      </c>
      <c r="T209" t="e">
        <f t="shared" ca="1" si="69"/>
        <v>#VALUE!</v>
      </c>
      <c r="U209" t="s">
        <v>83</v>
      </c>
      <c r="V209" t="s">
        <v>189</v>
      </c>
      <c r="W209">
        <v>1</v>
      </c>
      <c r="X209" t="s">
        <v>129</v>
      </c>
      <c r="Z209">
        <v>7100</v>
      </c>
      <c r="AA209" t="str">
        <f t="shared" ca="1" si="70"/>
        <v>fe</v>
      </c>
      <c r="AB209" t="s">
        <v>83</v>
      </c>
      <c r="AC209" t="s">
        <v>211</v>
      </c>
      <c r="AD209">
        <v>1</v>
      </c>
      <c r="AE209" t="s">
        <v>129</v>
      </c>
      <c r="AG209">
        <v>74600</v>
      </c>
      <c r="AH209" t="str">
        <f t="shared" si="71"/>
        <v/>
      </c>
      <c r="AI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IFERROR(VLOOKUP(AC209,[2]ActorTable!$A:$G,MATCH("이름참고",[2]ActorTable!$1:$1,0),0),"캐릭터없음"),
"")))))</f>
        <v>강철 칼날 대검</v>
      </c>
      <c r="AJ209">
        <v>1</v>
      </c>
      <c r="AK20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v>
      </c>
      <c r="AL209" t="str">
        <f t="shared" ca="1" si="72"/>
        <v>{"dy":22,"sl":6,"tp":"fe","vl":"Equip8302","cn":1,"pt":"GO","pr":74600}</v>
      </c>
    </row>
    <row r="210" spans="1:38">
      <c r="A210">
        <v>23</v>
      </c>
      <c r="B210">
        <v>6</v>
      </c>
      <c r="C210">
        <f t="shared" si="67"/>
        <v>0</v>
      </c>
      <c r="D210">
        <f t="shared" ca="1" si="76"/>
        <v>0.45184384559299051</v>
      </c>
      <c r="E210">
        <f t="shared" ca="1" si="76"/>
        <v>0.61954468653178385</v>
      </c>
      <c r="F210">
        <f t="shared" ca="1" si="76"/>
        <v>0.31094834834685892</v>
      </c>
      <c r="G210">
        <f t="shared" ca="1" si="76"/>
        <v>0.45160665336642847</v>
      </c>
      <c r="H210">
        <f t="shared" ca="1" si="76"/>
        <v>0.39146441923531938</v>
      </c>
      <c r="I210">
        <f t="shared" ca="1" si="76"/>
        <v>0.99419346258003916</v>
      </c>
      <c r="M210" t="str">
        <f t="shared" ca="1" si="68"/>
        <v>지정 장비</v>
      </c>
      <c r="N210" t="e">
        <f t="shared" ca="1" si="75"/>
        <v>#VALUE!</v>
      </c>
      <c r="O210">
        <f t="shared" ca="1" si="73"/>
        <v>1</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캐릭터",$M210="지정 캐릭터 LBP1",$M210="지정 캐릭터 LBP2",$M210="지정 캐릭터 LBP3",$M210="안 지정 캐릭터 영웅등급"),"DI",
IF($M210="지정 캐릭터 PP","DI",
IF(OR($M210="안 지정 캐릭터 PP 일반등급",$M210="안 지정 캐릭터 PP 영웅등급"),"GO",
"그외없음"))))))</f>
        <v>GO</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캐릭터",$M210="지정 캐릭터 LBP1",$M210="지정 캐릭터 LBP2",$M210="지정 캐릭터 LBP3"),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
"그외없음")))))))</f>
        <v>삭제</v>
      </c>
      <c r="R210" t="e">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캐릭터",$M210="지정 캐릭터 LBP1",$M210="지정 캐릭터 LBP2",$M210="지정 캐릭터 LBP3"),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#VALUE!</v>
      </c>
      <c r="S210" t="e">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#VALUE!</v>
      </c>
      <c r="T210" t="e">
        <f t="shared" ca="1" si="69"/>
        <v>#VALUE!</v>
      </c>
      <c r="U210" t="s">
        <v>83</v>
      </c>
      <c r="V210" t="s">
        <v>188</v>
      </c>
      <c r="W210">
        <v>1</v>
      </c>
      <c r="X210" t="s">
        <v>133</v>
      </c>
      <c r="Z210">
        <v>4</v>
      </c>
      <c r="AA210" t="str">
        <f t="shared" ca="1" si="70"/>
        <v>fe</v>
      </c>
      <c r="AB210" t="s">
        <v>83</v>
      </c>
      <c r="AC210" t="s">
        <v>189</v>
      </c>
      <c r="AD210">
        <v>1</v>
      </c>
      <c r="AE210" t="s">
        <v>133</v>
      </c>
      <c r="AG210">
        <v>12</v>
      </c>
      <c r="AH210" t="str">
        <f t="shared" si="71"/>
        <v/>
      </c>
      <c r="AI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IFERROR(VLOOKUP(AC210,[2]ActorTable!$A:$G,MATCH("이름참고",[2]ActorTable!$1:$1,0),0),"캐릭터없음"),
"")))))</f>
        <v>홍연의 해머</v>
      </c>
      <c r="AJ210">
        <v>1</v>
      </c>
      <c r="AK21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v>
      </c>
      <c r="AL210" t="str">
        <f t="shared" ca="1" si="72"/>
        <v>{"dy":23,"sl":6,"tp":"fe","vl":"Equip4301","cn":1,"pt":"DI","pr":12}</v>
      </c>
    </row>
    <row r="211" spans="1:38">
      <c r="A211">
        <v>24</v>
      </c>
      <c r="B211">
        <v>6</v>
      </c>
      <c r="C211">
        <f t="shared" si="67"/>
        <v>0</v>
      </c>
      <c r="D211">
        <f t="shared" ca="1" si="76"/>
        <v>0.13373122463240739</v>
      </c>
      <c r="E211">
        <f t="shared" ca="1" si="76"/>
        <v>0.39234083987486168</v>
      </c>
      <c r="F211">
        <f t="shared" ca="1" si="76"/>
        <v>0.56040249888368365</v>
      </c>
      <c r="G211">
        <f t="shared" ca="1" si="76"/>
        <v>0.23997688075069479</v>
      </c>
      <c r="H211">
        <f t="shared" ca="1" si="76"/>
        <v>0.8058542983370578</v>
      </c>
      <c r="I211">
        <f t="shared" ca="1" si="76"/>
        <v>0.54809359020357995</v>
      </c>
      <c r="M211" t="str">
        <f t="shared" ca="1" si="68"/>
        <v>지정 장비</v>
      </c>
      <c r="N211" t="e">
        <f t="shared" ca="1" si="75"/>
        <v>#VALUE!</v>
      </c>
      <c r="O211">
        <f t="shared" ca="1" si="73"/>
        <v>1</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캐릭터",$M211="지정 캐릭터 LBP1",$M211="지정 캐릭터 LBP2",$M211="지정 캐릭터 LBP3",$M211="안 지정 캐릭터 영웅등급"),"DI",
IF($M211="지정 캐릭터 PP","DI",
IF(OR($M211="안 지정 캐릭터 PP 일반등급",$M211="안 지정 캐릭터 PP 영웅등급"),"GO",
"그외없음"))))))</f>
        <v>DI</v>
      </c>
      <c r="Q211" t="e">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캐릭터",$M211="지정 캐릭터 LBP1",$M211="지정 캐릭터 LBP2",$M211="지정 캐릭터 LBP3"),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
"그외없음")))))))</f>
        <v>#VALUE!</v>
      </c>
      <c r="R211" t="e">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캐릭터",$M211="지정 캐릭터 LBP1",$M211="지정 캐릭터 LBP2",$M211="지정 캐릭터 LBP3"),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#VALUE!</v>
      </c>
      <c r="S211" t="e">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#VALUE!</v>
      </c>
      <c r="T211" t="e">
        <f t="shared" ca="1" si="69"/>
        <v>#VALUE!</v>
      </c>
      <c r="U211" t="s">
        <v>83</v>
      </c>
      <c r="V211" t="s">
        <v>202</v>
      </c>
      <c r="W211">
        <v>1</v>
      </c>
      <c r="X211" t="s">
        <v>129</v>
      </c>
      <c r="Z211">
        <v>1500</v>
      </c>
      <c r="AA211" t="str">
        <f t="shared" ca="1" si="70"/>
        <v>fe</v>
      </c>
      <c r="AB211" t="s">
        <v>83</v>
      </c>
      <c r="AC211" t="s">
        <v>192</v>
      </c>
      <c r="AD211">
        <v>1</v>
      </c>
      <c r="AE211" t="s">
        <v>129</v>
      </c>
      <c r="AG211">
        <v>74900</v>
      </c>
      <c r="AH211" t="str">
        <f t="shared" si="71"/>
        <v/>
      </c>
      <c r="AI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IFERROR(VLOOKUP(AC211,[2]ActorTable!$A:$G,MATCH("이름참고",[2]ActorTable!$1:$1,0),0),"캐릭터없음"),
"")))))</f>
        <v>풀메탈 소드</v>
      </c>
      <c r="AJ211">
        <v>1</v>
      </c>
      <c r="AK21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v>
      </c>
      <c r="AL211" t="str">
        <f t="shared" ca="1" si="72"/>
        <v>{"dy":24,"sl":6,"tp":"fe","vl":"Equip8301","cn":1,"pt":"GO","pr":74900}</v>
      </c>
    </row>
    <row r="212" spans="1:38">
      <c r="A212">
        <v>25</v>
      </c>
      <c r="B212">
        <v>6</v>
      </c>
      <c r="C212">
        <f t="shared" si="67"/>
        <v>0</v>
      </c>
      <c r="D212">
        <f t="shared" ref="D212:I221" ca="1" si="77">RAND()</f>
        <v>0.25080700803853739</v>
      </c>
      <c r="E212">
        <f t="shared" ca="1" si="77"/>
        <v>8.1733718626143537E-3</v>
      </c>
      <c r="F212">
        <f t="shared" ca="1" si="77"/>
        <v>0.70090806298315023</v>
      </c>
      <c r="G212">
        <f t="shared" ca="1" si="77"/>
        <v>0.72718128656320269</v>
      </c>
      <c r="H212">
        <f t="shared" ca="1" si="77"/>
        <v>0.58961628198499449</v>
      </c>
      <c r="I212">
        <f t="shared" ca="1" si="77"/>
        <v>0.58368220502650903</v>
      </c>
      <c r="M212" t="str">
        <f t="shared" ca="1" si="68"/>
        <v>지정 장비</v>
      </c>
      <c r="N212" t="e">
        <f t="shared" ca="1" si="75"/>
        <v>#VALUE!</v>
      </c>
      <c r="O212">
        <f t="shared" ca="1" si="73"/>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캐릭터",$M212="지정 캐릭터 LBP1",$M212="지정 캐릭터 LBP2",$M212="지정 캐릭터 LBP3",$M212="안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캐릭터",$M212="지정 캐릭터 LBP1",$M212="지정 캐릭터 LBP2",$M212="지정 캐릭터 LBP3"),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캐릭터",$M212="지정 캐릭터 LBP1",$M212="지정 캐릭터 LBP2",$M212="지정 캐릭터 LBP3"),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#VALUE!</v>
      </c>
      <c r="S212" t="e">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#VALUE!</v>
      </c>
      <c r="T212" t="e">
        <f t="shared" ca="1" si="69"/>
        <v>#VALUE!</v>
      </c>
      <c r="U212" t="s">
        <v>83</v>
      </c>
      <c r="V212" t="s">
        <v>220</v>
      </c>
      <c r="W212">
        <v>1</v>
      </c>
      <c r="X212" t="s">
        <v>133</v>
      </c>
      <c r="Z212">
        <v>5</v>
      </c>
      <c r="AA212" t="str">
        <f t="shared" ca="1" si="70"/>
        <v>fe</v>
      </c>
      <c r="AB212" t="s">
        <v>83</v>
      </c>
      <c r="AC212" t="s">
        <v>193</v>
      </c>
      <c r="AD212">
        <v>1</v>
      </c>
      <c r="AE212" t="s">
        <v>129</v>
      </c>
      <c r="AG212">
        <v>2000</v>
      </c>
      <c r="AH212" t="str">
        <f t="shared" si="71"/>
        <v/>
      </c>
      <c r="AI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IFERROR(VLOOKUP(AC212,[2]ActorTable!$A:$G,MATCH("이름참고",[2]ActorTable!$1:$1,0),0),"캐릭터없음"),
"")))))</f>
        <v>해골 대형 방패</v>
      </c>
      <c r="AJ212">
        <v>1</v>
      </c>
      <c r="AK21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v>
      </c>
      <c r="AL212" t="str">
        <f t="shared" ca="1" si="72"/>
        <v>{"dy":25,"sl":6,"tp":"fe","vl":"Equip7002","cn":1,"pt":"GO","pr":2000}</v>
      </c>
    </row>
    <row r="213" spans="1:38">
      <c r="A213">
        <v>26</v>
      </c>
      <c r="B213">
        <v>6</v>
      </c>
      <c r="C213">
        <f t="shared" si="67"/>
        <v>0</v>
      </c>
      <c r="D213">
        <f t="shared" ca="1" si="77"/>
        <v>5.8907611193839915E-2</v>
      </c>
      <c r="E213">
        <f t="shared" ca="1" si="77"/>
        <v>0.67826055144908426</v>
      </c>
      <c r="F213">
        <f t="shared" ca="1" si="77"/>
        <v>0.96301230358347634</v>
      </c>
      <c r="G213">
        <f t="shared" ca="1" si="77"/>
        <v>0.46070516264619177</v>
      </c>
      <c r="H213">
        <f t="shared" ca="1" si="77"/>
        <v>0.86656317694002949</v>
      </c>
      <c r="I213">
        <f t="shared" ca="1" si="77"/>
        <v>0.29956756804739371</v>
      </c>
      <c r="M213" t="str">
        <f t="shared" ca="1" si="68"/>
        <v>지정 장비</v>
      </c>
      <c r="N213" t="e">
        <f t="shared" ca="1" si="75"/>
        <v>#VALUE!</v>
      </c>
      <c r="O213">
        <f t="shared" ca="1" si="73"/>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캐릭터",$M213="지정 캐릭터 LBP1",$M213="지정 캐릭터 LBP2",$M213="지정 캐릭터 LBP3",$M213="안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캐릭터",$M213="지정 캐릭터 LBP1",$M213="지정 캐릭터 LBP2",$M213="지정 캐릭터 LBP3"),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캐릭터",$M213="지정 캐릭터 LBP1",$M213="지정 캐릭터 LBP2",$M213="지정 캐릭터 LBP3"),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#VALUE!</v>
      </c>
      <c r="S213" t="e">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#VALUE!</v>
      </c>
      <c r="T213" t="e">
        <f t="shared" ca="1" si="69"/>
        <v>#VALUE!</v>
      </c>
      <c r="U213" t="s">
        <v>83</v>
      </c>
      <c r="V213" t="s">
        <v>206</v>
      </c>
      <c r="W213">
        <v>1</v>
      </c>
      <c r="X213" t="s">
        <v>133</v>
      </c>
      <c r="Z213">
        <v>11</v>
      </c>
      <c r="AA213" t="str">
        <f t="shared" ca="1" si="70"/>
        <v>fe</v>
      </c>
      <c r="AB213" t="s">
        <v>83</v>
      </c>
      <c r="AC213" t="s">
        <v>218</v>
      </c>
      <c r="AD213">
        <v>1</v>
      </c>
      <c r="AE213" t="s">
        <v>129</v>
      </c>
      <c r="AG213">
        <v>2600</v>
      </c>
      <c r="AH213" t="str">
        <f t="shared" si="71"/>
        <v/>
      </c>
      <c r="AI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IFERROR(VLOOKUP(AC213,[2]ActorTable!$A:$G,MATCH("이름참고",[2]ActorTable!$1:$1,0),0),"캐릭터없음"),
"")))))</f>
        <v>잔혹한 지배자의 몽둥이</v>
      </c>
      <c r="AJ213">
        <v>1</v>
      </c>
      <c r="AK21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v>
      </c>
      <c r="AL213" t="str">
        <f t="shared" ca="1" si="72"/>
        <v>{"dy":26,"sl":6,"tp":"fe","vl":"Equip4201","cn":1,"pt":"GO","pr":2600}</v>
      </c>
    </row>
    <row r="214" spans="1:38">
      <c r="A214">
        <v>27</v>
      </c>
      <c r="B214">
        <v>6</v>
      </c>
      <c r="C214">
        <f t="shared" si="67"/>
        <v>0</v>
      </c>
      <c r="D214">
        <f t="shared" ca="1" si="77"/>
        <v>8.1221924345858731E-2</v>
      </c>
      <c r="E214">
        <f t="shared" ca="1" si="77"/>
        <v>0.33948369870236572</v>
      </c>
      <c r="F214">
        <f t="shared" ca="1" si="77"/>
        <v>0.81605642355481522</v>
      </c>
      <c r="G214">
        <f t="shared" ca="1" si="77"/>
        <v>0.6063167585096213</v>
      </c>
      <c r="H214">
        <f t="shared" ca="1" si="77"/>
        <v>0.50434215146202754</v>
      </c>
      <c r="I214">
        <f t="shared" ca="1" si="77"/>
        <v>0.40243239590526481</v>
      </c>
      <c r="M214" t="str">
        <f t="shared" ca="1" si="68"/>
        <v>지정 장비</v>
      </c>
      <c r="N214" t="e">
        <f t="shared" ca="1" si="75"/>
        <v>#VALUE!</v>
      </c>
      <c r="O214">
        <f t="shared" ca="1" si="73"/>
        <v>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캐릭터",$M214="지정 캐릭터 LBP1",$M214="지정 캐릭터 LBP2",$M214="지정 캐릭터 LBP3",$M214="안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캐릭터",$M214="지정 캐릭터 LBP1",$M214="지정 캐릭터 LBP2",$M214="지정 캐릭터 LBP3"),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
"그외없음")))))))</f>
        <v>삭제</v>
      </c>
      <c r="R214" t="e">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캐릭터",$M214="지정 캐릭터 LBP1",$M214="지정 캐릭터 LBP2",$M214="지정 캐릭터 LBP3"),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#VALUE!</v>
      </c>
      <c r="S214" t="e">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#VALUE!</v>
      </c>
      <c r="T214" t="e">
        <f t="shared" ca="1" si="69"/>
        <v>#VALUE!</v>
      </c>
      <c r="U214" t="s">
        <v>83</v>
      </c>
      <c r="V214" t="s">
        <v>113</v>
      </c>
      <c r="W214">
        <v>1</v>
      </c>
      <c r="X214" t="s">
        <v>129</v>
      </c>
      <c r="Z214">
        <v>800</v>
      </c>
      <c r="AA214" t="str">
        <f t="shared" ca="1" si="70"/>
        <v>fe</v>
      </c>
      <c r="AB214" t="s">
        <v>83</v>
      </c>
      <c r="AC214" t="s">
        <v>293</v>
      </c>
      <c r="AD214">
        <v>1</v>
      </c>
      <c r="AE214" t="s">
        <v>129</v>
      </c>
      <c r="AG214">
        <v>1500</v>
      </c>
      <c r="AH214" t="str">
        <f t="shared" si="71"/>
        <v/>
      </c>
      <c r="AI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IFERROR(VLOOKUP(AC214,[2]ActorTable!$A:$G,MATCH("이름참고",[2]ActorTable!$1:$1,0),0),"캐릭터없음"),
"")))))</f>
        <v>룬 문자 해머</v>
      </c>
      <c r="AJ214">
        <v>1</v>
      </c>
      <c r="AK21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v>
      </c>
      <c r="AL214" t="str">
        <f t="shared" ca="1" si="72"/>
        <v>{"dy":27,"sl":6,"tp":"fe","vl":"Equip4101","cn":1,"pt":"GO","pr":1500}</v>
      </c>
    </row>
    <row r="215" spans="1:38">
      <c r="A215">
        <v>28</v>
      </c>
      <c r="B215">
        <v>6</v>
      </c>
      <c r="C215">
        <f t="shared" si="67"/>
        <v>0</v>
      </c>
      <c r="D215">
        <f t="shared" ca="1" si="77"/>
        <v>0.49193403063288466</v>
      </c>
      <c r="E215">
        <f t="shared" ca="1" si="77"/>
        <v>0.88300832441354782</v>
      </c>
      <c r="F215">
        <f t="shared" ca="1" si="77"/>
        <v>0.14837701533231351</v>
      </c>
      <c r="G215">
        <f t="shared" ca="1" si="77"/>
        <v>0.9726602843542308</v>
      </c>
      <c r="H215">
        <f t="shared" ca="1" si="77"/>
        <v>0.72405125406732895</v>
      </c>
      <c r="I215">
        <f t="shared" ca="1" si="77"/>
        <v>0.43229269710869545</v>
      </c>
      <c r="M215" t="str">
        <f t="shared" ca="1" si="68"/>
        <v>지정 장비</v>
      </c>
      <c r="N215" t="e">
        <f t="shared" ca="1" si="75"/>
        <v>#VALUE!</v>
      </c>
      <c r="O215">
        <f t="shared" ca="1" si="73"/>
        <v>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캐릭터",$M215="지정 캐릭터 LBP1",$M215="지정 캐릭터 LBP2",$M215="지정 캐릭터 LBP3",$M215="안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캐릭터",$M215="지정 캐릭터 LBP1",$M215="지정 캐릭터 LBP2",$M215="지정 캐릭터 LBP3"),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
"그외없음")))))))</f>
        <v>삭제</v>
      </c>
      <c r="R215" t="e">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캐릭터",$M215="지정 캐릭터 LBP1",$M215="지정 캐릭터 LBP2",$M215="지정 캐릭터 LBP3"),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#VALUE!</v>
      </c>
      <c r="S215" t="e">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#VALUE!</v>
      </c>
      <c r="T215" t="e">
        <f t="shared" ca="1" si="69"/>
        <v>#VALUE!</v>
      </c>
      <c r="U215" t="s">
        <v>83</v>
      </c>
      <c r="V215" t="s">
        <v>220</v>
      </c>
      <c r="W215">
        <v>1</v>
      </c>
      <c r="X215" t="s">
        <v>133</v>
      </c>
      <c r="Z215">
        <v>5</v>
      </c>
      <c r="AA215" t="str">
        <f t="shared" ca="1" si="70"/>
        <v>fe</v>
      </c>
      <c r="AB215" t="s">
        <v>83</v>
      </c>
      <c r="AC215" t="s">
        <v>115</v>
      </c>
      <c r="AD215">
        <v>1</v>
      </c>
      <c r="AE215" t="s">
        <v>129</v>
      </c>
      <c r="AG215">
        <v>1200</v>
      </c>
      <c r="AH215" t="str">
        <f t="shared" si="71"/>
        <v/>
      </c>
      <c r="AI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IFERROR(VLOOKUP(AC215,[2]ActorTable!$A:$G,MATCH("이름참고",[2]ActorTable!$1:$1,0),0),"캐릭터없음"),
"")))))</f>
        <v>이국의 무기</v>
      </c>
      <c r="AJ215">
        <v>1</v>
      </c>
      <c r="AK21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v>
      </c>
      <c r="AL215" t="str">
        <f t="shared" ca="1" si="72"/>
        <v>{"dy":28,"sl":6,"tp":"fe","vl":"Equip0102","cn":1,"pt":"GO","pr":1200}</v>
      </c>
    </row>
    <row r="216" spans="1:38">
      <c r="A216">
        <v>29</v>
      </c>
      <c r="B216">
        <v>6</v>
      </c>
      <c r="C216">
        <f t="shared" si="67"/>
        <v>0</v>
      </c>
      <c r="D216">
        <f t="shared" ca="1" si="77"/>
        <v>0.39415730310637209</v>
      </c>
      <c r="E216">
        <f t="shared" ca="1" si="77"/>
        <v>0.87091829373621377</v>
      </c>
      <c r="F216">
        <f t="shared" ca="1" si="77"/>
        <v>0.22571515753557669</v>
      </c>
      <c r="G216">
        <f t="shared" ca="1" si="77"/>
        <v>0.40638152663948923</v>
      </c>
      <c r="H216">
        <f t="shared" ca="1" si="77"/>
        <v>0.31583510386020419</v>
      </c>
      <c r="I216">
        <f t="shared" ca="1" si="77"/>
        <v>0.24220157761905359</v>
      </c>
      <c r="M216" t="str">
        <f t="shared" ca="1" si="68"/>
        <v>지정 장비</v>
      </c>
      <c r="N216" t="e">
        <f t="shared" ca="1" si="75"/>
        <v>#VALUE!</v>
      </c>
      <c r="O216">
        <f t="shared" ca="1" si="73"/>
        <v>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캐릭터",$M216="지정 캐릭터 LBP1",$M216="지정 캐릭터 LBP2",$M216="지정 캐릭터 LBP3",$M216="안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캐릭터",$M216="지정 캐릭터 LBP1",$M216="지정 캐릭터 LBP2",$M216="지정 캐릭터 LBP3"),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
"그외없음")))))))</f>
        <v>삭제</v>
      </c>
      <c r="R216" t="e">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캐릭터",$M216="지정 캐릭터 LBP1",$M216="지정 캐릭터 LBP2",$M216="지정 캐릭터 LBP3"),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#VALUE!</v>
      </c>
      <c r="S216" t="e">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#VALUE!</v>
      </c>
      <c r="T216" t="e">
        <f t="shared" ca="1" si="69"/>
        <v>#VALUE!</v>
      </c>
      <c r="U216" t="s">
        <v>83</v>
      </c>
      <c r="V216" t="s">
        <v>319</v>
      </c>
      <c r="W216">
        <v>1</v>
      </c>
      <c r="X216" t="s">
        <v>129</v>
      </c>
      <c r="Z216">
        <v>2800</v>
      </c>
      <c r="AA216" t="str">
        <f t="shared" ca="1" si="70"/>
        <v>fe</v>
      </c>
      <c r="AB216" t="s">
        <v>83</v>
      </c>
      <c r="AC216" t="s">
        <v>190</v>
      </c>
      <c r="AD216">
        <v>1</v>
      </c>
      <c r="AE216" t="s">
        <v>129</v>
      </c>
      <c r="AG216">
        <v>3400</v>
      </c>
      <c r="AH216" t="str">
        <f t="shared" si="71"/>
        <v/>
      </c>
      <c r="AI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IFERROR(VLOOKUP(AC216,[2]ActorTable!$A:$G,MATCH("이름참고",[2]ActorTable!$1:$1,0),0),"캐릭터없음"),
"")))))</f>
        <v>버블 블래스터</v>
      </c>
      <c r="AJ216">
        <v>1</v>
      </c>
      <c r="AK21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v>
      </c>
      <c r="AL216" t="str">
        <f t="shared" ca="1" si="72"/>
        <v>{"dy":29,"sl":6,"tp":"fe","vl":"Equip6102","cn":1,"pt":"GO","pr":3400}</v>
      </c>
    </row>
    <row r="217" spans="1:38">
      <c r="A217">
        <v>30</v>
      </c>
      <c r="B217">
        <v>6</v>
      </c>
      <c r="C217">
        <f t="shared" si="67"/>
        <v>0</v>
      </c>
      <c r="D217">
        <f t="shared" ca="1" si="77"/>
        <v>0.88997939584549102</v>
      </c>
      <c r="E217">
        <f t="shared" ca="1" si="77"/>
        <v>0.32814131710769112</v>
      </c>
      <c r="F217">
        <f t="shared" ca="1" si="77"/>
        <v>0.51271207722337131</v>
      </c>
      <c r="G217">
        <f t="shared" ca="1" si="77"/>
        <v>0.41982950532582353</v>
      </c>
      <c r="H217">
        <f t="shared" ca="1" si="77"/>
        <v>0.22703730420980472</v>
      </c>
      <c r="I217">
        <f t="shared" ca="1" si="77"/>
        <v>0.95883518259607314</v>
      </c>
      <c r="M217" t="str">
        <f t="shared" ca="1" si="68"/>
        <v>지정 장비</v>
      </c>
      <c r="N217" t="e">
        <f t="shared" ca="1" si="75"/>
        <v>#VALUE!</v>
      </c>
      <c r="O217">
        <f t="shared" ca="1" si="73"/>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캐릭터",$M217="지정 캐릭터 LBP1",$M217="지정 캐릭터 LBP2",$M217="지정 캐릭터 LBP3",$M217="안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캐릭터",$M217="지정 캐릭터 LBP1",$M217="지정 캐릭터 LBP2",$M217="지정 캐릭터 LBP3"),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캐릭터",$M217="지정 캐릭터 LBP1",$M217="지정 캐릭터 LBP2",$M217="지정 캐릭터 LBP3"),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#VALUE!</v>
      </c>
      <c r="S217" t="e">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#VALUE!</v>
      </c>
      <c r="T217" t="e">
        <f t="shared" ca="1" si="69"/>
        <v>#VALUE!</v>
      </c>
      <c r="U217" t="s">
        <v>83</v>
      </c>
      <c r="V217" t="s">
        <v>117</v>
      </c>
      <c r="W217">
        <v>1</v>
      </c>
      <c r="X217" t="s">
        <v>129</v>
      </c>
      <c r="Z217">
        <v>1500</v>
      </c>
      <c r="AA217" t="str">
        <f t="shared" ca="1" si="70"/>
        <v>fe</v>
      </c>
      <c r="AB217" t="s">
        <v>83</v>
      </c>
      <c r="AC217" t="s">
        <v>284</v>
      </c>
      <c r="AD217">
        <v>1</v>
      </c>
      <c r="AE217" t="s">
        <v>129</v>
      </c>
      <c r="AG217">
        <v>3200</v>
      </c>
      <c r="AH217" t="str">
        <f t="shared" si="71"/>
        <v/>
      </c>
      <c r="AI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IFERROR(VLOOKUP(AC217,[2]ActorTable!$A:$G,MATCH("이름참고",[2]ActorTable!$1:$1,0),0),"캐릭터없음"),
"")))))</f>
        <v>용력의 방패</v>
      </c>
      <c r="AJ217">
        <v>1</v>
      </c>
      <c r="AK21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v>
      </c>
      <c r="AL217" t="str">
        <f t="shared" ca="1" si="72"/>
        <v>{"dy":30,"sl":6,"tp":"fe","vl":"Equip7101","cn":1,"pt":"GO","pr":3200}</v>
      </c>
    </row>
    <row r="218" spans="1:38">
      <c r="A218">
        <v>31</v>
      </c>
      <c r="B218">
        <v>6</v>
      </c>
      <c r="C218">
        <f t="shared" si="67"/>
        <v>0</v>
      </c>
      <c r="D218">
        <f t="shared" ca="1" si="77"/>
        <v>0.52758796789461571</v>
      </c>
      <c r="E218">
        <f t="shared" ca="1" si="77"/>
        <v>0.6348880640617024</v>
      </c>
      <c r="F218">
        <f t="shared" ca="1" si="77"/>
        <v>0.904841517520933</v>
      </c>
      <c r="G218">
        <f t="shared" ca="1" si="77"/>
        <v>7.5331796685403463E-2</v>
      </c>
      <c r="H218">
        <f t="shared" ca="1" si="77"/>
        <v>0.51320604664260128</v>
      </c>
      <c r="I218">
        <f t="shared" ca="1" si="77"/>
        <v>0.77539995985941612</v>
      </c>
      <c r="M218" t="str">
        <f t="shared" ca="1" si="68"/>
        <v>지정 장비</v>
      </c>
      <c r="N218" t="e">
        <f t="shared" ca="1" si="75"/>
        <v>#VALUE!</v>
      </c>
      <c r="O218">
        <f t="shared" ca="1" si="73"/>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캐릭터",$M218="지정 캐릭터 LBP1",$M218="지정 캐릭터 LBP2",$M218="지정 캐릭터 LBP3",$M218="안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캐릭터",$M218="지정 캐릭터 LBP1",$M218="지정 캐릭터 LBP2",$M218="지정 캐릭터 LBP3"),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캐릭터",$M218="지정 캐릭터 LBP1",$M218="지정 캐릭터 LBP2",$M218="지정 캐릭터 LBP3"),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#VALUE!</v>
      </c>
      <c r="S218" t="e">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#VALUE!</v>
      </c>
      <c r="T218" t="e">
        <f t="shared" ca="1" si="69"/>
        <v>#VALUE!</v>
      </c>
      <c r="U218" t="s">
        <v>83</v>
      </c>
      <c r="V218" t="s">
        <v>113</v>
      </c>
      <c r="W218">
        <v>1</v>
      </c>
      <c r="X218" t="s">
        <v>129</v>
      </c>
      <c r="Z218">
        <v>900</v>
      </c>
      <c r="AA218" t="str">
        <f t="shared" ca="1" si="70"/>
        <v>fe</v>
      </c>
      <c r="AB218" t="s">
        <v>83</v>
      </c>
      <c r="AC218" t="s">
        <v>275</v>
      </c>
      <c r="AD218">
        <v>1</v>
      </c>
      <c r="AE218" t="s">
        <v>133</v>
      </c>
      <c r="AG218">
        <v>14</v>
      </c>
      <c r="AH218" t="str">
        <f t="shared" si="71"/>
        <v/>
      </c>
      <c r="AI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IFERROR(VLOOKUP(AC218,[2]ActorTable!$A:$G,MATCH("이름참고",[2]ActorTable!$1:$1,0),0),"캐릭터없음"),
"")))))</f>
        <v>십자 은도금 방패</v>
      </c>
      <c r="AJ218">
        <v>1</v>
      </c>
      <c r="AK21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v>
      </c>
      <c r="AL218" t="str">
        <f t="shared" ca="1" si="72"/>
        <v>{"dy":31,"sl":6,"tp":"fe","vl":"Equip7202","cn":1,"pt":"DI","pr":14}</v>
      </c>
    </row>
    <row r="219" spans="1:38">
      <c r="A219">
        <v>1</v>
      </c>
      <c r="B219">
        <v>7</v>
      </c>
      <c r="C219">
        <f t="shared" si="67"/>
        <v>0</v>
      </c>
      <c r="D219">
        <f t="shared" ca="1" si="77"/>
        <v>0.69844629230619537</v>
      </c>
      <c r="E219">
        <f t="shared" ca="1" si="77"/>
        <v>0.57814115160658786</v>
      </c>
      <c r="F219">
        <f t="shared" ca="1" si="77"/>
        <v>8.6674986093451589E-2</v>
      </c>
      <c r="G219">
        <f t="shared" ca="1" si="77"/>
        <v>0.71177423341723955</v>
      </c>
      <c r="H219">
        <f t="shared" ca="1" si="77"/>
        <v>0.18801782550995794</v>
      </c>
      <c r="I219">
        <f t="shared" ca="1" si="77"/>
        <v>0.78458138083329787</v>
      </c>
      <c r="M219" t="str">
        <f t="shared" ca="1" si="68"/>
        <v>지정 장비</v>
      </c>
      <c r="N219" t="e">
        <f t="shared" ca="1" si="75"/>
        <v>#VALUE!</v>
      </c>
      <c r="O219">
        <f t="shared" ca="1" si="73"/>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캐릭터",$M219="지정 캐릭터 LBP1",$M219="지정 캐릭터 LBP2",$M219="지정 캐릭터 LBP3",$M219="안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캐릭터",$M219="지정 캐릭터 LBP1",$M219="지정 캐릭터 LBP2",$M219="지정 캐릭터 LBP3"),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캐릭터",$M219="지정 캐릭터 LBP1",$M219="지정 캐릭터 LBP2",$M219="지정 캐릭터 LBP3"),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#VALUE!</v>
      </c>
      <c r="S219" t="e">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#VALUE!</v>
      </c>
      <c r="T219" t="e">
        <f t="shared" ca="1" si="69"/>
        <v>#VALUE!</v>
      </c>
      <c r="U219" t="s">
        <v>83</v>
      </c>
      <c r="V219" t="s">
        <v>283</v>
      </c>
      <c r="W219">
        <v>1</v>
      </c>
      <c r="X219" t="s">
        <v>133</v>
      </c>
      <c r="Z219">
        <v>10</v>
      </c>
      <c r="AA219" t="str">
        <f t="shared" ca="1" si="70"/>
        <v>fe</v>
      </c>
      <c r="AB219" t="s">
        <v>83</v>
      </c>
      <c r="AC219" t="s">
        <v>215</v>
      </c>
      <c r="AD219">
        <v>1</v>
      </c>
      <c r="AE219" t="s">
        <v>129</v>
      </c>
      <c r="AG219">
        <v>1700</v>
      </c>
      <c r="AH219" t="str">
        <f t="shared" si="71"/>
        <v/>
      </c>
      <c r="AI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IFERROR(VLOOKUP(AC219,[2]ActorTable!$A:$G,MATCH("이름참고",[2]ActorTable!$1:$1,0),0),"캐릭터없음"),
"")))))</f>
        <v>강철 원형 방패</v>
      </c>
      <c r="AJ219">
        <v>1</v>
      </c>
      <c r="AK21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v>
      </c>
      <c r="AL219" t="str">
        <f t="shared" ca="1" si="72"/>
        <v>{"dy":1,"sl":7,"tp":"fe","vl":"Equip7001","cn":1,"pt":"GO","pr":1700}</v>
      </c>
    </row>
    <row r="220" spans="1:38">
      <c r="A220">
        <v>2</v>
      </c>
      <c r="B220">
        <v>7</v>
      </c>
      <c r="C220">
        <f t="shared" si="67"/>
        <v>0</v>
      </c>
      <c r="D220">
        <f t="shared" ca="1" si="77"/>
        <v>5.5629938503134024E-2</v>
      </c>
      <c r="E220">
        <f t="shared" ca="1" si="77"/>
        <v>0.93430931338485124</v>
      </c>
      <c r="F220">
        <f t="shared" ca="1" si="77"/>
        <v>0.53952026154312316</v>
      </c>
      <c r="G220">
        <f t="shared" ca="1" si="77"/>
        <v>0.38132109636222311</v>
      </c>
      <c r="H220">
        <f t="shared" ca="1" si="77"/>
        <v>0.94735580604147518</v>
      </c>
      <c r="I220">
        <f t="shared" ca="1" si="77"/>
        <v>0.49198100404269818</v>
      </c>
      <c r="M220" t="str">
        <f t="shared" ca="1" si="68"/>
        <v>지정 장비</v>
      </c>
      <c r="N220" t="e">
        <f t="shared" ca="1" si="75"/>
        <v>#VALUE!</v>
      </c>
      <c r="O220">
        <f t="shared" ca="1" si="73"/>
        <v>1</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캐릭터",$M220="지정 캐릭터 LBP1",$M220="지정 캐릭터 LBP2",$M220="지정 캐릭터 LBP3",$M220="안 지정 캐릭터 영웅등급"),"DI",
IF($M220="지정 캐릭터 PP","DI",
IF(OR($M220="안 지정 캐릭터 PP 일반등급",$M220="안 지정 캐릭터 PP 영웅등급"),"GO",
"그외없음"))))))</f>
        <v>GO</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캐릭터",$M220="지정 캐릭터 LBP1",$M220="지정 캐릭터 LBP2",$M220="지정 캐릭터 LBP3"),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
"그외없음")))))))</f>
        <v>삭제</v>
      </c>
      <c r="R220" t="e">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캐릭터",$M220="지정 캐릭터 LBP1",$M220="지정 캐릭터 LBP2",$M220="지정 캐릭터 LBP3"),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#VALUE!</v>
      </c>
      <c r="S220" t="e">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#VALUE!</v>
      </c>
      <c r="T220" t="e">
        <f t="shared" ca="1" si="69"/>
        <v>#VALUE!</v>
      </c>
      <c r="U220" t="s">
        <v>83</v>
      </c>
      <c r="V220" t="s">
        <v>296</v>
      </c>
      <c r="W220">
        <v>1</v>
      </c>
      <c r="X220" t="s">
        <v>129</v>
      </c>
      <c r="Z220">
        <v>7000</v>
      </c>
      <c r="AA220" t="str">
        <f t="shared" ca="1" si="70"/>
        <v>fe</v>
      </c>
      <c r="AB220" t="s">
        <v>83</v>
      </c>
      <c r="AC220" t="s">
        <v>295</v>
      </c>
      <c r="AD220">
        <v>1</v>
      </c>
      <c r="AE220" t="s">
        <v>133</v>
      </c>
      <c r="AF220">
        <v>29</v>
      </c>
      <c r="AG220">
        <v>16</v>
      </c>
      <c r="AH220" t="str">
        <f t="shared" si="71"/>
        <v/>
      </c>
      <c r="AI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IFERROR(VLOOKUP(AC220,[2]ActorTable!$A:$G,MATCH("이름참고",[2]ActorTable!$1:$1,0),0),"캐릭터없음"),
"")))))</f>
        <v>흑빛 띠를 두른 도끼</v>
      </c>
      <c r="AJ220">
        <v>1</v>
      </c>
      <c r="AK22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v>
      </c>
      <c r="AL220" t="str">
        <f t="shared" ca="1" si="72"/>
        <v>{"dy":2,"sl":7,"tp":"fe","vl":"Equip0401","cn":1,"pt":"DI","pp":29,"pr":16}</v>
      </c>
    </row>
    <row r="221" spans="1:38">
      <c r="A221">
        <v>3</v>
      </c>
      <c r="B221">
        <v>7</v>
      </c>
      <c r="C221">
        <f t="shared" si="67"/>
        <v>0</v>
      </c>
      <c r="D221">
        <f t="shared" ca="1" si="77"/>
        <v>0.17010339386067763</v>
      </c>
      <c r="E221">
        <f t="shared" ca="1" si="77"/>
        <v>7.1727896351921672E-2</v>
      </c>
      <c r="F221">
        <f t="shared" ca="1" si="77"/>
        <v>0.53699203005501928</v>
      </c>
      <c r="G221">
        <f t="shared" ca="1" si="77"/>
        <v>8.8092006148557389E-2</v>
      </c>
      <c r="H221">
        <f t="shared" ca="1" si="77"/>
        <v>0.84719648024523486</v>
      </c>
      <c r="I221">
        <f t="shared" ca="1" si="77"/>
        <v>0.49012319159726681</v>
      </c>
      <c r="M221" t="str">
        <f t="shared" ca="1" si="68"/>
        <v>지정 장비</v>
      </c>
      <c r="N221" t="e">
        <f t="shared" ca="1" si="75"/>
        <v>#VALUE!</v>
      </c>
      <c r="O221">
        <f t="shared" ca="1" si="73"/>
        <v>1</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캐릭터",$M221="지정 캐릭터 LBP1",$M221="지정 캐릭터 LBP2",$M221="지정 캐릭터 LBP3",$M221="안 지정 캐릭터 영웅등급"),"DI",
IF($M221="지정 캐릭터 PP","DI",
IF(OR($M221="안 지정 캐릭터 PP 일반등급",$M221="안 지정 캐릭터 PP 영웅등급"),"GO",
"그외없음"))))))</f>
        <v>DI</v>
      </c>
      <c r="Q221" t="e">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캐릭터",$M221="지정 캐릭터 LBP1",$M221="지정 캐릭터 LBP2",$M221="지정 캐릭터 LBP3"),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
"그외없음")))))))</f>
        <v>#VALUE!</v>
      </c>
      <c r="R221" t="e">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캐릭터",$M221="지정 캐릭터 LBP1",$M221="지정 캐릭터 LBP2",$M221="지정 캐릭터 LBP3"),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#VALUE!</v>
      </c>
      <c r="S221" t="e">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#VALUE!</v>
      </c>
      <c r="T221" t="e">
        <f t="shared" ca="1" si="69"/>
        <v>#VALUE!</v>
      </c>
      <c r="U221" t="s">
        <v>83</v>
      </c>
      <c r="V221" t="s">
        <v>190</v>
      </c>
      <c r="W221">
        <v>1</v>
      </c>
      <c r="X221" t="s">
        <v>129</v>
      </c>
      <c r="Z221">
        <v>3600</v>
      </c>
      <c r="AA221" t="str">
        <f t="shared" ca="1" si="70"/>
        <v>fe</v>
      </c>
      <c r="AB221" t="s">
        <v>83</v>
      </c>
      <c r="AC221" t="s">
        <v>265</v>
      </c>
      <c r="AD221">
        <v>1</v>
      </c>
      <c r="AE221" t="s">
        <v>129</v>
      </c>
      <c r="AG221">
        <v>7700</v>
      </c>
      <c r="AH221" t="str">
        <f t="shared" si="71"/>
        <v/>
      </c>
      <c r="AI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IFERROR(VLOOKUP(AC221,[2]ActorTable!$A:$G,MATCH("이름참고",[2]ActorTable!$1:$1,0),0),"캐릭터없음"),
"")))))</f>
        <v>왕조의 블레이드</v>
      </c>
      <c r="AJ221">
        <v>1</v>
      </c>
      <c r="AK22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v>
      </c>
      <c r="AL221" t="str">
        <f t="shared" ca="1" si="72"/>
        <v>{"dy":3,"sl":7,"tp":"fe","vl":"Equip8102","cn":1,"pt":"GO","pr":7700}</v>
      </c>
    </row>
    <row r="222" spans="1:38">
      <c r="A222">
        <v>4</v>
      </c>
      <c r="B222">
        <v>7</v>
      </c>
      <c r="C222">
        <f t="shared" si="67"/>
        <v>0</v>
      </c>
      <c r="D222">
        <f t="shared" ref="D222:I231" ca="1" si="78">RAND()</f>
        <v>0.27382344713215911</v>
      </c>
      <c r="E222">
        <f t="shared" ca="1" si="78"/>
        <v>0.68374893372070689</v>
      </c>
      <c r="F222">
        <f t="shared" ca="1" si="78"/>
        <v>0.84978701464842965</v>
      </c>
      <c r="G222">
        <f t="shared" ca="1" si="78"/>
        <v>0.54757224917808633</v>
      </c>
      <c r="H222">
        <f t="shared" ca="1" si="78"/>
        <v>1.2204195835571197E-3</v>
      </c>
      <c r="I222">
        <f t="shared" ca="1" si="78"/>
        <v>6.0021920376493898E-2</v>
      </c>
      <c r="M222" t="str">
        <f t="shared" ca="1" si="68"/>
        <v>지정 장비</v>
      </c>
      <c r="N222" t="e">
        <f t="shared" ca="1" si="75"/>
        <v>#VALUE!</v>
      </c>
      <c r="O222">
        <f t="shared" ca="1" si="73"/>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캐릭터",$M222="지정 캐릭터 LBP1",$M222="지정 캐릭터 LBP2",$M222="지정 캐릭터 LBP3",$M222="안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캐릭터",$M222="지정 캐릭터 LBP1",$M222="지정 캐릭터 LBP2",$M222="지정 캐릭터 LBP3"),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
"그외없음")))))))</f>
        <v>삭제</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캐릭터",$M222="지정 캐릭터 LBP1",$M222="지정 캐릭터 LBP2",$M222="지정 캐릭터 LBP3"),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#VALUE!</v>
      </c>
      <c r="S222" t="e">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#VALUE!</v>
      </c>
      <c r="T222" t="e">
        <f t="shared" ca="1" si="69"/>
        <v>#VALUE!</v>
      </c>
      <c r="U222" t="s">
        <v>83</v>
      </c>
      <c r="V222" t="s">
        <v>280</v>
      </c>
      <c r="W222">
        <v>1</v>
      </c>
      <c r="X222" t="s">
        <v>129</v>
      </c>
      <c r="Z222">
        <v>800</v>
      </c>
      <c r="AA222" t="str">
        <f t="shared" ca="1" si="70"/>
        <v>fe</v>
      </c>
      <c r="AB222" t="s">
        <v>83</v>
      </c>
      <c r="AC222" t="s">
        <v>271</v>
      </c>
      <c r="AD222">
        <v>1</v>
      </c>
      <c r="AE222" t="s">
        <v>133</v>
      </c>
      <c r="AF222">
        <v>248</v>
      </c>
      <c r="AG222">
        <v>119</v>
      </c>
      <c r="AH222" t="str">
        <f t="shared" si="71"/>
        <v/>
      </c>
      <c r="AI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IFERROR(VLOOKUP(AC222,[2]ActorTable!$A:$G,MATCH("이름참고",[2]ActorTable!$1:$1,0),0),"캐릭터없음"),
"")))))</f>
        <v>영혼분쇄기</v>
      </c>
      <c r="AJ222">
        <v>1</v>
      </c>
      <c r="AK22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v>
      </c>
      <c r="AL222" t="str">
        <f t="shared" ca="1" si="72"/>
        <v>{"dy":4,"sl":7,"tp":"fe","vl":"Equip8402","cn":1,"pt":"DI","pp":248,"pr":119}</v>
      </c>
    </row>
    <row r="223" spans="1:38">
      <c r="A223">
        <v>5</v>
      </c>
      <c r="B223">
        <v>7</v>
      </c>
      <c r="C223">
        <f t="shared" si="67"/>
        <v>0</v>
      </c>
      <c r="D223">
        <f t="shared" ca="1" si="78"/>
        <v>0.85823533647779238</v>
      </c>
      <c r="E223">
        <f t="shared" ca="1" si="78"/>
        <v>0.61782151420499676</v>
      </c>
      <c r="F223">
        <f t="shared" ca="1" si="78"/>
        <v>0.99898149313273066</v>
      </c>
      <c r="G223">
        <f t="shared" ca="1" si="78"/>
        <v>0.52430956335746681</v>
      </c>
      <c r="H223">
        <f t="shared" ca="1" si="78"/>
        <v>0.71841647567518763</v>
      </c>
      <c r="I223">
        <f t="shared" ca="1" si="78"/>
        <v>0.75115109302661753</v>
      </c>
      <c r="M223" t="str">
        <f t="shared" ca="1" si="68"/>
        <v>지정 장비</v>
      </c>
      <c r="N223" t="e">
        <f t="shared" ca="1" si="75"/>
        <v>#VALUE!</v>
      </c>
      <c r="O223">
        <f t="shared" ca="1" si="73"/>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캐릭터",$M223="지정 캐릭터 LBP1",$M223="지정 캐릭터 LBP2",$M223="지정 캐릭터 LBP3",$M223="안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캐릭터",$M223="지정 캐릭터 LBP1",$M223="지정 캐릭터 LBP2",$M223="지정 캐릭터 LBP3"),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캐릭터",$M223="지정 캐릭터 LBP1",$M223="지정 캐릭터 LBP2",$M223="지정 캐릭터 LBP3"),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#VALUE!</v>
      </c>
      <c r="S223" t="e">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#VALUE!</v>
      </c>
      <c r="T223" t="e">
        <f t="shared" ca="1" si="69"/>
        <v>#VALUE!</v>
      </c>
      <c r="U223" t="s">
        <v>83</v>
      </c>
      <c r="V223" t="s">
        <v>202</v>
      </c>
      <c r="W223">
        <v>1</v>
      </c>
      <c r="X223" t="s">
        <v>129</v>
      </c>
      <c r="Z223">
        <v>1000</v>
      </c>
      <c r="AA223" t="str">
        <f t="shared" ca="1" si="70"/>
        <v>fe</v>
      </c>
      <c r="AB223" t="s">
        <v>83</v>
      </c>
      <c r="AC223" t="s">
        <v>274</v>
      </c>
      <c r="AD223">
        <v>1</v>
      </c>
      <c r="AE223" t="s">
        <v>129</v>
      </c>
      <c r="AG223">
        <v>900</v>
      </c>
      <c r="AH223" t="str">
        <f t="shared" si="71"/>
        <v/>
      </c>
      <c r="AI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IFERROR(VLOOKUP(AC223,[2]ActorTable!$A:$G,MATCH("이름참고",[2]ActorTable!$1:$1,0),0),"캐릭터없음"),
"")))))</f>
        <v>반원 무늬 대거</v>
      </c>
      <c r="AJ223">
        <v>1</v>
      </c>
      <c r="AK22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v>
      </c>
      <c r="AL223" t="str">
        <f t="shared" ca="1" si="72"/>
        <v>{"dy":5,"sl":7,"tp":"fe","vl":"Equip1002","cn":1,"pt":"GO","pr":900}</v>
      </c>
    </row>
    <row r="224" spans="1:38">
      <c r="A224">
        <v>6</v>
      </c>
      <c r="B224">
        <v>7</v>
      </c>
      <c r="C224">
        <f t="shared" si="67"/>
        <v>0</v>
      </c>
      <c r="D224">
        <f t="shared" ca="1" si="78"/>
        <v>7.4074761374481768E-2</v>
      </c>
      <c r="E224">
        <f t="shared" ca="1" si="78"/>
        <v>0.80080840181453428</v>
      </c>
      <c r="F224">
        <f t="shared" ca="1" si="78"/>
        <v>3.0482010860233832E-2</v>
      </c>
      <c r="G224">
        <f t="shared" ca="1" si="78"/>
        <v>6.202091084107475E-2</v>
      </c>
      <c r="H224">
        <f t="shared" ca="1" si="78"/>
        <v>0.90287688203712035</v>
      </c>
      <c r="I224">
        <f t="shared" ca="1" si="78"/>
        <v>0.26066179785870369</v>
      </c>
      <c r="M224" t="str">
        <f t="shared" ca="1" si="68"/>
        <v>지정 장비</v>
      </c>
      <c r="N224" t="e">
        <f t="shared" ca="1" si="75"/>
        <v>#VALUE!</v>
      </c>
      <c r="O224">
        <f t="shared" ca="1" si="73"/>
        <v>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캐릭터",$M224="지정 캐릭터 LBP1",$M224="지정 캐릭터 LBP2",$M224="지정 캐릭터 LBP3",$M224="안 지정 캐릭터 영웅등급"),"DI",
IF($M224="지정 캐릭터 PP","DI",
IF(OR($M224="안 지정 캐릭터 PP 일반등급",$M224="안 지정 캐릭터 PP 영웅등급"),"GO",
"그외없음"))))))</f>
        <v>DI</v>
      </c>
      <c r="Q224" t="e">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캐릭터",$M224="지정 캐릭터 LBP1",$M224="지정 캐릭터 LBP2",$M224="지정 캐릭터 LBP3"),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
"그외없음")))))))</f>
        <v>#VALUE!</v>
      </c>
      <c r="R224" t="e">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캐릭터",$M224="지정 캐릭터 LBP1",$M224="지정 캐릭터 LBP2",$M224="지정 캐릭터 LBP3"),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#VALUE!</v>
      </c>
      <c r="S224" t="e">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#VALUE!</v>
      </c>
      <c r="T224" t="e">
        <f t="shared" ca="1" si="69"/>
        <v>#VALUE!</v>
      </c>
      <c r="U224" t="s">
        <v>83</v>
      </c>
      <c r="V224" t="s">
        <v>187</v>
      </c>
      <c r="W224">
        <v>1</v>
      </c>
      <c r="X224" t="s">
        <v>133</v>
      </c>
      <c r="Z224">
        <v>40</v>
      </c>
      <c r="AA224" t="str">
        <f t="shared" ca="1" si="70"/>
        <v>fe</v>
      </c>
      <c r="AB224" t="s">
        <v>83</v>
      </c>
      <c r="AC224" t="s">
        <v>187</v>
      </c>
      <c r="AD224">
        <v>1</v>
      </c>
      <c r="AE224" t="s">
        <v>129</v>
      </c>
      <c r="AG224">
        <v>28900</v>
      </c>
      <c r="AH224" t="str">
        <f t="shared" si="71"/>
        <v/>
      </c>
      <c r="AI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IFERROR(VLOOKUP(AC224,[2]ActorTable!$A:$G,MATCH("이름참고",[2]ActorTable!$1:$1,0),0),"캐릭터없음"),
"")))))</f>
        <v>붉은 보석 대검</v>
      </c>
      <c r="AJ224">
        <v>1</v>
      </c>
      <c r="AK22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v>
      </c>
      <c r="AL224" t="str">
        <f t="shared" ca="1" si="72"/>
        <v>{"dy":6,"sl":7,"tp":"fe","vl":"Equip8201","cn":1,"pt":"GO","pr":28900}</v>
      </c>
    </row>
    <row r="225" spans="1:38">
      <c r="A225">
        <v>7</v>
      </c>
      <c r="B225">
        <v>7</v>
      </c>
      <c r="C225">
        <f t="shared" si="67"/>
        <v>0</v>
      </c>
      <c r="D225">
        <f t="shared" ca="1" si="78"/>
        <v>0.52569952300468437</v>
      </c>
      <c r="E225">
        <f t="shared" ca="1" si="78"/>
        <v>0.81263695570454586</v>
      </c>
      <c r="F225">
        <f t="shared" ca="1" si="78"/>
        <v>0.49413762680743922</v>
      </c>
      <c r="G225">
        <f t="shared" ca="1" si="78"/>
        <v>0.12560667933662273</v>
      </c>
      <c r="H225">
        <f t="shared" ca="1" si="78"/>
        <v>0.70609264881258305</v>
      </c>
      <c r="I225">
        <f t="shared" ca="1" si="78"/>
        <v>0.92846017827813188</v>
      </c>
      <c r="M225" t="str">
        <f t="shared" ca="1" si="68"/>
        <v>지정 장비</v>
      </c>
      <c r="N225" t="e">
        <f t="shared" ca="1" si="75"/>
        <v>#VALUE!</v>
      </c>
      <c r="O225">
        <f t="shared" ca="1" si="73"/>
        <v>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캐릭터",$M225="지정 캐릭터 LBP1",$M225="지정 캐릭터 LBP2",$M225="지정 캐릭터 LBP3",$M225="안 지정 캐릭터 영웅등급"),"DI",
IF($M225="지정 캐릭터 PP","DI",
IF(OR($M225="안 지정 캐릭터 PP 일반등급",$M225="안 지정 캐릭터 PP 영웅등급"),"GO",
"그외없음"))))))</f>
        <v>DI</v>
      </c>
      <c r="Q225" t="e">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캐릭터",$M225="지정 캐릭터 LBP1",$M225="지정 캐릭터 LBP2",$M225="지정 캐릭터 LBP3"),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
"그외없음")))))))</f>
        <v>#VALUE!</v>
      </c>
      <c r="R225" t="e">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캐릭터",$M225="지정 캐릭터 LBP1",$M225="지정 캐릭터 LBP2",$M225="지정 캐릭터 LBP3"),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#VALUE!</v>
      </c>
      <c r="S225" t="e">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#VALUE!</v>
      </c>
      <c r="T225" t="e">
        <f t="shared" ca="1" si="69"/>
        <v>#VALUE!</v>
      </c>
      <c r="U225" t="s">
        <v>83</v>
      </c>
      <c r="V225" t="s">
        <v>316</v>
      </c>
      <c r="W225">
        <v>1</v>
      </c>
      <c r="X225" t="s">
        <v>129</v>
      </c>
      <c r="Z225">
        <v>1200</v>
      </c>
      <c r="AA225" t="str">
        <f t="shared" ca="1" si="70"/>
        <v>fe</v>
      </c>
      <c r="AB225" t="s">
        <v>83</v>
      </c>
      <c r="AC225" t="s">
        <v>268</v>
      </c>
      <c r="AD225">
        <v>1</v>
      </c>
      <c r="AE225" t="s">
        <v>129</v>
      </c>
      <c r="AG225">
        <v>1200</v>
      </c>
      <c r="AH225" t="str">
        <f t="shared" si="71"/>
        <v/>
      </c>
      <c r="AI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IFERROR(VLOOKUP(AC225,[2]ActorTable!$A:$G,MATCH("이름참고",[2]ActorTable!$1:$1,0),0),"캐릭터없음"),
"")))))</f>
        <v>원시 부족 지팡이</v>
      </c>
      <c r="AJ225">
        <v>1</v>
      </c>
      <c r="AK22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v>
      </c>
      <c r="AL225" t="str">
        <f t="shared" ca="1" si="72"/>
        <v>{"dy":7,"sl":7,"tp":"fe","vl":"Equip3101","cn":1,"pt":"GO","pr":1200}</v>
      </c>
    </row>
    <row r="226" spans="1:38">
      <c r="A226">
        <v>8</v>
      </c>
      <c r="B226">
        <v>7</v>
      </c>
      <c r="C226">
        <f t="shared" si="67"/>
        <v>0</v>
      </c>
      <c r="D226">
        <f t="shared" ca="1" si="78"/>
        <v>0.10184560604846526</v>
      </c>
      <c r="E226">
        <f t="shared" ca="1" si="78"/>
        <v>3.5383539217826554E-2</v>
      </c>
      <c r="F226">
        <f t="shared" ca="1" si="78"/>
        <v>0.60679639183909029</v>
      </c>
      <c r="G226">
        <f t="shared" ca="1" si="78"/>
        <v>0.33942510353934596</v>
      </c>
      <c r="H226">
        <f t="shared" ca="1" si="78"/>
        <v>0.26736925437295544</v>
      </c>
      <c r="I226">
        <f t="shared" ca="1" si="78"/>
        <v>0.5217039863203089</v>
      </c>
      <c r="M226" t="str">
        <f t="shared" ca="1" si="68"/>
        <v>지정 장비</v>
      </c>
      <c r="N226" t="e">
        <f t="shared" ca="1" si="75"/>
        <v>#VALUE!</v>
      </c>
      <c r="O226">
        <f t="shared" ca="1" si="73"/>
        <v>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캐릭터",$M226="지정 캐릭터 LBP1",$M226="지정 캐릭터 LBP2",$M226="지정 캐릭터 LBP3",$M226="안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캐릭터",$M226="지정 캐릭터 LBP1",$M226="지정 캐릭터 LBP2",$M226="지정 캐릭터 LBP3"),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
"그외없음")))))))</f>
        <v>삭제</v>
      </c>
      <c r="R226" t="e">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캐릭터",$M226="지정 캐릭터 LBP1",$M226="지정 캐릭터 LBP2",$M226="지정 캐릭터 LBP3"),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#VALUE!</v>
      </c>
      <c r="S226" t="e">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#VALUE!</v>
      </c>
      <c r="T226" t="e">
        <f t="shared" ca="1" si="69"/>
        <v>#VALUE!</v>
      </c>
      <c r="U226" t="s">
        <v>83</v>
      </c>
      <c r="V226" t="s">
        <v>217</v>
      </c>
      <c r="W226">
        <v>1</v>
      </c>
      <c r="X226" t="s">
        <v>133</v>
      </c>
      <c r="Z226">
        <v>15</v>
      </c>
      <c r="AA226" t="str">
        <f t="shared" ca="1" si="70"/>
        <v>fe</v>
      </c>
      <c r="AB226" t="s">
        <v>83</v>
      </c>
      <c r="AC226" t="s">
        <v>215</v>
      </c>
      <c r="AD226">
        <v>1</v>
      </c>
      <c r="AE226" t="s">
        <v>129</v>
      </c>
      <c r="AG226">
        <v>1800</v>
      </c>
      <c r="AH226" t="str">
        <f t="shared" si="71"/>
        <v/>
      </c>
      <c r="AI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IFERROR(VLOOKUP(AC226,[2]ActorTable!$A:$G,MATCH("이름참고",[2]ActorTable!$1:$1,0),0),"캐릭터없음"),
"")))))</f>
        <v>강철 원형 방패</v>
      </c>
      <c r="AJ226">
        <v>1</v>
      </c>
      <c r="AK22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v>
      </c>
      <c r="AL226" t="str">
        <f t="shared" ca="1" si="72"/>
        <v>{"dy":8,"sl":7,"tp":"fe","vl":"Equip7001","cn":1,"pt":"GO","pr":1800}</v>
      </c>
    </row>
    <row r="227" spans="1:38">
      <c r="A227">
        <v>9</v>
      </c>
      <c r="B227">
        <v>7</v>
      </c>
      <c r="C227">
        <f t="shared" si="67"/>
        <v>0</v>
      </c>
      <c r="D227">
        <f t="shared" ca="1" si="78"/>
        <v>0.89853617092053784</v>
      </c>
      <c r="E227">
        <f t="shared" ca="1" si="78"/>
        <v>0.80199281305619796</v>
      </c>
      <c r="F227">
        <f t="shared" ca="1" si="78"/>
        <v>0.9781278560357265</v>
      </c>
      <c r="G227">
        <f t="shared" ca="1" si="78"/>
        <v>0.92768471185605761</v>
      </c>
      <c r="H227">
        <f t="shared" ca="1" si="78"/>
        <v>0.39248081184546268</v>
      </c>
      <c r="I227">
        <f t="shared" ca="1" si="78"/>
        <v>0.28279741837834771</v>
      </c>
      <c r="M227" t="str">
        <f t="shared" ca="1" si="68"/>
        <v>지정 장비</v>
      </c>
      <c r="N227" t="e">
        <f t="shared" ca="1" si="75"/>
        <v>#VALUE!</v>
      </c>
      <c r="O227">
        <f t="shared" ca="1" si="73"/>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캐릭터",$M227="지정 캐릭터 LBP1",$M227="지정 캐릭터 LBP2",$M227="지정 캐릭터 LBP3",$M227="안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캐릭터",$M227="지정 캐릭터 LBP1",$M227="지정 캐릭터 LBP2",$M227="지정 캐릭터 LBP3"),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
"그외없음")))))))</f>
        <v>삭제</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캐릭터",$M227="지정 캐릭터 LBP1",$M227="지정 캐릭터 LBP2",$M227="지정 캐릭터 LBP3"),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#VALUE!</v>
      </c>
      <c r="S227" t="e">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#VALUE!</v>
      </c>
      <c r="T227" t="e">
        <f t="shared" ca="1" si="69"/>
        <v>#VALUE!</v>
      </c>
      <c r="U227" t="s">
        <v>83</v>
      </c>
      <c r="V227" t="s">
        <v>218</v>
      </c>
      <c r="W227">
        <v>1</v>
      </c>
      <c r="X227" t="s">
        <v>133</v>
      </c>
      <c r="Z227">
        <v>5</v>
      </c>
      <c r="AA227" t="str">
        <f t="shared" ca="1" si="70"/>
        <v>fe</v>
      </c>
      <c r="AB227" t="s">
        <v>83</v>
      </c>
      <c r="AC227" t="s">
        <v>273</v>
      </c>
      <c r="AD227">
        <v>1</v>
      </c>
      <c r="AE227" t="s">
        <v>133</v>
      </c>
      <c r="AG227">
        <v>14</v>
      </c>
      <c r="AH227" t="str">
        <f t="shared" si="71"/>
        <v/>
      </c>
      <c r="AI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IFERROR(VLOOKUP(AC227,[2]ActorTable!$A:$G,MATCH("이름참고",[2]ActorTable!$1:$1,0),0),"캐릭터없음"),
"")))))</f>
        <v>플럭스 리볼버</v>
      </c>
      <c r="AJ227">
        <v>1</v>
      </c>
      <c r="AK22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v>
      </c>
      <c r="AL227" t="str">
        <f t="shared" ca="1" si="72"/>
        <v>{"dy":9,"sl":7,"tp":"fe","vl":"Equip6202","cn":1,"pt":"DI","pr":14}</v>
      </c>
    </row>
    <row r="228" spans="1:38">
      <c r="A228">
        <v>10</v>
      </c>
      <c r="B228">
        <v>7</v>
      </c>
      <c r="C228">
        <f t="shared" si="67"/>
        <v>0</v>
      </c>
      <c r="D228">
        <f t="shared" ca="1" si="78"/>
        <v>2.4075549785156247E-2</v>
      </c>
      <c r="E228">
        <f t="shared" ca="1" si="78"/>
        <v>0.15040032044509299</v>
      </c>
      <c r="F228">
        <f t="shared" ca="1" si="78"/>
        <v>0.70450665216568353</v>
      </c>
      <c r="G228">
        <f t="shared" ca="1" si="78"/>
        <v>0.43617100511847384</v>
      </c>
      <c r="H228">
        <f t="shared" ca="1" si="78"/>
        <v>0.41395175373416693</v>
      </c>
      <c r="I228">
        <f t="shared" ca="1" si="78"/>
        <v>0.22894559093357514</v>
      </c>
      <c r="M228" t="str">
        <f t="shared" ca="1" si="68"/>
        <v>지정 장비</v>
      </c>
      <c r="N228" t="e">
        <f t="shared" ca="1" si="75"/>
        <v>#VALUE!</v>
      </c>
      <c r="O228">
        <f t="shared" ca="1" si="73"/>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캐릭터",$M228="지정 캐릭터 LBP1",$M228="지정 캐릭터 LBP2",$M228="지정 캐릭터 LBP3",$M228="안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캐릭터",$M228="지정 캐릭터 LBP1",$M228="지정 캐릭터 LBP2",$M228="지정 캐릭터 LBP3"),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캐릭터",$M228="지정 캐릭터 LBP1",$M228="지정 캐릭터 LBP2",$M228="지정 캐릭터 LBP3"),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#VALUE!</v>
      </c>
      <c r="S228" t="e">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#VALUE!</v>
      </c>
      <c r="T228" t="e">
        <f t="shared" ca="1" si="69"/>
        <v>#VALUE!</v>
      </c>
      <c r="U228" t="s">
        <v>83</v>
      </c>
      <c r="V228" t="s">
        <v>283</v>
      </c>
      <c r="W228">
        <v>1</v>
      </c>
      <c r="X228" t="s">
        <v>129</v>
      </c>
      <c r="Z228">
        <v>7800</v>
      </c>
      <c r="AA228" t="str">
        <f t="shared" ca="1" si="70"/>
        <v>fe</v>
      </c>
      <c r="AB228" t="s">
        <v>83</v>
      </c>
      <c r="AC228" t="s">
        <v>291</v>
      </c>
      <c r="AD228">
        <v>1</v>
      </c>
      <c r="AE228" t="s">
        <v>133</v>
      </c>
      <c r="AG228">
        <v>5</v>
      </c>
      <c r="AH228" t="str">
        <f t="shared" si="71"/>
        <v/>
      </c>
      <c r="AI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IFERROR(VLOOKUP(AC228,[2]ActorTable!$A:$G,MATCH("이름참고",[2]ActorTable!$1:$1,0),0),"캐릭터없음"),
"")))))</f>
        <v>사파이어 대거</v>
      </c>
      <c r="AJ228">
        <v>1</v>
      </c>
      <c r="AK22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v>
      </c>
      <c r="AL228" t="str">
        <f t="shared" ca="1" si="72"/>
        <v>{"dy":10,"sl":7,"tp":"fe","vl":"Equip1201","cn":1,"pt":"DI","pr":5}</v>
      </c>
    </row>
    <row r="229" spans="1:38">
      <c r="A229">
        <v>11</v>
      </c>
      <c r="B229">
        <v>7</v>
      </c>
      <c r="C229">
        <f t="shared" si="67"/>
        <v>0</v>
      </c>
      <c r="D229">
        <f t="shared" ca="1" si="78"/>
        <v>0.54133430667747107</v>
      </c>
      <c r="E229">
        <f t="shared" ca="1" si="78"/>
        <v>0.48277060513989734</v>
      </c>
      <c r="F229">
        <f t="shared" ca="1" si="78"/>
        <v>0.81969042592333996</v>
      </c>
      <c r="G229">
        <f t="shared" ca="1" si="78"/>
        <v>0.44742133165583153</v>
      </c>
      <c r="H229">
        <f t="shared" ca="1" si="78"/>
        <v>9.2293871571976327E-2</v>
      </c>
      <c r="I229">
        <f t="shared" ca="1" si="78"/>
        <v>0.14951024715290595</v>
      </c>
      <c r="M229" t="str">
        <f t="shared" ca="1" si="68"/>
        <v>지정 장비</v>
      </c>
      <c r="N229" t="e">
        <f t="shared" ca="1" si="75"/>
        <v>#VALUE!</v>
      </c>
      <c r="O229">
        <f t="shared" ca="1" si="73"/>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캐릭터",$M229="지정 캐릭터 LBP1",$M229="지정 캐릭터 LBP2",$M229="지정 캐릭터 LBP3",$M229="안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캐릭터",$M229="지정 캐릭터 LBP1",$M229="지정 캐릭터 LBP2",$M229="지정 캐릭터 LBP3"),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캐릭터",$M229="지정 캐릭터 LBP1",$M229="지정 캐릭터 LBP2",$M229="지정 캐릭터 LBP3"),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#VALUE!</v>
      </c>
      <c r="S229" t="e">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#VALUE!</v>
      </c>
      <c r="T229" t="e">
        <f t="shared" ca="1" si="69"/>
        <v>#VALUE!</v>
      </c>
      <c r="U229" t="s">
        <v>83</v>
      </c>
      <c r="V229" t="s">
        <v>207</v>
      </c>
      <c r="W229">
        <v>1</v>
      </c>
      <c r="X229" t="s">
        <v>129</v>
      </c>
      <c r="Z229">
        <v>22000</v>
      </c>
      <c r="AA229" t="str">
        <f t="shared" ca="1" si="70"/>
        <v>fe</v>
      </c>
      <c r="AB229" t="s">
        <v>83</v>
      </c>
      <c r="AC229" t="s">
        <v>269</v>
      </c>
      <c r="AD229">
        <v>1</v>
      </c>
      <c r="AE229" t="s">
        <v>129</v>
      </c>
      <c r="AG229">
        <v>8000</v>
      </c>
      <c r="AH229" t="str">
        <f t="shared" si="71"/>
        <v/>
      </c>
      <c r="AI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IFERROR(VLOOKUP(AC229,[2]ActorTable!$A:$G,MATCH("이름참고",[2]ActorTable!$1:$1,0),0),"캐릭터없음"),
"")))))</f>
        <v>위장용 세검</v>
      </c>
      <c r="AJ229">
        <v>1</v>
      </c>
      <c r="AK22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v>
      </c>
      <c r="AL229" t="str">
        <f t="shared" ca="1" si="72"/>
        <v>{"dy":11,"sl":7,"tp":"fe","vl":"Equip1301","cn":1,"pt":"GO","pr":8000}</v>
      </c>
    </row>
    <row r="230" spans="1:38">
      <c r="A230">
        <v>12</v>
      </c>
      <c r="B230">
        <v>7</v>
      </c>
      <c r="C230">
        <f t="shared" si="67"/>
        <v>0</v>
      </c>
      <c r="D230">
        <f t="shared" ca="1" si="78"/>
        <v>5.0839826511525077E-2</v>
      </c>
      <c r="E230">
        <f t="shared" ca="1" si="78"/>
        <v>0.60915903054735387</v>
      </c>
      <c r="F230">
        <f t="shared" ca="1" si="78"/>
        <v>0.16021784534819772</v>
      </c>
      <c r="G230">
        <f t="shared" ca="1" si="78"/>
        <v>0.776693889211724</v>
      </c>
      <c r="H230">
        <f t="shared" ca="1" si="78"/>
        <v>0.59511876297320654</v>
      </c>
      <c r="I230">
        <f t="shared" ca="1" si="78"/>
        <v>0.23477154378072163</v>
      </c>
      <c r="M230" t="str">
        <f t="shared" ca="1" si="68"/>
        <v>지정 장비</v>
      </c>
      <c r="N230" t="e">
        <f t="shared" ca="1" si="75"/>
        <v>#VALUE!</v>
      </c>
      <c r="O230">
        <f t="shared" ca="1" si="73"/>
        <v>1</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캐릭터",$M230="지정 캐릭터 LBP1",$M230="지정 캐릭터 LBP2",$M230="지정 캐릭터 LBP3",$M230="안 지정 캐릭터 영웅등급"),"DI",
IF($M230="지정 캐릭터 PP","DI",
IF(OR($M230="안 지정 캐릭터 PP 일반등급",$M230="안 지정 캐릭터 PP 영웅등급"),"GO",
"그외없음"))))))</f>
        <v>GO</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캐릭터",$M230="지정 캐릭터 LBP1",$M230="지정 캐릭터 LBP2",$M230="지정 캐릭터 LBP3"),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
"그외없음")))))))</f>
        <v>삭제</v>
      </c>
      <c r="R230" t="e">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캐릭터",$M230="지정 캐릭터 LBP1",$M230="지정 캐릭터 LBP2",$M230="지정 캐릭터 LBP3"),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#VALUE!</v>
      </c>
      <c r="S230" t="e">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#VALUE!</v>
      </c>
      <c r="T230" t="e">
        <f t="shared" ca="1" si="69"/>
        <v>#VALUE!</v>
      </c>
      <c r="U230" t="s">
        <v>83</v>
      </c>
      <c r="V230" t="s">
        <v>272</v>
      </c>
      <c r="W230">
        <v>1</v>
      </c>
      <c r="X230" t="s">
        <v>129</v>
      </c>
      <c r="Z230">
        <v>900</v>
      </c>
      <c r="AA230" t="str">
        <f t="shared" ca="1" si="70"/>
        <v>fe</v>
      </c>
      <c r="AB230" t="s">
        <v>83</v>
      </c>
      <c r="AC230" t="s">
        <v>114</v>
      </c>
      <c r="AD230">
        <v>1</v>
      </c>
      <c r="AE230" t="s">
        <v>129</v>
      </c>
      <c r="AG230">
        <v>3300</v>
      </c>
      <c r="AH230" t="str">
        <f t="shared" si="71"/>
        <v/>
      </c>
      <c r="AI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IFERROR(VLOOKUP(AC230,[2]ActorTable!$A:$G,MATCH("이름참고",[2]ActorTable!$1:$1,0),0),"캐릭터없음"),
"")))))</f>
        <v>금빛 휘장의 검</v>
      </c>
      <c r="AJ230">
        <v>1</v>
      </c>
      <c r="AK23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v>
      </c>
      <c r="AL230" t="str">
        <f t="shared" ca="1" si="72"/>
        <v>{"dy":12,"sl":7,"tp":"fe","vl":"Equip5201","cn":1,"pt":"GO","pr":3300}</v>
      </c>
    </row>
    <row r="231" spans="1:38">
      <c r="A231">
        <v>13</v>
      </c>
      <c r="B231">
        <v>7</v>
      </c>
      <c r="C231">
        <f t="shared" si="67"/>
        <v>0</v>
      </c>
      <c r="D231">
        <f t="shared" ca="1" si="78"/>
        <v>0.10569211838439119</v>
      </c>
      <c r="E231">
        <f t="shared" ca="1" si="78"/>
        <v>0.58087452342736545</v>
      </c>
      <c r="F231">
        <f t="shared" ca="1" si="78"/>
        <v>0.44939222715674843</v>
      </c>
      <c r="G231">
        <f t="shared" ca="1" si="78"/>
        <v>0.68451342227872303</v>
      </c>
      <c r="H231">
        <f t="shared" ca="1" si="78"/>
        <v>0.64289378078820469</v>
      </c>
      <c r="I231">
        <f t="shared" ca="1" si="78"/>
        <v>0.7024111948029671</v>
      </c>
      <c r="M231" t="str">
        <f t="shared" ca="1" si="68"/>
        <v>지정 장비</v>
      </c>
      <c r="N231" t="e">
        <f t="shared" ca="1" si="75"/>
        <v>#VALUE!</v>
      </c>
      <c r="O231">
        <f t="shared" ca="1" si="73"/>
        <v>1</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캐릭터",$M231="지정 캐릭터 LBP1",$M231="지정 캐릭터 LBP2",$M231="지정 캐릭터 LBP3",$M231="안 지정 캐릭터 영웅등급"),"DI",
IF($M231="지정 캐릭터 PP","DI",
IF(OR($M231="안 지정 캐릭터 PP 일반등급",$M231="안 지정 캐릭터 PP 영웅등급"),"GO",
"그외없음"))))))</f>
        <v>GO</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캐릭터",$M231="지정 캐릭터 LBP1",$M231="지정 캐릭터 LBP2",$M231="지정 캐릭터 LBP3"),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
"그외없음")))))))</f>
        <v>삭제</v>
      </c>
      <c r="R231" t="e">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캐릭터",$M231="지정 캐릭터 LBP1",$M231="지정 캐릭터 LBP2",$M231="지정 캐릭터 LBP3"),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#VALUE!</v>
      </c>
      <c r="S231" t="e">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#VALUE!</v>
      </c>
      <c r="T231" t="e">
        <f t="shared" ca="1" si="69"/>
        <v>#VALUE!</v>
      </c>
      <c r="U231" t="s">
        <v>83</v>
      </c>
      <c r="V231" t="s">
        <v>287</v>
      </c>
      <c r="W231">
        <v>1</v>
      </c>
      <c r="X231" t="s">
        <v>129</v>
      </c>
      <c r="Z231">
        <v>1400</v>
      </c>
      <c r="AA231" t="str">
        <f t="shared" ca="1" si="70"/>
        <v>fe</v>
      </c>
      <c r="AB231" t="s">
        <v>83</v>
      </c>
      <c r="AC231" t="s">
        <v>272</v>
      </c>
      <c r="AD231">
        <v>1</v>
      </c>
      <c r="AE231" t="s">
        <v>129</v>
      </c>
      <c r="AG231">
        <v>800</v>
      </c>
      <c r="AH231" t="str">
        <f t="shared" si="71"/>
        <v/>
      </c>
      <c r="AI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IFERROR(VLOOKUP(AC231,[2]ActorTable!$A:$G,MATCH("이름참고",[2]ActorTable!$1:$1,0),0),"캐릭터없음"),
"")))))</f>
        <v>떠오르는 태양의 지팡이</v>
      </c>
      <c r="AJ231">
        <v>1</v>
      </c>
      <c r="AK23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v>
      </c>
      <c r="AL231" t="str">
        <f t="shared" ca="1" si="72"/>
        <v>{"dy":13,"sl":7,"tp":"fe","vl":"Equip3002","cn":1,"pt":"GO","pr":800}</v>
      </c>
    </row>
    <row r="232" spans="1:38">
      <c r="A232">
        <v>14</v>
      </c>
      <c r="B232">
        <v>7</v>
      </c>
      <c r="C232">
        <f t="shared" si="67"/>
        <v>0</v>
      </c>
      <c r="D232">
        <f t="shared" ref="D232:I241" ca="1" si="79">RAND()</f>
        <v>0.10514277384325976</v>
      </c>
      <c r="E232">
        <f t="shared" ca="1" si="79"/>
        <v>0.61255827475294977</v>
      </c>
      <c r="F232">
        <f t="shared" ca="1" si="79"/>
        <v>0.15744579427217187</v>
      </c>
      <c r="G232">
        <f t="shared" ca="1" si="79"/>
        <v>0.35890047932808522</v>
      </c>
      <c r="H232">
        <f t="shared" ca="1" si="79"/>
        <v>0.98185072452702593</v>
      </c>
      <c r="I232">
        <f t="shared" ca="1" si="79"/>
        <v>0.41897519425864926</v>
      </c>
      <c r="M232" t="str">
        <f t="shared" ca="1" si="68"/>
        <v>지정 장비</v>
      </c>
      <c r="N232" t="e">
        <f t="shared" ca="1" si="75"/>
        <v>#VALUE!</v>
      </c>
      <c r="O232">
        <f t="shared" ca="1" si="73"/>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캐릭터",$M232="지정 캐릭터 LBP1",$M232="지정 캐릭터 LBP2",$M232="지정 캐릭터 LBP3",$M232="안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캐릭터",$M232="지정 캐릭터 LBP1",$M232="지정 캐릭터 LBP2",$M232="지정 캐릭터 LBP3"),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
"그외없음")))))))</f>
        <v>삭제</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캐릭터",$M232="지정 캐릭터 LBP1",$M232="지정 캐릭터 LBP2",$M232="지정 캐릭터 LBP3"),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#VALUE!</v>
      </c>
      <c r="S232" t="e">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#VALUE!</v>
      </c>
      <c r="T232" t="e">
        <f t="shared" ca="1" si="69"/>
        <v>#VALUE!</v>
      </c>
      <c r="U232" t="s">
        <v>83</v>
      </c>
      <c r="V232" t="s">
        <v>196</v>
      </c>
      <c r="W232">
        <v>1</v>
      </c>
      <c r="X232" t="s">
        <v>129</v>
      </c>
      <c r="Z232">
        <v>8200</v>
      </c>
      <c r="AA232" t="str">
        <f t="shared" ca="1" si="70"/>
        <v>fe</v>
      </c>
      <c r="AB232" t="s">
        <v>83</v>
      </c>
      <c r="AC232" t="s">
        <v>116</v>
      </c>
      <c r="AD232">
        <v>1</v>
      </c>
      <c r="AE232" t="s">
        <v>129</v>
      </c>
      <c r="AG232">
        <v>1400</v>
      </c>
      <c r="AH232" t="str">
        <f t="shared" si="71"/>
        <v/>
      </c>
      <c r="AI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IFERROR(VLOOKUP(AC232,[2]ActorTable!$A:$G,MATCH("이름참고",[2]ActorTable!$1:$1,0),0),"캐릭터없음"),
"")))))</f>
        <v>그림자 단검</v>
      </c>
      <c r="AJ232">
        <v>1</v>
      </c>
      <c r="AK23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v>
      </c>
      <c r="AL232" t="str">
        <f t="shared" ca="1" si="72"/>
        <v>{"dy":14,"sl":7,"tp":"fe","vl":"Equip1102","cn":1,"pt":"GO","pr":1400}</v>
      </c>
    </row>
    <row r="233" spans="1:38">
      <c r="A233">
        <v>15</v>
      </c>
      <c r="B233">
        <v>7</v>
      </c>
      <c r="C233">
        <f t="shared" si="67"/>
        <v>0</v>
      </c>
      <c r="D233">
        <f t="shared" ca="1" si="79"/>
        <v>0.76897092979480408</v>
      </c>
      <c r="E233">
        <f t="shared" ca="1" si="79"/>
        <v>0.91413387940005619</v>
      </c>
      <c r="F233">
        <f t="shared" ca="1" si="79"/>
        <v>0.74732353846944921</v>
      </c>
      <c r="G233">
        <f t="shared" ca="1" si="79"/>
        <v>0.18226325777486962</v>
      </c>
      <c r="H233">
        <f t="shared" ca="1" si="79"/>
        <v>0.10195999800090716</v>
      </c>
      <c r="I233">
        <f t="shared" ca="1" si="79"/>
        <v>0.35236072300145405</v>
      </c>
      <c r="M233" t="str">
        <f t="shared" ca="1" si="68"/>
        <v>지정 장비</v>
      </c>
      <c r="N233" t="e">
        <f t="shared" ca="1" si="75"/>
        <v>#VALUE!</v>
      </c>
      <c r="O233">
        <f t="shared" ca="1" si="73"/>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캐릭터",$M233="지정 캐릭터 LBP1",$M233="지정 캐릭터 LBP2",$M233="지정 캐릭터 LBP3",$M233="안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캐릭터",$M233="지정 캐릭터 LBP1",$M233="지정 캐릭터 LBP2",$M233="지정 캐릭터 LBP3"),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캐릭터",$M233="지정 캐릭터 LBP1",$M233="지정 캐릭터 LBP2",$M233="지정 캐릭터 LBP3"),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#VALUE!</v>
      </c>
      <c r="S233" t="e">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#VALUE!</v>
      </c>
      <c r="T233" t="e">
        <f t="shared" ca="1" si="69"/>
        <v>#VALUE!</v>
      </c>
      <c r="U233" t="s">
        <v>83</v>
      </c>
      <c r="V233" t="s">
        <v>187</v>
      </c>
      <c r="W233">
        <v>1</v>
      </c>
      <c r="X233" t="s">
        <v>129</v>
      </c>
      <c r="Z233">
        <v>29400</v>
      </c>
      <c r="AA233" t="str">
        <f t="shared" ca="1" si="70"/>
        <v>fe</v>
      </c>
      <c r="AB233" t="s">
        <v>83</v>
      </c>
      <c r="AC233" t="s">
        <v>210</v>
      </c>
      <c r="AD233">
        <v>1</v>
      </c>
      <c r="AE233" t="s">
        <v>129</v>
      </c>
      <c r="AG233">
        <v>2900</v>
      </c>
      <c r="AH233" t="str">
        <f t="shared" si="71"/>
        <v/>
      </c>
      <c r="AI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IFERROR(VLOOKUP(AC233,[2]ActorTable!$A:$G,MATCH("이름참고",[2]ActorTable!$1:$1,0),0),"캐릭터없음"),
"")))))</f>
        <v>파수꾼의 숏보우</v>
      </c>
      <c r="AJ233">
        <v>1</v>
      </c>
      <c r="AK23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v>
      </c>
      <c r="AL233" t="str">
        <f t="shared" ca="1" si="72"/>
        <v>{"dy":15,"sl":7,"tp":"fe","vl":"Equip2202","cn":1,"pt":"GO","pr":2900}</v>
      </c>
    </row>
    <row r="234" spans="1:38">
      <c r="A234">
        <v>16</v>
      </c>
      <c r="B234">
        <v>7</v>
      </c>
      <c r="C234">
        <f t="shared" si="67"/>
        <v>0</v>
      </c>
      <c r="D234">
        <f t="shared" ca="1" si="79"/>
        <v>0.1241154962075649</v>
      </c>
      <c r="E234">
        <f t="shared" ca="1" si="79"/>
        <v>0.4037607414989306</v>
      </c>
      <c r="F234">
        <f t="shared" ca="1" si="79"/>
        <v>0.78149650113049074</v>
      </c>
      <c r="G234">
        <f t="shared" ca="1" si="79"/>
        <v>0.43896198868848935</v>
      </c>
      <c r="H234">
        <f t="shared" ca="1" si="79"/>
        <v>0.78623661235685882</v>
      </c>
      <c r="I234">
        <f t="shared" ca="1" si="79"/>
        <v>0.54700114724789528</v>
      </c>
      <c r="M234" t="str">
        <f t="shared" ca="1" si="68"/>
        <v>지정 장비</v>
      </c>
      <c r="N234" t="e">
        <f t="shared" ca="1" si="75"/>
        <v>#VALUE!</v>
      </c>
      <c r="O234">
        <f t="shared" ca="1" si="73"/>
        <v>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캐릭터",$M234="지정 캐릭터 LBP1",$M234="지정 캐릭터 LBP2",$M234="지정 캐릭터 LBP3",$M234="안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캐릭터",$M234="지정 캐릭터 LBP1",$M234="지정 캐릭터 LBP2",$M234="지정 캐릭터 LBP3"),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
"그외없음")))))))</f>
        <v>삭제</v>
      </c>
      <c r="R234" t="e">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캐릭터",$M234="지정 캐릭터 LBP1",$M234="지정 캐릭터 LBP2",$M234="지정 캐릭터 LBP3"),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#VALUE!</v>
      </c>
      <c r="S234" t="e">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#VALUE!</v>
      </c>
      <c r="T234" t="e">
        <f t="shared" ca="1" si="69"/>
        <v>#VALUE!</v>
      </c>
      <c r="U234" t="s">
        <v>83</v>
      </c>
      <c r="V234" t="s">
        <v>266</v>
      </c>
      <c r="W234">
        <v>1</v>
      </c>
      <c r="X234" t="s">
        <v>129</v>
      </c>
      <c r="Z234">
        <v>900</v>
      </c>
      <c r="AA234" t="str">
        <f t="shared" ca="1" si="70"/>
        <v>fe</v>
      </c>
      <c r="AB234" t="s">
        <v>83</v>
      </c>
      <c r="AC234" t="s">
        <v>266</v>
      </c>
      <c r="AD234">
        <v>1</v>
      </c>
      <c r="AE234" t="s">
        <v>129</v>
      </c>
      <c r="AG234">
        <v>700</v>
      </c>
      <c r="AH234" t="str">
        <f t="shared" si="71"/>
        <v/>
      </c>
      <c r="AI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IFERROR(VLOOKUP(AC234,[2]ActorTable!$A:$G,MATCH("이름참고",[2]ActorTable!$1:$1,0),0),"캐릭터없음"),
"")))))</f>
        <v>그린 아이드 소드</v>
      </c>
      <c r="AJ234">
        <v>1</v>
      </c>
      <c r="AK23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v>
      </c>
      <c r="AL234" t="str">
        <f t="shared" ca="1" si="72"/>
        <v>{"dy":16,"sl":7,"tp":"fe","vl":"Equip5002","cn":1,"pt":"GO","pr":700}</v>
      </c>
    </row>
    <row r="235" spans="1:38">
      <c r="A235">
        <v>17</v>
      </c>
      <c r="B235">
        <v>7</v>
      </c>
      <c r="C235">
        <f t="shared" si="67"/>
        <v>0</v>
      </c>
      <c r="D235">
        <f t="shared" ca="1" si="79"/>
        <v>0.80696091355844779</v>
      </c>
      <c r="E235">
        <f t="shared" ca="1" si="79"/>
        <v>0.4097778574473141</v>
      </c>
      <c r="F235">
        <f t="shared" ca="1" si="79"/>
        <v>0.58038309994172332</v>
      </c>
      <c r="G235">
        <f t="shared" ca="1" si="79"/>
        <v>0.45358689371677741</v>
      </c>
      <c r="H235">
        <f t="shared" ca="1" si="79"/>
        <v>0.40327597557168726</v>
      </c>
      <c r="I235">
        <f t="shared" ca="1" si="79"/>
        <v>0.17781675881354086</v>
      </c>
      <c r="M235" t="str">
        <f t="shared" ca="1" si="68"/>
        <v>지정 장비</v>
      </c>
      <c r="N235" t="e">
        <f t="shared" ca="1" si="75"/>
        <v>#VALUE!</v>
      </c>
      <c r="O235">
        <f t="shared" ca="1" si="73"/>
        <v>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캐릭터",$M235="지정 캐릭터 LBP1",$M235="지정 캐릭터 LBP2",$M235="지정 캐릭터 LBP3",$M235="안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캐릭터",$M235="지정 캐릭터 LBP1",$M235="지정 캐릭터 LBP2",$M235="지정 캐릭터 LBP3"),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
"그외없음")))))))</f>
        <v>삭제</v>
      </c>
      <c r="R235" t="e">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캐릭터",$M235="지정 캐릭터 LBP1",$M235="지정 캐릭터 LBP2",$M235="지정 캐릭터 LBP3"),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#VALUE!</v>
      </c>
      <c r="S235" t="e">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#VALUE!</v>
      </c>
      <c r="T235" t="e">
        <f t="shared" ca="1" si="69"/>
        <v>#VALUE!</v>
      </c>
      <c r="U235" t="s">
        <v>83</v>
      </c>
      <c r="V235" t="s">
        <v>320</v>
      </c>
      <c r="W235">
        <v>1</v>
      </c>
      <c r="X235" t="s">
        <v>133</v>
      </c>
      <c r="Y235">
        <v>29</v>
      </c>
      <c r="Z235">
        <v>18</v>
      </c>
      <c r="AA235" t="str">
        <f t="shared" ca="1" si="70"/>
        <v>fe</v>
      </c>
      <c r="AB235" t="s">
        <v>83</v>
      </c>
      <c r="AC235" t="s">
        <v>221</v>
      </c>
      <c r="AD235">
        <v>1</v>
      </c>
      <c r="AE235" t="s">
        <v>129</v>
      </c>
      <c r="AG235">
        <v>3600</v>
      </c>
      <c r="AH235" t="str">
        <f t="shared" si="71"/>
        <v/>
      </c>
      <c r="AI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IFERROR(VLOOKUP(AC235,[2]ActorTable!$A:$G,MATCH("이름참고",[2]ActorTable!$1:$1,0),0),"캐릭터없음"),
"")))))</f>
        <v>스켈레톤 쉴드</v>
      </c>
      <c r="AJ235">
        <v>1</v>
      </c>
      <c r="AK23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v>
      </c>
      <c r="AL235" t="str">
        <f t="shared" ca="1" si="72"/>
        <v>{"dy":17,"sl":7,"tp":"fe","vl":"Equip7102","cn":1,"pt":"GO","pr":3600}</v>
      </c>
    </row>
    <row r="236" spans="1:38">
      <c r="A236">
        <v>18</v>
      </c>
      <c r="B236">
        <v>7</v>
      </c>
      <c r="C236">
        <f t="shared" si="67"/>
        <v>0</v>
      </c>
      <c r="D236">
        <f t="shared" ca="1" si="79"/>
        <v>3.6583556007319551E-2</v>
      </c>
      <c r="E236">
        <f t="shared" ca="1" si="79"/>
        <v>0.43329499937736715</v>
      </c>
      <c r="F236">
        <f t="shared" ca="1" si="79"/>
        <v>0.71424938194886534</v>
      </c>
      <c r="G236">
        <f t="shared" ca="1" si="79"/>
        <v>0.69965805530128433</v>
      </c>
      <c r="H236">
        <f t="shared" ca="1" si="79"/>
        <v>0.68422369313573572</v>
      </c>
      <c r="I236">
        <f t="shared" ca="1" si="79"/>
        <v>0.59911908095868383</v>
      </c>
      <c r="M236" t="str">
        <f t="shared" ca="1" si="68"/>
        <v>지정 장비</v>
      </c>
      <c r="N236" t="e">
        <f t="shared" ca="1" si="75"/>
        <v>#VALUE!</v>
      </c>
      <c r="O236">
        <f t="shared" ca="1" si="73"/>
        <v>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캐릭터",$M236="지정 캐릭터 LBP1",$M236="지정 캐릭터 LBP2",$M236="지정 캐릭터 LBP3",$M236="안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캐릭터",$M236="지정 캐릭터 LBP1",$M236="지정 캐릭터 LBP2",$M236="지정 캐릭터 LBP3"),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
"그외없음")))))))</f>
        <v>삭제</v>
      </c>
      <c r="R236" t="e">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캐릭터",$M236="지정 캐릭터 LBP1",$M236="지정 캐릭터 LBP2",$M236="지정 캐릭터 LBP3"),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#VALUE!</v>
      </c>
      <c r="S236" t="e">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#VALUE!</v>
      </c>
      <c r="T236" t="e">
        <f t="shared" ca="1" si="69"/>
        <v>#VALUE!</v>
      </c>
      <c r="U236" t="s">
        <v>83</v>
      </c>
      <c r="V236" t="s">
        <v>192</v>
      </c>
      <c r="W236">
        <v>1</v>
      </c>
      <c r="X236" t="s">
        <v>129</v>
      </c>
      <c r="Z236">
        <v>74300</v>
      </c>
      <c r="AA236" t="str">
        <f t="shared" ca="1" si="70"/>
        <v>fe</v>
      </c>
      <c r="AB236" t="s">
        <v>83</v>
      </c>
      <c r="AC236" t="s">
        <v>268</v>
      </c>
      <c r="AD236">
        <v>1</v>
      </c>
      <c r="AE236" t="s">
        <v>129</v>
      </c>
      <c r="AG236">
        <v>1400</v>
      </c>
      <c r="AH236" t="str">
        <f t="shared" si="71"/>
        <v/>
      </c>
      <c r="AI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IFERROR(VLOOKUP(AC236,[2]ActorTable!$A:$G,MATCH("이름참고",[2]ActorTable!$1:$1,0),0),"캐릭터없음"),
"")))))</f>
        <v>원시 부족 지팡이</v>
      </c>
      <c r="AJ236">
        <v>1</v>
      </c>
      <c r="AK23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v>
      </c>
      <c r="AL236" t="str">
        <f t="shared" ca="1" si="72"/>
        <v>{"dy":18,"sl":7,"tp":"fe","vl":"Equip3101","cn":1,"pt":"GO","pr":1400}</v>
      </c>
    </row>
    <row r="237" spans="1:38">
      <c r="A237">
        <v>19</v>
      </c>
      <c r="B237">
        <v>7</v>
      </c>
      <c r="C237">
        <f t="shared" si="67"/>
        <v>0</v>
      </c>
      <c r="D237">
        <f t="shared" ca="1" si="79"/>
        <v>0.65735332207037045</v>
      </c>
      <c r="E237">
        <f t="shared" ca="1" si="79"/>
        <v>0.14255945779796675</v>
      </c>
      <c r="F237">
        <f t="shared" ca="1" si="79"/>
        <v>0.74723429257966389</v>
      </c>
      <c r="G237">
        <f t="shared" ca="1" si="79"/>
        <v>0.97814342572386459</v>
      </c>
      <c r="H237">
        <f t="shared" ca="1" si="79"/>
        <v>0.72809921392469912</v>
      </c>
      <c r="I237">
        <f t="shared" ca="1" si="79"/>
        <v>0.79671407606422329</v>
      </c>
      <c r="M237" t="str">
        <f t="shared" ca="1" si="68"/>
        <v>지정 장비</v>
      </c>
      <c r="N237" t="e">
        <f t="shared" ca="1" si="75"/>
        <v>#VALUE!</v>
      </c>
      <c r="O237">
        <f t="shared" ca="1" si="73"/>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캐릭터",$M237="지정 캐릭터 LBP1",$M237="지정 캐릭터 LBP2",$M237="지정 캐릭터 LBP3",$M237="안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캐릭터",$M237="지정 캐릭터 LBP1",$M237="지정 캐릭터 LBP2",$M237="지정 캐릭터 LBP3"),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캐릭터",$M237="지정 캐릭터 LBP1",$M237="지정 캐릭터 LBP2",$M237="지정 캐릭터 LBP3"),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#VALUE!</v>
      </c>
      <c r="S237" t="e">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#VALUE!</v>
      </c>
      <c r="T237" t="e">
        <f t="shared" ca="1" si="69"/>
        <v>#VALUE!</v>
      </c>
      <c r="U237" t="s">
        <v>83</v>
      </c>
      <c r="V237" t="s">
        <v>276</v>
      </c>
      <c r="W237">
        <v>1</v>
      </c>
      <c r="X237" t="s">
        <v>129</v>
      </c>
      <c r="Z237">
        <v>1100</v>
      </c>
      <c r="AA237" t="str">
        <f t="shared" ca="1" si="70"/>
        <v>fe</v>
      </c>
      <c r="AB237" t="s">
        <v>83</v>
      </c>
      <c r="AC237" t="s">
        <v>204</v>
      </c>
      <c r="AD237">
        <v>1</v>
      </c>
      <c r="AE237" t="s">
        <v>129</v>
      </c>
      <c r="AG237">
        <v>600</v>
      </c>
      <c r="AH237" t="str">
        <f t="shared" si="71"/>
        <v/>
      </c>
      <c r="AI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IFERROR(VLOOKUP(AC237,[2]ActorTable!$A:$G,MATCH("이름참고",[2]ActorTable!$1:$1,0),0),"캐릭터없음"),
"")))))</f>
        <v>얼룩진 도끼</v>
      </c>
      <c r="AJ237">
        <v>1</v>
      </c>
      <c r="AK23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v>
      </c>
      <c r="AL237" t="str">
        <f t="shared" ca="1" si="72"/>
        <v>{"dy":19,"sl":7,"tp":"fe","vl":"Equip0002","cn":1,"pt":"GO","pr":600}</v>
      </c>
    </row>
    <row r="238" spans="1:38">
      <c r="A238">
        <v>20</v>
      </c>
      <c r="B238">
        <v>7</v>
      </c>
      <c r="C238">
        <f t="shared" si="67"/>
        <v>0</v>
      </c>
      <c r="D238">
        <f t="shared" ca="1" si="79"/>
        <v>0.96266027934060283</v>
      </c>
      <c r="E238">
        <f t="shared" ca="1" si="79"/>
        <v>0.4452525239547872</v>
      </c>
      <c r="F238">
        <f t="shared" ca="1" si="79"/>
        <v>0.20643545237359096</v>
      </c>
      <c r="G238">
        <f t="shared" ca="1" si="79"/>
        <v>0.9346994210439834</v>
      </c>
      <c r="H238">
        <f t="shared" ca="1" si="79"/>
        <v>0.47233911547310914</v>
      </c>
      <c r="I238">
        <f t="shared" ca="1" si="79"/>
        <v>0.26848788342279395</v>
      </c>
      <c r="M238" t="str">
        <f t="shared" ca="1" si="68"/>
        <v>지정 장비</v>
      </c>
      <c r="N238" t="e">
        <f t="shared" ca="1" si="75"/>
        <v>#VALUE!</v>
      </c>
      <c r="O238">
        <f t="shared" ca="1" si="73"/>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캐릭터",$M238="지정 캐릭터 LBP1",$M238="지정 캐릭터 LBP2",$M238="지정 캐릭터 LBP3",$M238="안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캐릭터",$M238="지정 캐릭터 LBP1",$M238="지정 캐릭터 LBP2",$M238="지정 캐릭터 LBP3"),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캐릭터",$M238="지정 캐릭터 LBP1",$M238="지정 캐릭터 LBP2",$M238="지정 캐릭터 LBP3"),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#VALUE!</v>
      </c>
      <c r="S238" t="e">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#VALUE!</v>
      </c>
      <c r="T238" t="e">
        <f t="shared" ca="1" si="69"/>
        <v>#VALUE!</v>
      </c>
      <c r="U238" t="s">
        <v>83</v>
      </c>
      <c r="V238" t="s">
        <v>117</v>
      </c>
      <c r="W238">
        <v>1</v>
      </c>
      <c r="X238" t="s">
        <v>129</v>
      </c>
      <c r="Z238">
        <v>1200</v>
      </c>
      <c r="AA238" t="str">
        <f t="shared" ca="1" si="70"/>
        <v>fe</v>
      </c>
      <c r="AB238" t="s">
        <v>83</v>
      </c>
      <c r="AC238" t="s">
        <v>284</v>
      </c>
      <c r="AD238">
        <v>1</v>
      </c>
      <c r="AE238" t="s">
        <v>129</v>
      </c>
      <c r="AG238">
        <v>3400</v>
      </c>
      <c r="AH238" t="str">
        <f t="shared" si="71"/>
        <v/>
      </c>
      <c r="AI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IFERROR(VLOOKUP(AC238,[2]ActorTable!$A:$G,MATCH("이름참고",[2]ActorTable!$1:$1,0),0),"캐릭터없음"),
"")))))</f>
        <v>용력의 방패</v>
      </c>
      <c r="AJ238">
        <v>1</v>
      </c>
      <c r="AK23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v>
      </c>
      <c r="AL238" t="str">
        <f t="shared" ca="1" si="72"/>
        <v>{"dy":20,"sl":7,"tp":"fe","vl":"Equip7101","cn":1,"pt":"GO","pr":3400}</v>
      </c>
    </row>
    <row r="239" spans="1:38">
      <c r="A239">
        <v>21</v>
      </c>
      <c r="B239">
        <v>7</v>
      </c>
      <c r="C239">
        <f t="shared" si="67"/>
        <v>0</v>
      </c>
      <c r="D239">
        <f t="shared" ca="1" si="79"/>
        <v>0.60329865630317847</v>
      </c>
      <c r="E239">
        <f t="shared" ca="1" si="79"/>
        <v>0.17916453988813408</v>
      </c>
      <c r="F239">
        <f t="shared" ca="1" si="79"/>
        <v>0.37759747690764822</v>
      </c>
      <c r="G239">
        <f t="shared" ca="1" si="79"/>
        <v>0.92565754089659202</v>
      </c>
      <c r="H239">
        <f t="shared" ca="1" si="79"/>
        <v>0.35637698042135102</v>
      </c>
      <c r="I239">
        <f t="shared" ca="1" si="79"/>
        <v>0.93459681760534608</v>
      </c>
      <c r="M239" t="str">
        <f t="shared" ca="1" si="68"/>
        <v>지정 장비</v>
      </c>
      <c r="N239" t="e">
        <f t="shared" ca="1" si="75"/>
        <v>#VALUE!</v>
      </c>
      <c r="O239">
        <f t="shared" ca="1" si="73"/>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캐릭터",$M239="지정 캐릭터 LBP1",$M239="지정 캐릭터 LBP2",$M239="지정 캐릭터 LBP3",$M239="안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캐릭터",$M239="지정 캐릭터 LBP1",$M239="지정 캐릭터 LBP2",$M239="지정 캐릭터 LBP3"),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캐릭터",$M239="지정 캐릭터 LBP1",$M239="지정 캐릭터 LBP2",$M239="지정 캐릭터 LBP3"),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#VALUE!</v>
      </c>
      <c r="S239" t="e">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#VALUE!</v>
      </c>
      <c r="T239" t="e">
        <f t="shared" ca="1" si="69"/>
        <v>#VALUE!</v>
      </c>
      <c r="U239" t="s">
        <v>83</v>
      </c>
      <c r="V239" t="s">
        <v>192</v>
      </c>
      <c r="W239">
        <v>1</v>
      </c>
      <c r="X239" t="s">
        <v>129</v>
      </c>
      <c r="Z239">
        <v>74300</v>
      </c>
      <c r="AA239" t="str">
        <f t="shared" ca="1" si="70"/>
        <v>fe</v>
      </c>
      <c r="AB239" t="s">
        <v>83</v>
      </c>
      <c r="AC239" t="s">
        <v>295</v>
      </c>
      <c r="AD239">
        <v>1</v>
      </c>
      <c r="AE239" t="s">
        <v>133</v>
      </c>
      <c r="AF239">
        <v>28</v>
      </c>
      <c r="AG239">
        <v>18</v>
      </c>
      <c r="AH239" t="str">
        <f t="shared" si="71"/>
        <v/>
      </c>
      <c r="AI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IFERROR(VLOOKUP(AC239,[2]ActorTable!$A:$G,MATCH("이름참고",[2]ActorTable!$1:$1,0),0),"캐릭터없음"),
"")))))</f>
        <v>흑빛 띠를 두른 도끼</v>
      </c>
      <c r="AJ239">
        <v>1</v>
      </c>
      <c r="AK23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v>
      </c>
      <c r="AL239" t="str">
        <f t="shared" ca="1" si="72"/>
        <v>{"dy":21,"sl":7,"tp":"fe","vl":"Equip0401","cn":1,"pt":"DI","pp":28,"pr":18}</v>
      </c>
    </row>
    <row r="240" spans="1:38">
      <c r="A240">
        <v>22</v>
      </c>
      <c r="B240">
        <v>7</v>
      </c>
      <c r="C240">
        <f t="shared" si="67"/>
        <v>0</v>
      </c>
      <c r="D240">
        <f t="shared" ca="1" si="79"/>
        <v>0.99958054395005813</v>
      </c>
      <c r="E240">
        <f t="shared" ca="1" si="79"/>
        <v>0.64745797383692461</v>
      </c>
      <c r="F240">
        <f t="shared" ca="1" si="79"/>
        <v>6.3164102281048407E-2</v>
      </c>
      <c r="G240">
        <f t="shared" ca="1" si="79"/>
        <v>0.94045292885906806</v>
      </c>
      <c r="H240">
        <f t="shared" ca="1" si="79"/>
        <v>7.1552406370279487E-2</v>
      </c>
      <c r="I240">
        <f t="shared" ca="1" si="79"/>
        <v>0.58515625111935465</v>
      </c>
      <c r="M240" t="str">
        <f t="shared" ca="1" si="68"/>
        <v>지정 장비</v>
      </c>
      <c r="N240" t="e">
        <f t="shared" ca="1" si="75"/>
        <v>#VALUE!</v>
      </c>
      <c r="O240">
        <f t="shared" ca="1" si="73"/>
        <v>1</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캐릭터",$M240="지정 캐릭터 LBP1",$M240="지정 캐릭터 LBP2",$M240="지정 캐릭터 LBP3",$M240="안 지정 캐릭터 영웅등급"),"DI",
IF($M240="지정 캐릭터 PP","DI",
IF(OR($M240="안 지정 캐릭터 PP 일반등급",$M240="안 지정 캐릭터 PP 영웅등급"),"GO",
"그외없음"))))))</f>
        <v>GO</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캐릭터",$M240="지정 캐릭터 LBP1",$M240="지정 캐릭터 LBP2",$M240="지정 캐릭터 LBP3"),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
"그외없음")))))))</f>
        <v>삭제</v>
      </c>
      <c r="R240" t="e">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캐릭터",$M240="지정 캐릭터 LBP1",$M240="지정 캐릭터 LBP2",$M240="지정 캐릭터 LBP3"),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#VALUE!</v>
      </c>
      <c r="S240" t="e">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#VALUE!</v>
      </c>
      <c r="T240" t="e">
        <f t="shared" ca="1" si="69"/>
        <v>#VALUE!</v>
      </c>
      <c r="U240" t="s">
        <v>83</v>
      </c>
      <c r="V240" t="s">
        <v>207</v>
      </c>
      <c r="W240">
        <v>1</v>
      </c>
      <c r="X240" t="s">
        <v>133</v>
      </c>
      <c r="Z240">
        <v>37</v>
      </c>
      <c r="AA240" t="str">
        <f t="shared" ca="1" si="70"/>
        <v>fe</v>
      </c>
      <c r="AB240" t="s">
        <v>83</v>
      </c>
      <c r="AC240" t="s">
        <v>196</v>
      </c>
      <c r="AD240">
        <v>1</v>
      </c>
      <c r="AE240" t="s">
        <v>129</v>
      </c>
      <c r="AG240">
        <v>7600</v>
      </c>
      <c r="AH240" t="str">
        <f t="shared" si="71"/>
        <v/>
      </c>
      <c r="AI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IFERROR(VLOOKUP(AC240,[2]ActorTable!$A:$G,MATCH("이름참고",[2]ActorTable!$1:$1,0),0),"캐릭터없음"),
"")))))</f>
        <v>발열하는 스톤 소드</v>
      </c>
      <c r="AJ240">
        <v>1</v>
      </c>
      <c r="AK24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v>
      </c>
      <c r="AL240" t="str">
        <f t="shared" ca="1" si="72"/>
        <v>{"dy":22,"sl":7,"tp":"fe","vl":"Equip8101","cn":1,"pt":"GO","pr":7600}</v>
      </c>
    </row>
    <row r="241" spans="1:38">
      <c r="A241">
        <v>23</v>
      </c>
      <c r="B241">
        <v>7</v>
      </c>
      <c r="C241">
        <f t="shared" si="67"/>
        <v>0</v>
      </c>
      <c r="D241">
        <f t="shared" ca="1" si="79"/>
        <v>0.67231918228776111</v>
      </c>
      <c r="E241">
        <f t="shared" ca="1" si="79"/>
        <v>0.13804104877682377</v>
      </c>
      <c r="F241">
        <f t="shared" ca="1" si="79"/>
        <v>0.50950516150655656</v>
      </c>
      <c r="G241">
        <f t="shared" ca="1" si="79"/>
        <v>0.84580745053856998</v>
      </c>
      <c r="H241">
        <f t="shared" ca="1" si="79"/>
        <v>0.79922102221637426</v>
      </c>
      <c r="I241">
        <f t="shared" ca="1" si="79"/>
        <v>0.24391720460721233</v>
      </c>
      <c r="M241" t="str">
        <f t="shared" ca="1" si="68"/>
        <v>지정 장비</v>
      </c>
      <c r="N241" t="e">
        <f t="shared" ca="1" si="75"/>
        <v>#VALUE!</v>
      </c>
      <c r="O241">
        <f t="shared" ca="1" si="73"/>
        <v>1</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캐릭터",$M241="지정 캐릭터 LBP1",$M241="지정 캐릭터 LBP2",$M241="지정 캐릭터 LBP3",$M241="안 지정 캐릭터 영웅등급"),"DI",
IF($M241="지정 캐릭터 PP","DI",
IF(OR($M241="안 지정 캐릭터 PP 일반등급",$M241="안 지정 캐릭터 PP 영웅등급"),"GO",
"그외없음"))))))</f>
        <v>GO</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캐릭터",$M241="지정 캐릭터 LBP1",$M241="지정 캐릭터 LBP2",$M241="지정 캐릭터 LBP3"),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
"그외없음")))))))</f>
        <v>삭제</v>
      </c>
      <c r="R241" t="e">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캐릭터",$M241="지정 캐릭터 LBP1",$M241="지정 캐릭터 LBP2",$M241="지정 캐릭터 LBP3"),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#VALUE!</v>
      </c>
      <c r="S241" t="e">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#VALUE!</v>
      </c>
      <c r="T241" t="e">
        <f t="shared" ca="1" si="69"/>
        <v>#VALUE!</v>
      </c>
      <c r="U241" t="s">
        <v>83</v>
      </c>
      <c r="V241" t="s">
        <v>211</v>
      </c>
      <c r="W241">
        <v>1</v>
      </c>
      <c r="X241" t="s">
        <v>129</v>
      </c>
      <c r="Z241">
        <v>73900</v>
      </c>
      <c r="AA241" t="str">
        <f t="shared" ca="1" si="70"/>
        <v>fe</v>
      </c>
      <c r="AB241" t="s">
        <v>83</v>
      </c>
      <c r="AC241" t="s">
        <v>113</v>
      </c>
      <c r="AD241">
        <v>1</v>
      </c>
      <c r="AE241" t="s">
        <v>129</v>
      </c>
      <c r="AG241">
        <v>800</v>
      </c>
      <c r="AH241" t="str">
        <f t="shared" si="71"/>
        <v/>
      </c>
      <c r="AI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IFERROR(VLOOKUP(AC241,[2]ActorTable!$A:$G,MATCH("이름참고",[2]ActorTable!$1:$1,0),0),"캐릭터없음"),
"")))))</f>
        <v>석공의 망치</v>
      </c>
      <c r="AJ241">
        <v>1</v>
      </c>
      <c r="AK24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v>
      </c>
      <c r="AL241" t="str">
        <f t="shared" ca="1" si="72"/>
        <v>{"dy":23,"sl":7,"tp":"fe","vl":"Equip4001","cn":1,"pt":"GO","pr":800}</v>
      </c>
    </row>
    <row r="242" spans="1:38">
      <c r="A242">
        <v>24</v>
      </c>
      <c r="B242">
        <v>7</v>
      </c>
      <c r="C242">
        <f t="shared" si="67"/>
        <v>0</v>
      </c>
      <c r="D242">
        <f t="shared" ref="D242:I251" ca="1" si="80">RAND()</f>
        <v>5.3325205696400313E-2</v>
      </c>
      <c r="E242">
        <f t="shared" ca="1" si="80"/>
        <v>0.67698112254321474</v>
      </c>
      <c r="F242">
        <f t="shared" ca="1" si="80"/>
        <v>0.44079510596624005</v>
      </c>
      <c r="G242">
        <f t="shared" ca="1" si="80"/>
        <v>0.44205934725314033</v>
      </c>
      <c r="H242">
        <f t="shared" ca="1" si="80"/>
        <v>2.560391656903982E-2</v>
      </c>
      <c r="I242">
        <f t="shared" ca="1" si="80"/>
        <v>0.68295367249549654</v>
      </c>
      <c r="M242" t="str">
        <f t="shared" ca="1" si="68"/>
        <v>지정 장비</v>
      </c>
      <c r="N242" t="e">
        <f t="shared" ca="1" si="75"/>
        <v>#VALUE!</v>
      </c>
      <c r="O242">
        <f t="shared" ca="1" si="73"/>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캐릭터",$M242="지정 캐릭터 LBP1",$M242="지정 캐릭터 LBP2",$M242="지정 캐릭터 LBP3",$M242="안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캐릭터",$M242="지정 캐릭터 LBP1",$M242="지정 캐릭터 LBP2",$M242="지정 캐릭터 LBP3"),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캐릭터",$M242="지정 캐릭터 LBP1",$M242="지정 캐릭터 LBP2",$M242="지정 캐릭터 LBP3"),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#VALUE!</v>
      </c>
      <c r="S242" t="e">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#VALUE!</v>
      </c>
      <c r="T242" t="e">
        <f t="shared" ca="1" si="69"/>
        <v>#VALUE!</v>
      </c>
      <c r="U242" t="s">
        <v>83</v>
      </c>
      <c r="V242" t="s">
        <v>211</v>
      </c>
      <c r="W242">
        <v>1</v>
      </c>
      <c r="X242" t="s">
        <v>133</v>
      </c>
      <c r="Z242">
        <v>89</v>
      </c>
      <c r="AA242" t="str">
        <f t="shared" ca="1" si="70"/>
        <v>fe</v>
      </c>
      <c r="AB242" t="s">
        <v>83</v>
      </c>
      <c r="AC242" t="s">
        <v>296</v>
      </c>
      <c r="AD242">
        <v>1</v>
      </c>
      <c r="AE242" t="s">
        <v>129</v>
      </c>
      <c r="AG242">
        <v>7600</v>
      </c>
      <c r="AH242" t="str">
        <f t="shared" si="71"/>
        <v/>
      </c>
      <c r="AI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IFERROR(VLOOKUP(AC242,[2]ActorTable!$A:$G,MATCH("이름참고",[2]ActorTable!$1:$1,0),0),"캐릭터없음"),
"")))))</f>
        <v>태양과 달과 별</v>
      </c>
      <c r="AJ242">
        <v>1</v>
      </c>
      <c r="AK24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v>
      </c>
      <c r="AL242" t="str">
        <f t="shared" ca="1" si="72"/>
        <v>{"dy":24,"sl":7,"tp":"fe","vl":"Equip3302","cn":1,"pt":"GO","pr":7600}</v>
      </c>
    </row>
    <row r="243" spans="1:38">
      <c r="A243">
        <v>25</v>
      </c>
      <c r="B243">
        <v>7</v>
      </c>
      <c r="C243">
        <f t="shared" si="67"/>
        <v>0</v>
      </c>
      <c r="D243">
        <f t="shared" ca="1" si="80"/>
        <v>0.80654960275135146</v>
      </c>
      <c r="E243">
        <f t="shared" ca="1" si="80"/>
        <v>0.49469909423323621</v>
      </c>
      <c r="F243">
        <f t="shared" ca="1" si="80"/>
        <v>0.99672683668718498</v>
      </c>
      <c r="G243">
        <f t="shared" ca="1" si="80"/>
        <v>0.32102265631257554</v>
      </c>
      <c r="H243">
        <f t="shared" ca="1" si="80"/>
        <v>1.1154504892318173E-2</v>
      </c>
      <c r="I243">
        <f t="shared" ca="1" si="80"/>
        <v>0.71758997690411774</v>
      </c>
      <c r="M243" t="str">
        <f t="shared" ca="1" si="68"/>
        <v>지정 장비</v>
      </c>
      <c r="N243" t="e">
        <f t="shared" ca="1" si="75"/>
        <v>#VALUE!</v>
      </c>
      <c r="O243">
        <f t="shared" ca="1" si="73"/>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캐릭터",$M243="지정 캐릭터 LBP1",$M243="지정 캐릭터 LBP2",$M243="지정 캐릭터 LBP3",$M243="안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캐릭터",$M243="지정 캐릭터 LBP1",$M243="지정 캐릭터 LBP2",$M243="지정 캐릭터 LBP3"),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캐릭터",$M243="지정 캐릭터 LBP1",$M243="지정 캐릭터 LBP2",$M243="지정 캐릭터 LBP3"),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#VALUE!</v>
      </c>
      <c r="S243" t="e">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#VALUE!</v>
      </c>
      <c r="T243" t="e">
        <f t="shared" ca="1" si="69"/>
        <v>#VALUE!</v>
      </c>
      <c r="U243" t="s">
        <v>83</v>
      </c>
      <c r="V243" t="s">
        <v>213</v>
      </c>
      <c r="W243">
        <v>1</v>
      </c>
      <c r="X243" t="s">
        <v>129</v>
      </c>
      <c r="Z243">
        <v>700</v>
      </c>
      <c r="AA243" t="str">
        <f t="shared" ca="1" si="70"/>
        <v>fe</v>
      </c>
      <c r="AB243" t="s">
        <v>83</v>
      </c>
      <c r="AC243" t="s">
        <v>205</v>
      </c>
      <c r="AD243">
        <v>1</v>
      </c>
      <c r="AE243" t="s">
        <v>129</v>
      </c>
      <c r="AG243">
        <v>900</v>
      </c>
      <c r="AH243" t="str">
        <f t="shared" si="71"/>
        <v/>
      </c>
      <c r="AI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IFERROR(VLOOKUP(AC243,[2]ActorTable!$A:$G,MATCH("이름참고",[2]ActorTable!$1:$1,0),0),"캐릭터없음"),
"")))))</f>
        <v>날 달린 헤비 메이스</v>
      </c>
      <c r="AJ243">
        <v>1</v>
      </c>
      <c r="AK24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v>
      </c>
      <c r="AL243" t="str">
        <f t="shared" ca="1" si="72"/>
        <v>{"dy":25,"sl":7,"tp":"fe","vl":"Equip4002","cn":1,"pt":"GO","pr":900}</v>
      </c>
    </row>
    <row r="244" spans="1:38">
      <c r="A244">
        <v>26</v>
      </c>
      <c r="B244">
        <v>7</v>
      </c>
      <c r="C244">
        <f t="shared" si="67"/>
        <v>0</v>
      </c>
      <c r="D244">
        <f t="shared" ca="1" si="80"/>
        <v>0.21791522544017505</v>
      </c>
      <c r="E244">
        <f t="shared" ca="1" si="80"/>
        <v>0.66905344724071425</v>
      </c>
      <c r="F244">
        <f t="shared" ca="1" si="80"/>
        <v>0.1648474196183034</v>
      </c>
      <c r="G244">
        <f t="shared" ca="1" si="80"/>
        <v>0.31187231842567109</v>
      </c>
      <c r="H244">
        <f t="shared" ca="1" si="80"/>
        <v>0.59091622898833185</v>
      </c>
      <c r="I244">
        <f t="shared" ca="1" si="80"/>
        <v>0.90340864834744594</v>
      </c>
      <c r="M244" t="str">
        <f t="shared" ca="1" si="68"/>
        <v>지정 장비</v>
      </c>
      <c r="N244" t="e">
        <f t="shared" ca="1" si="75"/>
        <v>#VALUE!</v>
      </c>
      <c r="O244">
        <f t="shared" ca="1" si="73"/>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캐릭터",$M244="지정 캐릭터 LBP1",$M244="지정 캐릭터 LBP2",$M244="지정 캐릭터 LBP3",$M244="안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캐릭터",$M244="지정 캐릭터 LBP1",$M244="지정 캐릭터 LBP2",$M244="지정 캐릭터 LBP3"),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
"그외없음")))))))</f>
        <v>삭제</v>
      </c>
      <c r="R244" t="e">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캐릭터",$M244="지정 캐릭터 LBP1",$M244="지정 캐릭터 LBP2",$M244="지정 캐릭터 LBP3"),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#VALUE!</v>
      </c>
      <c r="S244" t="e">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#VALUE!</v>
      </c>
      <c r="T244" t="e">
        <f t="shared" ca="1" si="69"/>
        <v>#VALUE!</v>
      </c>
      <c r="U244" t="s">
        <v>83</v>
      </c>
      <c r="V244" t="s">
        <v>265</v>
      </c>
      <c r="W244">
        <v>1</v>
      </c>
      <c r="X244" t="s">
        <v>129</v>
      </c>
      <c r="Z244">
        <v>7600</v>
      </c>
      <c r="AA244" t="str">
        <f t="shared" ca="1" si="70"/>
        <v>fe</v>
      </c>
      <c r="AB244" t="s">
        <v>83</v>
      </c>
      <c r="AC244" t="s">
        <v>203</v>
      </c>
      <c r="AD244">
        <v>1</v>
      </c>
      <c r="AE244" t="s">
        <v>129</v>
      </c>
      <c r="AG244">
        <v>2000</v>
      </c>
      <c r="AH244" t="str">
        <f t="shared" si="71"/>
        <v/>
      </c>
      <c r="AI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IFERROR(VLOOKUP(AC244,[2]ActorTable!$A:$G,MATCH("이름참고",[2]ActorTable!$1:$1,0),0),"캐릭터없음"),
"")))))</f>
        <v>트라이리볼버</v>
      </c>
      <c r="AJ244">
        <v>1</v>
      </c>
      <c r="AK24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v>
      </c>
      <c r="AL244" t="str">
        <f t="shared" ca="1" si="72"/>
        <v>{"dy":26,"sl":7,"tp":"fe","vl":"Equip6001","cn":1,"pt":"GO","pr":2000}</v>
      </c>
    </row>
    <row r="245" spans="1:38">
      <c r="A245">
        <v>27</v>
      </c>
      <c r="B245">
        <v>7</v>
      </c>
      <c r="C245">
        <f t="shared" si="67"/>
        <v>0</v>
      </c>
      <c r="D245">
        <f t="shared" ca="1" si="80"/>
        <v>0.12920749838747592</v>
      </c>
      <c r="E245">
        <f t="shared" ca="1" si="80"/>
        <v>0.37693628479452657</v>
      </c>
      <c r="F245">
        <f t="shared" ca="1" si="80"/>
        <v>0.55082178634607271</v>
      </c>
      <c r="G245">
        <f t="shared" ca="1" si="80"/>
        <v>0.66103364723422275</v>
      </c>
      <c r="H245">
        <f t="shared" ca="1" si="80"/>
        <v>0.25036260278437428</v>
      </c>
      <c r="I245">
        <f t="shared" ca="1" si="80"/>
        <v>5.7222849930478659E-2</v>
      </c>
      <c r="M245" t="str">
        <f t="shared" ca="1" si="68"/>
        <v>지정 장비</v>
      </c>
      <c r="N245" t="e">
        <f t="shared" ca="1" si="75"/>
        <v>#VALUE!</v>
      </c>
      <c r="O245">
        <f t="shared" ca="1" si="73"/>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캐릭터",$M245="지정 캐릭터 LBP1",$M245="지정 캐릭터 LBP2",$M245="지정 캐릭터 LBP3",$M245="안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캐릭터",$M245="지정 캐릭터 LBP1",$M245="지정 캐릭터 LBP2",$M245="지정 캐릭터 LBP3"),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
"그외없음")))))))</f>
        <v>삭제</v>
      </c>
      <c r="R245" t="e">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캐릭터",$M245="지정 캐릭터 LBP1",$M245="지정 캐릭터 LBP2",$M245="지정 캐릭터 LBP3"),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#VALUE!</v>
      </c>
      <c r="S245" t="e">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#VALUE!</v>
      </c>
      <c r="T245" t="e">
        <f t="shared" ca="1" si="69"/>
        <v>#VALUE!</v>
      </c>
      <c r="U245" t="s">
        <v>83</v>
      </c>
      <c r="V245" t="s">
        <v>112</v>
      </c>
      <c r="W245">
        <v>1</v>
      </c>
      <c r="X245" t="s">
        <v>129</v>
      </c>
      <c r="Z245">
        <v>3500</v>
      </c>
      <c r="AA245" t="str">
        <f t="shared" ca="1" si="70"/>
        <v>fe</v>
      </c>
      <c r="AB245" t="s">
        <v>83</v>
      </c>
      <c r="AC245" t="s">
        <v>284</v>
      </c>
      <c r="AD245">
        <v>1</v>
      </c>
      <c r="AE245" t="s">
        <v>129</v>
      </c>
      <c r="AG245">
        <v>3900</v>
      </c>
      <c r="AH245" t="str">
        <f t="shared" si="71"/>
        <v/>
      </c>
      <c r="AI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IFERROR(VLOOKUP(AC245,[2]ActorTable!$A:$G,MATCH("이름참고",[2]ActorTable!$1:$1,0),0),"캐릭터없음"),
"")))))</f>
        <v>용력의 방패</v>
      </c>
      <c r="AJ245">
        <v>1</v>
      </c>
      <c r="AK24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v>
      </c>
      <c r="AL245" t="str">
        <f t="shared" ca="1" si="72"/>
        <v>{"dy":27,"sl":7,"tp":"fe","vl":"Equip7101","cn":1,"pt":"GO","pr":3900}</v>
      </c>
    </row>
    <row r="246" spans="1:38">
      <c r="A246">
        <v>28</v>
      </c>
      <c r="B246">
        <v>7</v>
      </c>
      <c r="C246">
        <f t="shared" si="67"/>
        <v>0</v>
      </c>
      <c r="D246">
        <f t="shared" ca="1" si="80"/>
        <v>0.69978957916339357</v>
      </c>
      <c r="E246">
        <f t="shared" ca="1" si="80"/>
        <v>7.590381351844655E-2</v>
      </c>
      <c r="F246">
        <f t="shared" ca="1" si="80"/>
        <v>0.49991391480761826</v>
      </c>
      <c r="G246">
        <f t="shared" ca="1" si="80"/>
        <v>0.48882767678386696</v>
      </c>
      <c r="H246">
        <f t="shared" ca="1" si="80"/>
        <v>0.96767107451194934</v>
      </c>
      <c r="I246">
        <f t="shared" ca="1" si="80"/>
        <v>3.4795528983102009E-2</v>
      </c>
      <c r="M246" t="str">
        <f t="shared" ca="1" si="68"/>
        <v>지정 장비</v>
      </c>
      <c r="N246" t="e">
        <f t="shared" ca="1" si="75"/>
        <v>#VALUE!</v>
      </c>
      <c r="O246">
        <f t="shared" ca="1" si="73"/>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캐릭터",$M246="지정 캐릭터 LBP1",$M246="지정 캐릭터 LBP2",$M246="지정 캐릭터 LBP3",$M246="안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캐릭터",$M246="지정 캐릭터 LBP1",$M246="지정 캐릭터 LBP2",$M246="지정 캐릭터 LBP3"),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
"그외없음")))))))</f>
        <v>삭제</v>
      </c>
      <c r="R246" t="e">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캐릭터",$M246="지정 캐릭터 LBP1",$M246="지정 캐릭터 LBP2",$M246="지정 캐릭터 LBP3"),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#VALUE!</v>
      </c>
      <c r="S246" t="e">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#VALUE!</v>
      </c>
      <c r="T246" t="e">
        <f t="shared" ca="1" si="69"/>
        <v>#VALUE!</v>
      </c>
      <c r="U246" t="s">
        <v>83</v>
      </c>
      <c r="V246" t="s">
        <v>317</v>
      </c>
      <c r="W246">
        <v>1</v>
      </c>
      <c r="X246" t="s">
        <v>133</v>
      </c>
      <c r="Y246">
        <v>29</v>
      </c>
      <c r="Z246">
        <v>15</v>
      </c>
      <c r="AA246" t="str">
        <f t="shared" ca="1" si="70"/>
        <v>fe</v>
      </c>
      <c r="AB246" t="s">
        <v>83</v>
      </c>
      <c r="AC246" t="s">
        <v>270</v>
      </c>
      <c r="AD246">
        <v>1</v>
      </c>
      <c r="AE246" t="s">
        <v>129</v>
      </c>
      <c r="AG246">
        <v>7400</v>
      </c>
      <c r="AH246" t="str">
        <f t="shared" si="71"/>
        <v/>
      </c>
      <c r="AI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IFERROR(VLOOKUP(AC246,[2]ActorTable!$A:$G,MATCH("이름참고",[2]ActorTable!$1:$1,0),0),"캐릭터없음"),
"")))))</f>
        <v>투명한 수정검</v>
      </c>
      <c r="AJ246">
        <v>1</v>
      </c>
      <c r="AK24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v>
      </c>
      <c r="AL246" t="str">
        <f t="shared" ca="1" si="72"/>
        <v>{"dy":28,"sl":7,"tp":"fe","vl":"Equip5301","cn":1,"pt":"GO","pr":7400}</v>
      </c>
    </row>
    <row r="247" spans="1:38">
      <c r="A247">
        <v>29</v>
      </c>
      <c r="B247">
        <v>7</v>
      </c>
      <c r="C247">
        <f t="shared" si="67"/>
        <v>0</v>
      </c>
      <c r="D247">
        <f t="shared" ca="1" si="80"/>
        <v>0.95559805730441361</v>
      </c>
      <c r="E247">
        <f t="shared" ca="1" si="80"/>
        <v>0.2286269527154875</v>
      </c>
      <c r="F247">
        <f t="shared" ca="1" si="80"/>
        <v>0.98974460763383521</v>
      </c>
      <c r="G247">
        <f t="shared" ca="1" si="80"/>
        <v>0.86680902621875966</v>
      </c>
      <c r="H247">
        <f t="shared" ca="1" si="80"/>
        <v>0.67932220193321513</v>
      </c>
      <c r="I247">
        <f t="shared" ca="1" si="80"/>
        <v>0.52400060955130057</v>
      </c>
      <c r="M247" t="str">
        <f t="shared" ca="1" si="68"/>
        <v>지정 장비</v>
      </c>
      <c r="N247" t="e">
        <f t="shared" ca="1" si="75"/>
        <v>#VALUE!</v>
      </c>
      <c r="O247">
        <f t="shared" ca="1" si="73"/>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캐릭터",$M247="지정 캐릭터 LBP1",$M247="지정 캐릭터 LBP2",$M247="지정 캐릭터 LBP3",$M247="안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캐릭터",$M247="지정 캐릭터 LBP1",$M247="지정 캐릭터 LBP2",$M247="지정 캐릭터 LBP3"),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캐릭터",$M247="지정 캐릭터 LBP1",$M247="지정 캐릭터 LBP2",$M247="지정 캐릭터 LBP3"),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#VALUE!</v>
      </c>
      <c r="S247" t="e">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#VALUE!</v>
      </c>
      <c r="T247" t="e">
        <f t="shared" ca="1" si="69"/>
        <v>#VALUE!</v>
      </c>
      <c r="U247" t="s">
        <v>83</v>
      </c>
      <c r="V247" t="s">
        <v>196</v>
      </c>
      <c r="W247">
        <v>1</v>
      </c>
      <c r="X247" t="s">
        <v>129</v>
      </c>
      <c r="Z247">
        <v>8300</v>
      </c>
      <c r="AA247" t="str">
        <f t="shared" ca="1" si="70"/>
        <v>fe</v>
      </c>
      <c r="AB247" t="s">
        <v>83</v>
      </c>
      <c r="AC247" t="s">
        <v>293</v>
      </c>
      <c r="AD247">
        <v>1</v>
      </c>
      <c r="AE247" t="s">
        <v>129</v>
      </c>
      <c r="AG247">
        <v>1100</v>
      </c>
      <c r="AH247" t="str">
        <f t="shared" si="71"/>
        <v/>
      </c>
      <c r="AI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IFERROR(VLOOKUP(AC247,[2]ActorTable!$A:$G,MATCH("이름참고",[2]ActorTable!$1:$1,0),0),"캐릭터없음"),
"")))))</f>
        <v>룬 문자 해머</v>
      </c>
      <c r="AJ247">
        <v>1</v>
      </c>
      <c r="AK24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v>
      </c>
      <c r="AL247" t="str">
        <f t="shared" ca="1" si="72"/>
        <v>{"dy":29,"sl":7,"tp":"fe","vl":"Equip4101","cn":1,"pt":"GO","pr":1100}</v>
      </c>
    </row>
    <row r="248" spans="1:38">
      <c r="A248">
        <v>30</v>
      </c>
      <c r="B248">
        <v>7</v>
      </c>
      <c r="C248">
        <f t="shared" si="67"/>
        <v>0</v>
      </c>
      <c r="D248">
        <f t="shared" ca="1" si="80"/>
        <v>0.34871881587097198</v>
      </c>
      <c r="E248">
        <f t="shared" ca="1" si="80"/>
        <v>0.18479400981957994</v>
      </c>
      <c r="F248">
        <f t="shared" ca="1" si="80"/>
        <v>0.24926601182984087</v>
      </c>
      <c r="G248">
        <f t="shared" ca="1" si="80"/>
        <v>0.50040423876713735</v>
      </c>
      <c r="H248">
        <f t="shared" ca="1" si="80"/>
        <v>0.49432236197782209</v>
      </c>
      <c r="I248">
        <f t="shared" ca="1" si="80"/>
        <v>0.1448101291742927</v>
      </c>
      <c r="M248" t="str">
        <f t="shared" ca="1" si="68"/>
        <v>지정 장비</v>
      </c>
      <c r="N248" t="e">
        <f t="shared" ca="1" si="75"/>
        <v>#VALUE!</v>
      </c>
      <c r="O248">
        <f t="shared" ca="1" si="73"/>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캐릭터",$M248="지정 캐릭터 LBP1",$M248="지정 캐릭터 LBP2",$M248="지정 캐릭터 LBP3",$M248="안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캐릭터",$M248="지정 캐릭터 LBP1",$M248="지정 캐릭터 LBP2",$M248="지정 캐릭터 LBP3"),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캐릭터",$M248="지정 캐릭터 LBP1",$M248="지정 캐릭터 LBP2",$M248="지정 캐릭터 LBP3"),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#VALUE!</v>
      </c>
      <c r="S248" t="e">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#VALUE!</v>
      </c>
      <c r="T248" t="e">
        <f t="shared" ca="1" si="69"/>
        <v>#VALUE!</v>
      </c>
      <c r="U248" t="s">
        <v>83</v>
      </c>
      <c r="V248" t="s">
        <v>187</v>
      </c>
      <c r="W248">
        <v>1</v>
      </c>
      <c r="X248" t="s">
        <v>133</v>
      </c>
      <c r="Z248">
        <v>43</v>
      </c>
      <c r="AA248" t="str">
        <f t="shared" ca="1" si="70"/>
        <v>fe</v>
      </c>
      <c r="AB248" t="s">
        <v>83</v>
      </c>
      <c r="AC248" t="s">
        <v>187</v>
      </c>
      <c r="AD248">
        <v>1</v>
      </c>
      <c r="AE248" t="s">
        <v>129</v>
      </c>
      <c r="AG248">
        <v>29800</v>
      </c>
      <c r="AH248" t="str">
        <f t="shared" si="71"/>
        <v/>
      </c>
      <c r="AI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IFERROR(VLOOKUP(AC248,[2]ActorTable!$A:$G,MATCH("이름참고",[2]ActorTable!$1:$1,0),0),"캐릭터없음"),
"")))))</f>
        <v>붉은 보석 대검</v>
      </c>
      <c r="AJ248">
        <v>1</v>
      </c>
      <c r="AK24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v>
      </c>
      <c r="AL248" t="str">
        <f t="shared" ca="1" si="72"/>
        <v>{"dy":30,"sl":7,"tp":"fe","vl":"Equip8201","cn":1,"pt":"GO","pr":29800}</v>
      </c>
    </row>
    <row r="249" spans="1:38">
      <c r="A249">
        <v>31</v>
      </c>
      <c r="B249">
        <v>7</v>
      </c>
      <c r="C249">
        <f t="shared" si="67"/>
        <v>0</v>
      </c>
      <c r="D249">
        <f t="shared" ca="1" si="80"/>
        <v>0.3637758903533499</v>
      </c>
      <c r="E249">
        <f t="shared" ca="1" si="80"/>
        <v>0.49164475382592954</v>
      </c>
      <c r="F249">
        <f t="shared" ca="1" si="80"/>
        <v>0.33243856831883434</v>
      </c>
      <c r="G249">
        <f t="shared" ca="1" si="80"/>
        <v>0.49664752437753801</v>
      </c>
      <c r="H249">
        <f t="shared" ca="1" si="80"/>
        <v>0.29449736697415563</v>
      </c>
      <c r="I249">
        <f t="shared" ca="1" si="80"/>
        <v>0.63682478593457581</v>
      </c>
      <c r="M249" t="str">
        <f t="shared" ca="1" si="68"/>
        <v>지정 장비</v>
      </c>
      <c r="N249" t="e">
        <f t="shared" ca="1" si="75"/>
        <v>#VALUE!</v>
      </c>
      <c r="O249">
        <f t="shared" ca="1" si="73"/>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캐릭터",$M249="지정 캐릭터 LBP1",$M249="지정 캐릭터 LBP2",$M249="지정 캐릭터 LBP3",$M249="안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캐릭터",$M249="지정 캐릭터 LBP1",$M249="지정 캐릭터 LBP2",$M249="지정 캐릭터 LBP3"),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캐릭터",$M249="지정 캐릭터 LBP1",$M249="지정 캐릭터 LBP2",$M249="지정 캐릭터 LBP3"),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#VALUE!</v>
      </c>
      <c r="S249" t="e">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#VALUE!</v>
      </c>
      <c r="T249" t="e">
        <f t="shared" ca="1" si="69"/>
        <v>#VALUE!</v>
      </c>
      <c r="U249" t="s">
        <v>83</v>
      </c>
      <c r="V249" t="s">
        <v>280</v>
      </c>
      <c r="W249">
        <v>1</v>
      </c>
      <c r="X249" t="s">
        <v>129</v>
      </c>
      <c r="Z249">
        <v>800</v>
      </c>
      <c r="AA249" t="str">
        <f t="shared" ca="1" si="70"/>
        <v>fe</v>
      </c>
      <c r="AB249" t="s">
        <v>83</v>
      </c>
      <c r="AC249" t="s">
        <v>191</v>
      </c>
      <c r="AD249">
        <v>1</v>
      </c>
      <c r="AE249" t="s">
        <v>129</v>
      </c>
      <c r="AG249">
        <v>7100</v>
      </c>
      <c r="AH249" t="str">
        <f t="shared" si="71"/>
        <v/>
      </c>
      <c r="AI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IFERROR(VLOOKUP(AC249,[2]ActorTable!$A:$G,MATCH("이름참고",[2]ActorTable!$1:$1,0),0),"캐릭터없음"),
"")))))</f>
        <v>흑진주 단검</v>
      </c>
      <c r="AJ249">
        <v>1</v>
      </c>
      <c r="AK249"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v>
      </c>
      <c r="AL249" t="str">
        <f t="shared" ca="1" si="72"/>
        <v>{"dy":31,"sl":7,"tp":"fe","vl":"Equip1302","cn":1,"pt":"GO","pr":7100}</v>
      </c>
    </row>
    <row r="250" spans="1:38">
      <c r="A250">
        <v>1</v>
      </c>
      <c r="B250">
        <v>8</v>
      </c>
      <c r="C250">
        <f t="shared" si="67"/>
        <v>0</v>
      </c>
      <c r="D250">
        <f t="shared" ca="1" si="80"/>
        <v>0.82839206387158881</v>
      </c>
      <c r="E250">
        <f t="shared" ca="1" si="80"/>
        <v>0.36375921760400887</v>
      </c>
      <c r="F250">
        <f t="shared" ca="1" si="80"/>
        <v>0.81329178086999598</v>
      </c>
      <c r="G250">
        <f t="shared" ca="1" si="80"/>
        <v>0.38015362823098109</v>
      </c>
      <c r="H250">
        <f t="shared" ca="1" si="80"/>
        <v>0.70827666207895879</v>
      </c>
      <c r="I250">
        <f t="shared" ca="1" si="80"/>
        <v>0.16306268118851208</v>
      </c>
      <c r="M250" t="str">
        <f t="shared" ca="1" si="68"/>
        <v>삭제</v>
      </c>
      <c r="N250" t="str">
        <f t="shared" ca="1" si="75"/>
        <v>삭제</v>
      </c>
      <c r="O250" t="str">
        <f t="shared" ca="1" si="73"/>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캐릭터",$M250="지정 캐릭터 LBP1",$M250="지정 캐릭터 LBP2",$M250="지정 캐릭터 LBP3",$M250="안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캐릭터",$M250="지정 캐릭터 LBP1",$M250="지정 캐릭터 LBP2",$M250="지정 캐릭터 LBP3"),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캐릭터",$M250="지정 캐릭터 LBP1",$M250="지정 캐릭터 LBP2",$M250="지정 캐릭터 LBP3"),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t="shared" ca="1" si="69"/>
        <v>0</v>
      </c>
      <c r="AA250" t="str">
        <f t="shared" ca="1" si="70"/>
        <v/>
      </c>
      <c r="AH250" t="str">
        <f t="shared" si="71"/>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IFERROR(VLOOKUP(AC250,[2]ActorTable!$A:$G,MATCH("이름참고",[2]ActorTable!$1:$1,0),0),"캐릭터없음"),
"")))))</f>
        <v/>
      </c>
      <c r="AJ250">
        <v>1</v>
      </c>
      <c r="AK250"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v>
      </c>
      <c r="AL250" t="str">
        <f t="shared" ca="1" si="72"/>
        <v>{"dy":1,"sl":8}</v>
      </c>
    </row>
    <row r="251" spans="1:38">
      <c r="A251">
        <v>2</v>
      </c>
      <c r="B251">
        <v>8</v>
      </c>
      <c r="C251">
        <f t="shared" si="67"/>
        <v>0</v>
      </c>
      <c r="D251">
        <f t="shared" ca="1" si="80"/>
        <v>0.39571214206803496</v>
      </c>
      <c r="E251">
        <f t="shared" ca="1" si="80"/>
        <v>0.7726340369520448</v>
      </c>
      <c r="F251">
        <f t="shared" ca="1" si="80"/>
        <v>0.3048189559834894</v>
      </c>
      <c r="G251">
        <f t="shared" ca="1" si="80"/>
        <v>0.51169308951293724</v>
      </c>
      <c r="H251">
        <f t="shared" ca="1" si="80"/>
        <v>0.57128346147147413</v>
      </c>
      <c r="I251">
        <f t="shared" ca="1" si="80"/>
        <v>0.13069541661054229</v>
      </c>
      <c r="M251" t="str">
        <f t="shared" ca="1" si="68"/>
        <v>삭제</v>
      </c>
      <c r="N251" t="str">
        <f t="shared" ca="1" si="75"/>
        <v>삭제</v>
      </c>
      <c r="O251" t="str">
        <f t="shared" ca="1" si="73"/>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캐릭터",$M251="지정 캐릭터 LBP1",$M251="지정 캐릭터 LBP2",$M251="지정 캐릭터 LBP3",$M251="안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캐릭터",$M251="지정 캐릭터 LBP1",$M251="지정 캐릭터 LBP2",$M251="지정 캐릭터 LBP3"),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캐릭터",$M251="지정 캐릭터 LBP1",$M251="지정 캐릭터 LBP2",$M251="지정 캐릭터 LBP3"),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t="shared" ca="1" si="69"/>
        <v>0</v>
      </c>
      <c r="AA251" t="str">
        <f t="shared" ca="1" si="70"/>
        <v/>
      </c>
      <c r="AH251" t="str">
        <f t="shared" si="71"/>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IFERROR(VLOOKUP(AC251,[2]ActorTable!$A:$G,MATCH("이름참고",[2]ActorTable!$1:$1,0),0),"캐릭터없음"),
"")))))</f>
        <v/>
      </c>
      <c r="AJ251">
        <v>1</v>
      </c>
      <c r="AK251"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v>
      </c>
      <c r="AL251" t="str">
        <f t="shared" ca="1" si="72"/>
        <v>{"dy":2,"sl":8}</v>
      </c>
    </row>
    <row r="252" spans="1:38">
      <c r="A252">
        <v>3</v>
      </c>
      <c r="B252">
        <v>8</v>
      </c>
      <c r="C252">
        <f t="shared" si="67"/>
        <v>0</v>
      </c>
      <c r="D252">
        <f t="shared" ref="D252:I261" ca="1" si="81">RAND()</f>
        <v>0.55317228610140212</v>
      </c>
      <c r="E252">
        <f t="shared" ca="1" si="81"/>
        <v>0.73430673585450035</v>
      </c>
      <c r="F252">
        <f t="shared" ca="1" si="81"/>
        <v>0.36711705154492791</v>
      </c>
      <c r="G252">
        <f t="shared" ca="1" si="81"/>
        <v>0.98091084249636984</v>
      </c>
      <c r="H252">
        <f t="shared" ca="1" si="81"/>
        <v>0.44687252074985573</v>
      </c>
      <c r="I252">
        <f t="shared" ca="1" si="81"/>
        <v>0.49128723231582427</v>
      </c>
      <c r="M252" t="str">
        <f t="shared" ca="1" si="68"/>
        <v>삭제</v>
      </c>
      <c r="N252" t="str">
        <f t="shared" ca="1" si="75"/>
        <v>삭제</v>
      </c>
      <c r="O252" t="str">
        <f t="shared" ca="1" si="73"/>
        <v>삭제</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캐릭터",$M252="지정 캐릭터 LBP1",$M252="지정 캐릭터 LBP2",$M252="지정 캐릭터 LBP3",$M252="안 지정 캐릭터 영웅등급"),"DI",
IF($M252="지정 캐릭터 PP","DI",
IF(OR($M252="안 지정 캐릭터 PP 일반등급",$M252="안 지정 캐릭터 PP 영웅등급"),"GO",
"그외없음"))))))</f>
        <v>삭제</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캐릭터",$M252="지정 캐릭터 LBP1",$M252="지정 캐릭터 LBP2",$M252="지정 캐릭터 LBP3"),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
"그외없음")))))))</f>
        <v>삭제</v>
      </c>
      <c r="R252" t="str">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캐릭터",$M252="지정 캐릭터 LBP1",$M252="지정 캐릭터 LBP2",$M252="지정 캐릭터 LBP3"),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삭제</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t="shared" ca="1" si="69"/>
        <v>0</v>
      </c>
      <c r="AA252" t="str">
        <f t="shared" ca="1" si="70"/>
        <v/>
      </c>
      <c r="AH252" t="str">
        <f t="shared" si="71"/>
        <v/>
      </c>
      <c r="AI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IFERROR(VLOOKUP(AC252,[2]ActorTable!$A:$G,MATCH("이름참고",[2]ActorTable!$1:$1,0),0),"캐릭터없음"),
"")))))</f>
        <v/>
      </c>
      <c r="AJ252">
        <v>1</v>
      </c>
      <c r="AK252"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v>
      </c>
      <c r="AL252" t="str">
        <f t="shared" ca="1" si="72"/>
        <v>{"dy":3,"sl":8}</v>
      </c>
    </row>
    <row r="253" spans="1:38">
      <c r="A253">
        <v>4</v>
      </c>
      <c r="B253">
        <v>8</v>
      </c>
      <c r="C253">
        <f t="shared" si="67"/>
        <v>0</v>
      </c>
      <c r="D253">
        <f t="shared" ca="1" si="81"/>
        <v>0.21434075647613249</v>
      </c>
      <c r="E253">
        <f t="shared" ca="1" si="81"/>
        <v>0.91639405280430242</v>
      </c>
      <c r="F253">
        <f t="shared" ca="1" si="81"/>
        <v>0.16818947785776572</v>
      </c>
      <c r="G253">
        <f t="shared" ca="1" si="81"/>
        <v>0.42169625355619145</v>
      </c>
      <c r="H253">
        <f t="shared" ca="1" si="81"/>
        <v>0.30968388646122269</v>
      </c>
      <c r="I253">
        <f t="shared" ca="1" si="81"/>
        <v>0.14513214101103544</v>
      </c>
      <c r="M253" t="str">
        <f t="shared" ca="1" si="68"/>
        <v>삭제</v>
      </c>
      <c r="N253" t="str">
        <f t="shared" ca="1" si="75"/>
        <v>삭제</v>
      </c>
      <c r="O253" t="str">
        <f t="shared" ca="1" si="73"/>
        <v>삭제</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캐릭터",$M253="지정 캐릭터 LBP1",$M253="지정 캐릭터 LBP2",$M253="지정 캐릭터 LBP3",$M253="안 지정 캐릭터 영웅등급"),"DI",
IF($M253="지정 캐릭터 PP","DI",
IF(OR($M253="안 지정 캐릭터 PP 일반등급",$M253="안 지정 캐릭터 PP 영웅등급"),"GO",
"그외없음"))))))</f>
        <v>삭제</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캐릭터",$M253="지정 캐릭터 LBP1",$M253="지정 캐릭터 LBP2",$M253="지정 캐릭터 LBP3"),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
"그외없음")))))))</f>
        <v>삭제</v>
      </c>
      <c r="R253" t="str">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캐릭터",$M253="지정 캐릭터 LBP1",$M253="지정 캐릭터 LBP2",$M253="지정 캐릭터 LBP3"),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삭제</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t="shared" ca="1" si="69"/>
        <v>0</v>
      </c>
      <c r="AA253" t="str">
        <f t="shared" ca="1" si="70"/>
        <v/>
      </c>
      <c r="AH253" t="str">
        <f t="shared" si="71"/>
        <v/>
      </c>
      <c r="AI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IFERROR(VLOOKUP(AC253,[2]ActorTable!$A:$G,MATCH("이름참고",[2]ActorTable!$1:$1,0),0),"캐릭터없음"),
"")))))</f>
        <v/>
      </c>
      <c r="AJ253">
        <v>1</v>
      </c>
      <c r="AK253"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v>
      </c>
      <c r="AL253" t="str">
        <f t="shared" ca="1" si="72"/>
        <v>{"dy":4,"sl":8}</v>
      </c>
    </row>
    <row r="254" spans="1:38">
      <c r="A254">
        <v>5</v>
      </c>
      <c r="B254">
        <v>8</v>
      </c>
      <c r="C254">
        <f t="shared" si="67"/>
        <v>0</v>
      </c>
      <c r="D254">
        <f t="shared" ca="1" si="81"/>
        <v>1.6362544195742013E-2</v>
      </c>
      <c r="E254">
        <f t="shared" ca="1" si="81"/>
        <v>0.13295167784679207</v>
      </c>
      <c r="F254">
        <f t="shared" ca="1" si="81"/>
        <v>0.37173924761052723</v>
      </c>
      <c r="G254">
        <f t="shared" ca="1" si="81"/>
        <v>0.67460210870000659</v>
      </c>
      <c r="H254">
        <f t="shared" ca="1" si="81"/>
        <v>0.85806650936166851</v>
      </c>
      <c r="I254">
        <f t="shared" ca="1" si="81"/>
        <v>0.2947373195061983</v>
      </c>
      <c r="M254" t="str">
        <f t="shared" ca="1" si="68"/>
        <v>삭제</v>
      </c>
      <c r="N254" t="str">
        <f t="shared" ca="1" si="75"/>
        <v>삭제</v>
      </c>
      <c r="O254" t="str">
        <f t="shared" ca="1" si="73"/>
        <v>삭제</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캐릭터",$M254="지정 캐릭터 LBP1",$M254="지정 캐릭터 LBP2",$M254="지정 캐릭터 LBP3",$M254="안 지정 캐릭터 영웅등급"),"DI",
IF($M254="지정 캐릭터 PP","DI",
IF(OR($M254="안 지정 캐릭터 PP 일반등급",$M254="안 지정 캐릭터 PP 영웅등급"),"GO",
"그외없음"))))))</f>
        <v>삭제</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캐릭터",$M254="지정 캐릭터 LBP1",$M254="지정 캐릭터 LBP2",$M254="지정 캐릭터 LBP3"),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
"그외없음")))))))</f>
        <v>삭제</v>
      </c>
      <c r="R254" t="str">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캐릭터",$M254="지정 캐릭터 LBP1",$M254="지정 캐릭터 LBP2",$M254="지정 캐릭터 LBP3"),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삭제</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t="shared" ca="1" si="69"/>
        <v>0</v>
      </c>
      <c r="AA254" t="str">
        <f t="shared" ca="1" si="70"/>
        <v/>
      </c>
      <c r="AH254" t="str">
        <f t="shared" si="71"/>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IFERROR(VLOOKUP(AC254,[2]ActorTable!$A:$G,MATCH("이름참고",[2]ActorTable!$1:$1,0),0),"캐릭터없음"),
"")))))</f>
        <v/>
      </c>
      <c r="AJ254">
        <v>1</v>
      </c>
      <c r="AK254"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v>
      </c>
      <c r="AL254" t="str">
        <f t="shared" ca="1" si="72"/>
        <v>{"dy":5,"sl":8}</v>
      </c>
    </row>
    <row r="255" spans="1:38">
      <c r="A255">
        <v>6</v>
      </c>
      <c r="B255">
        <v>8</v>
      </c>
      <c r="C255">
        <f t="shared" si="67"/>
        <v>0</v>
      </c>
      <c r="D255">
        <f t="shared" ca="1" si="81"/>
        <v>0.11722070525709127</v>
      </c>
      <c r="E255">
        <f t="shared" ca="1" si="81"/>
        <v>0.79326586680986677</v>
      </c>
      <c r="F255">
        <f t="shared" ca="1" si="81"/>
        <v>0.84364222069316241</v>
      </c>
      <c r="G255">
        <f t="shared" ca="1" si="81"/>
        <v>0.56895289065715615</v>
      </c>
      <c r="H255">
        <f t="shared" ca="1" si="81"/>
        <v>0.78512944214384739</v>
      </c>
      <c r="I255">
        <f t="shared" ca="1" si="81"/>
        <v>0.50905918038281639</v>
      </c>
      <c r="J255" t="s">
        <v>87</v>
      </c>
      <c r="K255" t="s">
        <v>222</v>
      </c>
      <c r="M255" t="str">
        <f t="shared" si="68"/>
        <v>지정 캐릭터 PP</v>
      </c>
      <c r="N255" t="e">
        <f t="shared" ca="1" si="75"/>
        <v>#N/A</v>
      </c>
      <c r="O255">
        <f t="shared" ca="1" si="73"/>
        <v>148</v>
      </c>
      <c r="P255" t="str">
        <f>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캐릭터",$M255="지정 캐릭터 LBP1",$M255="지정 캐릭터 LBP2",$M255="지정 캐릭터 LBP3",$M255="안 지정 캐릭터 영웅등급"),"DI",
IF($M255="지정 캐릭터 PP","DI",
IF(OR($M255="안 지정 캐릭터 PP 일반등급",$M255="안 지정 캐릭터 PP 영웅등급"),"GO",
"그외없음"))))))</f>
        <v>DI</v>
      </c>
      <c r="Q255">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캐릭터",$M255="지정 캐릭터 LBP1",$M255="지정 캐릭터 LBP2",$M255="지정 캐릭터 LBP3"),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
"그외없음")))))))</f>
        <v>46</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캐릭터",$M255="지정 캐릭터 LBP1",$M255="지정 캐릭터 LBP2",$M255="지정 캐릭터 LBP3"),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37</v>
      </c>
      <c r="S255" t="e">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#N/A</v>
      </c>
      <c r="T255" t="e">
        <f t="shared" ca="1" si="69"/>
        <v>#N/A</v>
      </c>
      <c r="U255" t="s">
        <v>87</v>
      </c>
      <c r="V255" t="s">
        <v>223</v>
      </c>
      <c r="W255">
        <v>46</v>
      </c>
      <c r="X255" t="s">
        <v>133</v>
      </c>
      <c r="Y255">
        <v>14</v>
      </c>
      <c r="Z255">
        <v>35</v>
      </c>
      <c r="AA255" t="str">
        <f t="shared" ca="1" si="70"/>
        <v>fp</v>
      </c>
      <c r="AB255" t="s">
        <v>87</v>
      </c>
      <c r="AC255" t="s">
        <v>223</v>
      </c>
      <c r="AD255">
        <v>90</v>
      </c>
      <c r="AE255" t="s">
        <v>133</v>
      </c>
      <c r="AF255">
        <v>28</v>
      </c>
      <c r="AG255">
        <v>20</v>
      </c>
      <c r="AH255" t="str">
        <f t="shared" si="71"/>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IFERROR(VLOOKUP(AC255,[2]ActorTable!$A:$G,MATCH("이름참고",[2]ActorTable!$1:$1,0),0),"캐릭터없음"),
"")))))</f>
        <v>간파울</v>
      </c>
      <c r="AJ255">
        <v>1</v>
      </c>
      <c r="AK255"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v>
      </c>
      <c r="AL255" t="str">
        <f t="shared" ca="1" si="72"/>
        <v>{"dy":6,"sl":8,"tp":"fp","vl":"Actor0201","cn":90,"pt":"DI","pp":28,"pr":20}</v>
      </c>
    </row>
    <row r="256" spans="1:38">
      <c r="A256">
        <v>7</v>
      </c>
      <c r="B256">
        <v>8</v>
      </c>
      <c r="C256">
        <f t="shared" si="67"/>
        <v>0</v>
      </c>
      <c r="D256">
        <f t="shared" ca="1" si="81"/>
        <v>1.6947584564064311E-2</v>
      </c>
      <c r="E256">
        <f t="shared" ca="1" si="81"/>
        <v>0.57578664480738773</v>
      </c>
      <c r="F256">
        <f t="shared" ca="1" si="81"/>
        <v>0.72157591123751763</v>
      </c>
      <c r="G256">
        <f t="shared" ca="1" si="81"/>
        <v>0.17879243318053561</v>
      </c>
      <c r="H256">
        <f t="shared" ca="1" si="81"/>
        <v>0.94609137484436734</v>
      </c>
      <c r="I256">
        <f t="shared" ca="1" si="81"/>
        <v>0.70343302603625601</v>
      </c>
      <c r="M256" t="str">
        <f t="shared" ca="1" si="68"/>
        <v>삭제</v>
      </c>
      <c r="N256" t="str">
        <f t="shared" ca="1" si="75"/>
        <v>삭제</v>
      </c>
      <c r="O256" t="str">
        <f t="shared" ca="1" si="73"/>
        <v>삭제</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캐릭터",$M256="지정 캐릭터 LBP1",$M256="지정 캐릭터 LBP2",$M256="지정 캐릭터 LBP3",$M256="안 지정 캐릭터 영웅등급"),"DI",
IF($M256="지정 캐릭터 PP","DI",
IF(OR($M256="안 지정 캐릭터 PP 일반등급",$M256="안 지정 캐릭터 PP 영웅등급"),"GO",
"그외없음"))))))</f>
        <v>삭제</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캐릭터",$M256="지정 캐릭터 LBP1",$M256="지정 캐릭터 LBP2",$M256="지정 캐릭터 LBP3"),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
"그외없음")))))))</f>
        <v>삭제</v>
      </c>
      <c r="R256" t="str">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캐릭터",$M256="지정 캐릭터 LBP1",$M256="지정 캐릭터 LBP2",$M256="지정 캐릭터 LBP3"),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삭제</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t="shared" ca="1" si="69"/>
        <v>0</v>
      </c>
      <c r="AA256" t="str">
        <f t="shared" ca="1" si="70"/>
        <v/>
      </c>
      <c r="AH256" t="str">
        <f t="shared" si="71"/>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IFERROR(VLOOKUP(AC256,[2]ActorTable!$A:$G,MATCH("이름참고",[2]ActorTable!$1:$1,0),0),"캐릭터없음"),
"")))))</f>
        <v/>
      </c>
      <c r="AJ256">
        <v>1</v>
      </c>
      <c r="AK256"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v>
      </c>
      <c r="AL256" t="str">
        <f t="shared" ca="1" si="72"/>
        <v>{"dy":7,"sl":8}</v>
      </c>
    </row>
    <row r="257" spans="1:38">
      <c r="A257">
        <v>8</v>
      </c>
      <c r="B257">
        <v>8</v>
      </c>
      <c r="C257">
        <f t="shared" si="67"/>
        <v>0</v>
      </c>
      <c r="D257">
        <f t="shared" ca="1" si="81"/>
        <v>0.82940817163350555</v>
      </c>
      <c r="E257">
        <f t="shared" ca="1" si="81"/>
        <v>0.40897487450128822</v>
      </c>
      <c r="F257">
        <f t="shared" ca="1" si="81"/>
        <v>0.68024184133378152</v>
      </c>
      <c r="G257">
        <f t="shared" ca="1" si="81"/>
        <v>0.2013271449970363</v>
      </c>
      <c r="H257">
        <f t="shared" ca="1" si="81"/>
        <v>0.61618771961294672</v>
      </c>
      <c r="I257">
        <f t="shared" ca="1" si="81"/>
        <v>0.991599442813066</v>
      </c>
      <c r="M257" t="str">
        <f t="shared" ca="1" si="68"/>
        <v>삭제</v>
      </c>
      <c r="N257" t="str">
        <f t="shared" ca="1" si="75"/>
        <v>삭제</v>
      </c>
      <c r="O257" t="str">
        <f t="shared" ca="1" si="73"/>
        <v>삭제</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캐릭터",$M257="지정 캐릭터 LBP1",$M257="지정 캐릭터 LBP2",$M257="지정 캐릭터 LBP3",$M257="안 지정 캐릭터 영웅등급"),"DI",
IF($M257="지정 캐릭터 PP","DI",
IF(OR($M257="안 지정 캐릭터 PP 일반등급",$M257="안 지정 캐릭터 PP 영웅등급"),"GO",
"그외없음"))))))</f>
        <v>삭제</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캐릭터",$M257="지정 캐릭터 LBP1",$M257="지정 캐릭터 LBP2",$M257="지정 캐릭터 LBP3"),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
"그외없음")))))))</f>
        <v>삭제</v>
      </c>
      <c r="R257" t="str">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캐릭터",$M257="지정 캐릭터 LBP1",$M257="지정 캐릭터 LBP2",$M257="지정 캐릭터 LBP3"),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삭제</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t="shared" ca="1" si="69"/>
        <v>0</v>
      </c>
      <c r="AA257" t="str">
        <f t="shared" ca="1" si="70"/>
        <v/>
      </c>
      <c r="AH257" t="str">
        <f t="shared" si="71"/>
        <v/>
      </c>
      <c r="AI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IFERROR(VLOOKUP(AC257,[2]ActorTable!$A:$G,MATCH("이름참고",[2]ActorTable!$1:$1,0),0),"캐릭터없음"),
"")))))</f>
        <v/>
      </c>
      <c r="AJ257">
        <v>1</v>
      </c>
      <c r="AK257"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v>
      </c>
      <c r="AL257" t="str">
        <f t="shared" ca="1" si="72"/>
        <v>{"dy":8,"sl":8}</v>
      </c>
    </row>
    <row r="258" spans="1:38">
      <c r="A258">
        <v>9</v>
      </c>
      <c r="B258">
        <v>8</v>
      </c>
      <c r="C258">
        <f t="shared" ref="C258:C321" si="82">IF(B258&lt;=9,0,
IF(B258=10,1,2))</f>
        <v>0</v>
      </c>
      <c r="D258">
        <f t="shared" ca="1" si="81"/>
        <v>0.95843466061022442</v>
      </c>
      <c r="E258">
        <f t="shared" ca="1" si="81"/>
        <v>0.42906320298279244</v>
      </c>
      <c r="F258">
        <f t="shared" ca="1" si="81"/>
        <v>0.65449035751065909</v>
      </c>
      <c r="G258">
        <f t="shared" ca="1" si="81"/>
        <v>0.42759654892822574</v>
      </c>
      <c r="H258">
        <f t="shared" ca="1" si="81"/>
        <v>4.282772976664595E-2</v>
      </c>
      <c r="I258">
        <f t="shared" ca="1" si="81"/>
        <v>0.31784368196060764</v>
      </c>
      <c r="M258" t="str">
        <f t="shared" ref="M258:M321" ca="1" si="83">IF(LEN(J258)&lt;&gt;0,J258,VLOOKUP(D258+$B258,$BH:$BI,MATCH($BI$1,$BH$1:$BI$1,0),1))</f>
        <v>삭제</v>
      </c>
      <c r="N258" t="str">
        <f t="shared" ca="1" si="75"/>
        <v>삭제</v>
      </c>
      <c r="O258" t="str">
        <f t="shared" ca="1" si="73"/>
        <v>삭제</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캐릭터",$M258="지정 캐릭터 LBP1",$M258="지정 캐릭터 LBP2",$M258="지정 캐릭터 LBP3",$M258="안 지정 캐릭터 영웅등급"),"DI",
IF($M258="지정 캐릭터 PP","DI",
IF(OR($M258="안 지정 캐릭터 PP 일반등급",$M258="안 지정 캐릭터 PP 영웅등급"),"GO",
"그외없음"))))))</f>
        <v>삭제</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캐릭터",$M258="지정 캐릭터 LBP1",$M258="지정 캐릭터 LBP2",$M258="지정 캐릭터 LBP3"),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
"그외없음")))))))</f>
        <v>삭제</v>
      </c>
      <c r="R258" t="str">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캐릭터",$M258="지정 캐릭터 LBP1",$M258="지정 캐릭터 LBP2",$M258="지정 캐릭터 LBP3"),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삭제</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t="shared" ref="T258:T321" ca="1" si="84">IF(OR(ISNUMBER(N258),N258="삭제"),0,
IF(LEFT(N258,5)="Equip",IF(MID(N258,7,1)="4",1,0),
IF(LEFT(N258,5)="Actor",IF(MID(N258,7,1)="2",1,0),
"그외없음")))</f>
        <v>0</v>
      </c>
      <c r="AA258" t="str">
        <f t="shared" ref="AA258:AA321" ca="1" si="85">IF(ISBLANK(AB258),"",
VLOOKUP(AB258,OFFSET(INDIRECT("$A:$B"),0,MATCH(AB$1&amp;"_Verify",INDIRECT("$1:$1"),0)-1),2,0)
)</f>
        <v/>
      </c>
      <c r="AH258" t="str">
        <f t="shared" ref="AH258:AH321" si="86">IF(ISBLANK($AB258),"",
IF(AND($B258&gt;=VLOOKUP($AB258,$AN:$AQ,3,0),$B258&lt;=VLOOKUP($AB258,$AN:$AQ,4,0)),"","슬롯타입이상"))</f>
        <v/>
      </c>
      <c r="AI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IFERROR(VLOOKUP(AC258,[2]ActorTable!$A:$G,MATCH("이름참고",[2]ActorTable!$1:$1,0),0),"캐릭터없음"),
"")))))</f>
        <v/>
      </c>
      <c r="AJ258">
        <v>1</v>
      </c>
      <c r="AK258" t="str">
        <f t="shared" ca="1" si="74"/>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v>
      </c>
      <c r="AL258" t="str">
        <f t="shared" ref="AL258:AL321" ca="1" si="87">IF(AJ258&lt;&gt;1,"",
"{"""&amp;A$1&amp;""":"&amp;A258
&amp;","""&amp;B$1&amp;""":"&amp;B258
&amp;IF(LEN(AA258)=0,"",","""&amp;AA$1&amp;""":"""&amp;AA258&amp;"""")
&amp;IF(LEN(AC258)=0,"",","""&amp;AC$1&amp;""":"""&amp;AC258&amp;"""")
&amp;IF(LEN(AD258)=0,"",","""&amp;AD$1&amp;""":"&amp;AD258)
&amp;IF(LEN(AE258)=0,"",","""&amp;AE$1&amp;""":"""&amp;AE258&amp;"""")
&amp;IF(LEN(AF258)=0,"",","""&amp;AF$1&amp;""":"&amp;AF258)
&amp;IF(LEN(AG258)=0,"",","""&amp;AG$1&amp;""":"&amp;AG258)&amp;"}")</f>
        <v>{"dy":9,"sl":8}</v>
      </c>
    </row>
    <row r="259" spans="1:38">
      <c r="A259">
        <v>10</v>
      </c>
      <c r="B259">
        <v>8</v>
      </c>
      <c r="C259">
        <f t="shared" si="82"/>
        <v>0</v>
      </c>
      <c r="D259">
        <f t="shared" ca="1" si="81"/>
        <v>0.64823508004266872</v>
      </c>
      <c r="E259">
        <f t="shared" ca="1" si="81"/>
        <v>0.14931458798310704</v>
      </c>
      <c r="F259">
        <f t="shared" ca="1" si="81"/>
        <v>0.20949738292191622</v>
      </c>
      <c r="G259">
        <f t="shared" ca="1" si="81"/>
        <v>0.34058599105589904</v>
      </c>
      <c r="H259">
        <f t="shared" ca="1" si="81"/>
        <v>0.21028053206734898</v>
      </c>
      <c r="I259">
        <f t="shared" ca="1" si="81"/>
        <v>0.19977539763434782</v>
      </c>
      <c r="M259" t="str">
        <f t="shared" ca="1" si="83"/>
        <v>삭제</v>
      </c>
      <c r="N259" t="str">
        <f t="shared" ca="1" si="75"/>
        <v>삭제</v>
      </c>
      <c r="O259" t="str">
        <f t="shared" ref="O259:O322" ca="1" si="88">IF(LEN(L259)&lt;&gt;0,
  IF(OR(LEN($J259)=0,LEN($K259)=0),"세 칸 모두 입력",L259),
IF($M259="삭제","삭제",
IF(OR($M259="지정 장비",$M259="캐릭터 상자 일반등급",$M259="캐릭터 상자 영웅등급",$M259="지정 캐릭터",$M259="지정 캐릭터 LBP1",$M259="지정 캐릭터 LBP2",$M259="지정 캐릭터 LBP3",$M259="안 지정 캐릭터 영웅등급"),1,
IF($M259="지정 캐릭터 PP",
  IF(AND(OR($B259=10,$B259=11),$M259=OFFSET($M259,-1,0)),OFFSET(O259,-1,0),
    VLOOKUP($M259,$AN:$AZ,MATCH($AV$1,$AN$1:$AZ$1,0),0)+INT($E259*(VLOOKUP($M259,$AN:$AZ,MATCH($AW$1,$AN$1:$AZ$1,0),0)-VLOOKUP($M259,$AN:$AZ,MATCH($AV$1,$AN$1:$AZ$1,0),0)+1))),
IF(OR($M259="안 지정 캐릭터 PP 일반등급",$M259="안 지정 캐릭터 PP 영웅등급"),
  IF(AND(OR($B259=10,$B259=11),$M259=OFFSET($M259,-1,0)),OFFSET(O259,-1,0),
    VLOOKUP($M259,$AN:$AZ,MATCH($AV$1,$AN$1:$AZ$1,0),0)+INT($E259*(VLOOKUP($M259,$AN:$AZ,MATCH($AW$1,$AN$1:$AZ$1,0),0)-VLOOKUP($M259,$AN:$AZ,MATCH($AV$1,$AN$1:$AZ$1,0),0)+1))),
"그외없음")))))</f>
        <v>삭제</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캐릭터",$M259="지정 캐릭터 LBP1",$M259="지정 캐릭터 LBP2",$M259="지정 캐릭터 LBP3",$M259="안 지정 캐릭터 영웅등급"),"DI",
IF($M259="지정 캐릭터 PP","DI",
IF(OR($M259="안 지정 캐릭터 PP 일반등급",$M259="안 지정 캐릭터 PP 영웅등급"),"GO",
"그외없음"))))))</f>
        <v>삭제</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캐릭터",$M259="지정 캐릭터 LBP1",$M259="지정 캐릭터 LBP2",$M259="지정 캐릭터 LBP3"),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
"그외없음")))))))</f>
        <v>삭제</v>
      </c>
      <c r="R259" t="str">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캐릭터",$M259="지정 캐릭터 LBP1",$M259="지정 캐릭터 LBP2",$M259="지정 캐릭터 LBP3"),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삭제</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t="shared" ca="1" si="84"/>
        <v>0</v>
      </c>
      <c r="AA259" t="str">
        <f t="shared" ca="1" si="85"/>
        <v/>
      </c>
      <c r="AH259" t="str">
        <f t="shared" si="86"/>
        <v/>
      </c>
      <c r="AI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IFERROR(VLOOKUP(AC259,[2]ActorTable!$A:$G,MATCH("이름참고",[2]ActorTable!$1:$1,0),0),"캐릭터없음"),
"")))))</f>
        <v/>
      </c>
      <c r="AJ259">
        <v>1</v>
      </c>
      <c r="AK259" t="str">
        <f t="shared" ref="AK259:AK322" ca="1" si="89">AK258&amp;IF(LEN(AL259)=0,"",","&amp;AL259)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v>
      </c>
      <c r="AL259" t="str">
        <f t="shared" ca="1" si="87"/>
        <v>{"dy":10,"sl":8}</v>
      </c>
    </row>
    <row r="260" spans="1:38">
      <c r="A260">
        <v>11</v>
      </c>
      <c r="B260">
        <v>8</v>
      </c>
      <c r="C260">
        <f t="shared" si="82"/>
        <v>0</v>
      </c>
      <c r="D260">
        <f t="shared" ca="1" si="81"/>
        <v>0.61966166964773584</v>
      </c>
      <c r="E260">
        <f t="shared" ca="1" si="81"/>
        <v>0.82959667482651345</v>
      </c>
      <c r="F260">
        <f t="shared" ca="1" si="81"/>
        <v>0.22723545294615022</v>
      </c>
      <c r="G260">
        <f t="shared" ca="1" si="81"/>
        <v>0.20734782816783759</v>
      </c>
      <c r="H260">
        <f t="shared" ca="1" si="81"/>
        <v>0.8488944877682385</v>
      </c>
      <c r="I260">
        <f t="shared" ca="1" si="81"/>
        <v>3.5744523972382258E-2</v>
      </c>
      <c r="M260" t="str">
        <f t="shared" ca="1" si="83"/>
        <v>삭제</v>
      </c>
      <c r="N260" t="str">
        <f t="shared" ref="N260:N323" ca="1" si="90">IF(LEN(K260)&lt;&gt;0,
  IF(LEN($J260)=0,"두 칸 모두 입력",
  IF($J260="지정 장비",K260,INDEX($BY:$BY,MATCH(K260,$BZ:$BZ,0)))),
IF($M260="삭제","삭제",
IF($M260="지정 장비",VLOOKUP($E260,OFFSET($BQ:$BT,0,IF($B260=6,1,IF($B260=7,2,0))),MATCH($BT$1,OFFSET($BQ$1:$BT$1,0,IF($B260=6,1,IF($B260=7,2,0))),0),1),
IF(OR($M260="캐릭터 상자 일반등급",$M260="캐릭터 상자 영웅등급"),"삭제",
IF(OR($M260="지정 캐릭터",$M260="지정 캐릭터 PP",$M260="지정 캐릭터 LBP1",$M260="지정 캐릭터 LBP2",$M260="지정 캐릭터 LBP3"),
  IF(AND(OR($B260=10,$B260=11),$M260=OFFSET($M260,-1,0)),OFFSET(N260,-1,0),VLOOKUP($E260,$BX:$BY,MATCH($BY$1,$BX$1:$BY$1,0),1)),
IF(OR($M260="안 지정 캐릭터 영웅등급",$M260="안 지정 캐릭터 PP 일반등급",$M260="안 지정 캐릭터 PP 영웅등급"),
  IF(AND(OR($B260=10,$B260=11),$M260=OFFSET($M260,-1,0)),OFFSET(N260,-1,0),INT($E260*100000)),
"그외없음"))))))</f>
        <v>삭제</v>
      </c>
      <c r="O260" t="str">
        <f t="shared" ca="1" si="88"/>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캐릭터",$M260="지정 캐릭터 LBP1",$M260="지정 캐릭터 LBP2",$M260="지정 캐릭터 LBP3",$M260="안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캐릭터",$M260="지정 캐릭터 LBP1",$M260="지정 캐릭터 LBP2",$M260="지정 캐릭터 LBP3"),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캐릭터",$M260="지정 캐릭터 LBP1",$M260="지정 캐릭터 LBP2",$M260="지정 캐릭터 LBP3"),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t="shared" ca="1" si="84"/>
        <v>0</v>
      </c>
      <c r="AA260" t="str">
        <f t="shared" ca="1" si="85"/>
        <v/>
      </c>
      <c r="AH260" t="str">
        <f t="shared" si="86"/>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IFERROR(VLOOKUP(AC260,[2]ActorTable!$A:$G,MATCH("이름참고",[2]ActorTable!$1:$1,0),0),"캐릭터없음"),
"")))))</f>
        <v/>
      </c>
      <c r="AJ260">
        <v>1</v>
      </c>
      <c r="AK26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v>
      </c>
      <c r="AL260" t="str">
        <f t="shared" ca="1" si="87"/>
        <v>{"dy":11,"sl":8}</v>
      </c>
    </row>
    <row r="261" spans="1:38">
      <c r="A261">
        <v>12</v>
      </c>
      <c r="B261">
        <v>8</v>
      </c>
      <c r="C261">
        <f t="shared" si="82"/>
        <v>0</v>
      </c>
      <c r="D261">
        <f t="shared" ca="1" si="81"/>
        <v>0.55907049692339617</v>
      </c>
      <c r="E261">
        <f t="shared" ca="1" si="81"/>
        <v>0.28983461316025982</v>
      </c>
      <c r="F261">
        <f t="shared" ca="1" si="81"/>
        <v>0.38707414321998646</v>
      </c>
      <c r="G261">
        <f t="shared" ca="1" si="81"/>
        <v>0.44218730565564568</v>
      </c>
      <c r="H261">
        <f t="shared" ca="1" si="81"/>
        <v>0.30066358409583394</v>
      </c>
      <c r="I261">
        <f t="shared" ca="1" si="81"/>
        <v>0.65572004941406081</v>
      </c>
      <c r="M261" t="str">
        <f t="shared" ca="1" si="83"/>
        <v>삭제</v>
      </c>
      <c r="N261" t="str">
        <f t="shared" ca="1" si="90"/>
        <v>삭제</v>
      </c>
      <c r="O261" t="str">
        <f t="shared" ca="1" si="88"/>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캐릭터",$M261="지정 캐릭터 LBP1",$M261="지정 캐릭터 LBP2",$M261="지정 캐릭터 LBP3",$M261="안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캐릭터",$M261="지정 캐릭터 LBP1",$M261="지정 캐릭터 LBP2",$M261="지정 캐릭터 LBP3"),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캐릭터",$M261="지정 캐릭터 LBP1",$M261="지정 캐릭터 LBP2",$M261="지정 캐릭터 LBP3"),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t="shared" ca="1" si="84"/>
        <v>0</v>
      </c>
      <c r="AA261" t="str">
        <f t="shared" ca="1" si="85"/>
        <v/>
      </c>
      <c r="AH261" t="str">
        <f t="shared" si="86"/>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IFERROR(VLOOKUP(AC261,[2]ActorTable!$A:$G,MATCH("이름참고",[2]ActorTable!$1:$1,0),0),"캐릭터없음"),
"")))))</f>
        <v/>
      </c>
      <c r="AJ261">
        <v>1</v>
      </c>
      <c r="AK26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v>
      </c>
      <c r="AL261" t="str">
        <f t="shared" ca="1" si="87"/>
        <v>{"dy":12,"sl":8}</v>
      </c>
    </row>
    <row r="262" spans="1:38">
      <c r="A262">
        <v>13</v>
      </c>
      <c r="B262">
        <v>8</v>
      </c>
      <c r="C262">
        <f t="shared" si="82"/>
        <v>0</v>
      </c>
      <c r="D262">
        <f t="shared" ref="D262:I271" ca="1" si="91">RAND()</f>
        <v>0.88610058651320922</v>
      </c>
      <c r="E262">
        <f t="shared" ca="1" si="91"/>
        <v>0.76218754680471357</v>
      </c>
      <c r="F262">
        <f t="shared" ca="1" si="91"/>
        <v>0.776139432563132</v>
      </c>
      <c r="G262">
        <f t="shared" ca="1" si="91"/>
        <v>0.42080635023572832</v>
      </c>
      <c r="H262">
        <f t="shared" ca="1" si="91"/>
        <v>3.1846499640863946E-2</v>
      </c>
      <c r="I262">
        <f t="shared" ca="1" si="91"/>
        <v>0.4619163628708417</v>
      </c>
      <c r="M262" t="str">
        <f t="shared" ca="1" si="83"/>
        <v>삭제</v>
      </c>
      <c r="N262" t="str">
        <f t="shared" ca="1" si="90"/>
        <v>삭제</v>
      </c>
      <c r="O262" t="str">
        <f t="shared" ca="1" si="88"/>
        <v>삭제</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캐릭터",$M262="지정 캐릭터 LBP1",$M262="지정 캐릭터 LBP2",$M262="지정 캐릭터 LBP3",$M262="안 지정 캐릭터 영웅등급"),"DI",
IF($M262="지정 캐릭터 PP","DI",
IF(OR($M262="안 지정 캐릭터 PP 일반등급",$M262="안 지정 캐릭터 PP 영웅등급"),"GO",
"그외없음"))))))</f>
        <v>삭제</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캐릭터",$M262="지정 캐릭터 LBP1",$M262="지정 캐릭터 LBP2",$M262="지정 캐릭터 LBP3"),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
"그외없음")))))))</f>
        <v>삭제</v>
      </c>
      <c r="R262" t="str">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캐릭터",$M262="지정 캐릭터 LBP1",$M262="지정 캐릭터 LBP2",$M262="지정 캐릭터 LBP3"),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삭제</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t="shared" ca="1" si="84"/>
        <v>0</v>
      </c>
      <c r="AA262" t="str">
        <f t="shared" ca="1" si="85"/>
        <v/>
      </c>
      <c r="AH262" t="str">
        <f t="shared" si="86"/>
        <v/>
      </c>
      <c r="AI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IFERROR(VLOOKUP(AC262,[2]ActorTable!$A:$G,MATCH("이름참고",[2]ActorTable!$1:$1,0),0),"캐릭터없음"),
"")))))</f>
        <v/>
      </c>
      <c r="AJ262">
        <v>1</v>
      </c>
      <c r="AK26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v>
      </c>
      <c r="AL262" t="str">
        <f t="shared" ca="1" si="87"/>
        <v>{"dy":13,"sl":8}</v>
      </c>
    </row>
    <row r="263" spans="1:38">
      <c r="A263">
        <v>14</v>
      </c>
      <c r="B263">
        <v>8</v>
      </c>
      <c r="C263">
        <f t="shared" si="82"/>
        <v>0</v>
      </c>
      <c r="D263">
        <f t="shared" ca="1" si="91"/>
        <v>0.284424551616132</v>
      </c>
      <c r="E263">
        <f t="shared" ca="1" si="91"/>
        <v>0.7768252132125727</v>
      </c>
      <c r="F263">
        <f t="shared" ca="1" si="91"/>
        <v>0.35623764164155591</v>
      </c>
      <c r="G263">
        <f t="shared" ca="1" si="91"/>
        <v>0.2946885267671473</v>
      </c>
      <c r="H263">
        <f t="shared" ca="1" si="91"/>
        <v>0.17362609613154978</v>
      </c>
      <c r="I263">
        <f t="shared" ca="1" si="91"/>
        <v>0.91628236800593887</v>
      </c>
      <c r="M263" t="str">
        <f t="shared" ca="1" si="83"/>
        <v>삭제</v>
      </c>
      <c r="N263" t="str">
        <f t="shared" ca="1" si="90"/>
        <v>삭제</v>
      </c>
      <c r="O263" t="str">
        <f t="shared" ca="1" si="88"/>
        <v>삭제</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캐릭터",$M263="지정 캐릭터 LBP1",$M263="지정 캐릭터 LBP2",$M263="지정 캐릭터 LBP3",$M263="안 지정 캐릭터 영웅등급"),"DI",
IF($M263="지정 캐릭터 PP","DI",
IF(OR($M263="안 지정 캐릭터 PP 일반등급",$M263="안 지정 캐릭터 PP 영웅등급"),"GO",
"그외없음"))))))</f>
        <v>삭제</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캐릭터",$M263="지정 캐릭터 LBP1",$M263="지정 캐릭터 LBP2",$M263="지정 캐릭터 LBP3"),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
"그외없음")))))))</f>
        <v>삭제</v>
      </c>
      <c r="R263" t="str">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캐릭터",$M263="지정 캐릭터 LBP1",$M263="지정 캐릭터 LBP2",$M263="지정 캐릭터 LBP3"),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삭제</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t="shared" ca="1" si="84"/>
        <v>0</v>
      </c>
      <c r="AA263" t="str">
        <f t="shared" ca="1" si="85"/>
        <v/>
      </c>
      <c r="AH263" t="str">
        <f t="shared" si="86"/>
        <v/>
      </c>
      <c r="AI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IFERROR(VLOOKUP(AC263,[2]ActorTable!$A:$G,MATCH("이름참고",[2]ActorTable!$1:$1,0),0),"캐릭터없음"),
"")))))</f>
        <v/>
      </c>
      <c r="AJ263">
        <v>1</v>
      </c>
      <c r="AK26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v>
      </c>
      <c r="AL263" t="str">
        <f t="shared" ca="1" si="87"/>
        <v>{"dy":14,"sl":8}</v>
      </c>
    </row>
    <row r="264" spans="1:38">
      <c r="A264">
        <v>15</v>
      </c>
      <c r="B264">
        <v>8</v>
      </c>
      <c r="C264">
        <f t="shared" si="82"/>
        <v>0</v>
      </c>
      <c r="D264">
        <f t="shared" ca="1" si="91"/>
        <v>0.31203998400153954</v>
      </c>
      <c r="E264">
        <f t="shared" ca="1" si="91"/>
        <v>0.28008018021962933</v>
      </c>
      <c r="F264">
        <f t="shared" ca="1" si="91"/>
        <v>0.81450741209262567</v>
      </c>
      <c r="G264">
        <f t="shared" ca="1" si="91"/>
        <v>0.81547722887686769</v>
      </c>
      <c r="H264">
        <f t="shared" ca="1" si="91"/>
        <v>0.99795122154219251</v>
      </c>
      <c r="I264">
        <f t="shared" ca="1" si="91"/>
        <v>0.32554489422602995</v>
      </c>
      <c r="M264" t="str">
        <f t="shared" ca="1" si="83"/>
        <v>삭제</v>
      </c>
      <c r="N264" t="str">
        <f t="shared" ca="1" si="90"/>
        <v>삭제</v>
      </c>
      <c r="O264" t="str">
        <f t="shared" ca="1" si="88"/>
        <v>삭제</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캐릭터",$M264="지정 캐릭터 LBP1",$M264="지정 캐릭터 LBP2",$M264="지정 캐릭터 LBP3",$M264="안 지정 캐릭터 영웅등급"),"DI",
IF($M264="지정 캐릭터 PP","DI",
IF(OR($M264="안 지정 캐릭터 PP 일반등급",$M264="안 지정 캐릭터 PP 영웅등급"),"GO",
"그외없음"))))))</f>
        <v>삭제</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캐릭터",$M264="지정 캐릭터 LBP1",$M264="지정 캐릭터 LBP2",$M264="지정 캐릭터 LBP3"),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
"그외없음")))))))</f>
        <v>삭제</v>
      </c>
      <c r="R264" t="str">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캐릭터",$M264="지정 캐릭터 LBP1",$M264="지정 캐릭터 LBP2",$M264="지정 캐릭터 LBP3"),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삭제</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t="shared" ca="1" si="84"/>
        <v>0</v>
      </c>
      <c r="AA264" t="str">
        <f t="shared" ca="1" si="85"/>
        <v/>
      </c>
      <c r="AH264" t="str">
        <f t="shared" si="86"/>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IFERROR(VLOOKUP(AC264,[2]ActorTable!$A:$G,MATCH("이름참고",[2]ActorTable!$1:$1,0),0),"캐릭터없음"),
"")))))</f>
        <v/>
      </c>
      <c r="AJ264">
        <v>1</v>
      </c>
      <c r="AK26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v>
      </c>
      <c r="AL264" t="str">
        <f t="shared" ca="1" si="87"/>
        <v>{"dy":15,"sl":8}</v>
      </c>
    </row>
    <row r="265" spans="1:38">
      <c r="A265">
        <v>16</v>
      </c>
      <c r="B265">
        <v>8</v>
      </c>
      <c r="C265">
        <f t="shared" si="82"/>
        <v>0</v>
      </c>
      <c r="D265">
        <f t="shared" ca="1" si="91"/>
        <v>0.6515510484938265</v>
      </c>
      <c r="E265">
        <f t="shared" ca="1" si="91"/>
        <v>0.51694316928492645</v>
      </c>
      <c r="F265">
        <f t="shared" ca="1" si="91"/>
        <v>0.88999378702118204</v>
      </c>
      <c r="G265">
        <f t="shared" ca="1" si="91"/>
        <v>0.54349111274678941</v>
      </c>
      <c r="H265">
        <f t="shared" ca="1" si="91"/>
        <v>1.5782324259616121E-2</v>
      </c>
      <c r="I265">
        <f t="shared" ca="1" si="91"/>
        <v>0.7288265857536258</v>
      </c>
      <c r="M265" t="str">
        <f t="shared" ca="1" si="83"/>
        <v>삭제</v>
      </c>
      <c r="N265" t="str">
        <f t="shared" ca="1" si="90"/>
        <v>삭제</v>
      </c>
      <c r="O265" t="str">
        <f t="shared" ca="1" si="88"/>
        <v>삭제</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캐릭터",$M265="지정 캐릭터 LBP1",$M265="지정 캐릭터 LBP2",$M265="지정 캐릭터 LBP3",$M265="안 지정 캐릭터 영웅등급"),"DI",
IF($M265="지정 캐릭터 PP","DI",
IF(OR($M265="안 지정 캐릭터 PP 일반등급",$M265="안 지정 캐릭터 PP 영웅등급"),"GO",
"그외없음"))))))</f>
        <v>삭제</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캐릭터",$M265="지정 캐릭터 LBP1",$M265="지정 캐릭터 LBP2",$M265="지정 캐릭터 LBP3"),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
"그외없음")))))))</f>
        <v>삭제</v>
      </c>
      <c r="R265" t="str">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캐릭터",$M265="지정 캐릭터 LBP1",$M265="지정 캐릭터 LBP2",$M265="지정 캐릭터 LBP3"),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삭제</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t="shared" ca="1" si="84"/>
        <v>0</v>
      </c>
      <c r="AA265" t="str">
        <f t="shared" ca="1" si="85"/>
        <v/>
      </c>
      <c r="AH265" t="str">
        <f t="shared" si="86"/>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IFERROR(VLOOKUP(AC265,[2]ActorTable!$A:$G,MATCH("이름참고",[2]ActorTable!$1:$1,0),0),"캐릭터없음"),
"")))))</f>
        <v/>
      </c>
      <c r="AJ265">
        <v>1</v>
      </c>
      <c r="AK26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v>
      </c>
      <c r="AL265" t="str">
        <f t="shared" ca="1" si="87"/>
        <v>{"dy":16,"sl":8}</v>
      </c>
    </row>
    <row r="266" spans="1:38">
      <c r="A266">
        <v>17</v>
      </c>
      <c r="B266">
        <v>8</v>
      </c>
      <c r="C266">
        <f t="shared" si="82"/>
        <v>0</v>
      </c>
      <c r="D266">
        <f t="shared" ca="1" si="91"/>
        <v>0.72034662819465012</v>
      </c>
      <c r="E266">
        <f t="shared" ca="1" si="91"/>
        <v>0.68915565914504717</v>
      </c>
      <c r="F266">
        <f t="shared" ca="1" si="91"/>
        <v>0.30373560973514024</v>
      </c>
      <c r="G266">
        <f t="shared" ca="1" si="91"/>
        <v>0.44059706560126466</v>
      </c>
      <c r="H266">
        <f t="shared" ca="1" si="91"/>
        <v>0.99242894729885434</v>
      </c>
      <c r="I266">
        <f t="shared" ca="1" si="91"/>
        <v>0.61605833985397429</v>
      </c>
      <c r="M266" t="str">
        <f t="shared" ca="1" si="83"/>
        <v>삭제</v>
      </c>
      <c r="N266" t="str">
        <f t="shared" ca="1" si="90"/>
        <v>삭제</v>
      </c>
      <c r="O266" t="str">
        <f t="shared" ca="1" si="88"/>
        <v>삭제</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캐릭터",$M266="지정 캐릭터 LBP1",$M266="지정 캐릭터 LBP2",$M266="지정 캐릭터 LBP3",$M266="안 지정 캐릭터 영웅등급"),"DI",
IF($M266="지정 캐릭터 PP","DI",
IF(OR($M266="안 지정 캐릭터 PP 일반등급",$M266="안 지정 캐릭터 PP 영웅등급"),"GO",
"그외없음"))))))</f>
        <v>삭제</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캐릭터",$M266="지정 캐릭터 LBP1",$M266="지정 캐릭터 LBP2",$M266="지정 캐릭터 LBP3"),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
"그외없음")))))))</f>
        <v>삭제</v>
      </c>
      <c r="R266" t="str">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캐릭터",$M266="지정 캐릭터 LBP1",$M266="지정 캐릭터 LBP2",$M266="지정 캐릭터 LBP3"),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삭제</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t="shared" ca="1" si="84"/>
        <v>0</v>
      </c>
      <c r="AA266" t="str">
        <f t="shared" ca="1" si="85"/>
        <v/>
      </c>
      <c r="AH266" t="str">
        <f t="shared" si="86"/>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IFERROR(VLOOKUP(AC266,[2]ActorTable!$A:$G,MATCH("이름참고",[2]ActorTable!$1:$1,0),0),"캐릭터없음"),
"")))))</f>
        <v/>
      </c>
      <c r="AJ266">
        <v>1</v>
      </c>
      <c r="AK26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v>
      </c>
      <c r="AL266" t="str">
        <f t="shared" ca="1" si="87"/>
        <v>{"dy":17,"sl":8}</v>
      </c>
    </row>
    <row r="267" spans="1:38">
      <c r="A267">
        <v>18</v>
      </c>
      <c r="B267">
        <v>8</v>
      </c>
      <c r="C267">
        <f t="shared" si="82"/>
        <v>0</v>
      </c>
      <c r="D267">
        <f t="shared" ca="1" si="91"/>
        <v>0.55069242339197644</v>
      </c>
      <c r="E267">
        <f t="shared" ca="1" si="91"/>
        <v>0.65072022890165704</v>
      </c>
      <c r="F267">
        <f t="shared" ca="1" si="91"/>
        <v>0.36427103572378383</v>
      </c>
      <c r="G267">
        <f t="shared" ca="1" si="91"/>
        <v>0.19550060636305788</v>
      </c>
      <c r="H267">
        <f t="shared" ca="1" si="91"/>
        <v>0.83418998309631121</v>
      </c>
      <c r="I267">
        <f t="shared" ca="1" si="91"/>
        <v>0.31034763654561404</v>
      </c>
      <c r="M267" t="str">
        <f t="shared" ca="1" si="83"/>
        <v>삭제</v>
      </c>
      <c r="N267" t="str">
        <f t="shared" ca="1" si="90"/>
        <v>삭제</v>
      </c>
      <c r="O267" t="str">
        <f t="shared" ca="1" si="88"/>
        <v>삭제</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캐릭터",$M267="지정 캐릭터 LBP1",$M267="지정 캐릭터 LBP2",$M267="지정 캐릭터 LBP3",$M267="안 지정 캐릭터 영웅등급"),"DI",
IF($M267="지정 캐릭터 PP","DI",
IF(OR($M267="안 지정 캐릭터 PP 일반등급",$M267="안 지정 캐릭터 PP 영웅등급"),"GO",
"그외없음"))))))</f>
        <v>삭제</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캐릭터",$M267="지정 캐릭터 LBP1",$M267="지정 캐릭터 LBP2",$M267="지정 캐릭터 LBP3"),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
"그외없음")))))))</f>
        <v>삭제</v>
      </c>
      <c r="R267" t="str">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캐릭터",$M267="지정 캐릭터 LBP1",$M267="지정 캐릭터 LBP2",$M267="지정 캐릭터 LBP3"),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삭제</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t="shared" ca="1" si="84"/>
        <v>0</v>
      </c>
      <c r="AA267" t="str">
        <f t="shared" ca="1" si="85"/>
        <v/>
      </c>
      <c r="AH267" t="str">
        <f t="shared" si="86"/>
        <v/>
      </c>
      <c r="AI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IFERROR(VLOOKUP(AC267,[2]ActorTable!$A:$G,MATCH("이름참고",[2]ActorTable!$1:$1,0),0),"캐릭터없음"),
"")))))</f>
        <v/>
      </c>
      <c r="AJ267">
        <v>1</v>
      </c>
      <c r="AK26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v>
      </c>
      <c r="AL267" t="str">
        <f t="shared" ca="1" si="87"/>
        <v>{"dy":18,"sl":8}</v>
      </c>
    </row>
    <row r="268" spans="1:38">
      <c r="A268">
        <v>19</v>
      </c>
      <c r="B268">
        <v>8</v>
      </c>
      <c r="C268">
        <f t="shared" si="82"/>
        <v>0</v>
      </c>
      <c r="D268">
        <f t="shared" ca="1" si="91"/>
        <v>0.45326998078437142</v>
      </c>
      <c r="E268">
        <f t="shared" ca="1" si="91"/>
        <v>0.53029276275093407</v>
      </c>
      <c r="F268">
        <f t="shared" ca="1" si="91"/>
        <v>0.89641510200896291</v>
      </c>
      <c r="G268">
        <f t="shared" ca="1" si="91"/>
        <v>7.5057446287936869E-2</v>
      </c>
      <c r="H268">
        <f t="shared" ca="1" si="91"/>
        <v>8.4798617884342953E-2</v>
      </c>
      <c r="I268">
        <f t="shared" ca="1" si="91"/>
        <v>3.5583317552598581E-2</v>
      </c>
      <c r="M268" t="str">
        <f t="shared" ca="1" si="83"/>
        <v>삭제</v>
      </c>
      <c r="N268" t="str">
        <f t="shared" ca="1" si="90"/>
        <v>삭제</v>
      </c>
      <c r="O268" t="str">
        <f t="shared" ca="1" si="88"/>
        <v>삭제</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캐릭터",$M268="지정 캐릭터 LBP1",$M268="지정 캐릭터 LBP2",$M268="지정 캐릭터 LBP3",$M268="안 지정 캐릭터 영웅등급"),"DI",
IF($M268="지정 캐릭터 PP","DI",
IF(OR($M268="안 지정 캐릭터 PP 일반등급",$M268="안 지정 캐릭터 PP 영웅등급"),"GO",
"그외없음"))))))</f>
        <v>삭제</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캐릭터",$M268="지정 캐릭터 LBP1",$M268="지정 캐릭터 LBP2",$M268="지정 캐릭터 LBP3"),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
"그외없음")))))))</f>
        <v>삭제</v>
      </c>
      <c r="R268" t="str">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캐릭터",$M268="지정 캐릭터 LBP1",$M268="지정 캐릭터 LBP2",$M268="지정 캐릭터 LBP3"),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삭제</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t="shared" ca="1" si="84"/>
        <v>0</v>
      </c>
      <c r="AA268" t="str">
        <f t="shared" ca="1" si="85"/>
        <v/>
      </c>
      <c r="AH268" t="str">
        <f t="shared" si="86"/>
        <v/>
      </c>
      <c r="AI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IFERROR(VLOOKUP(AC268,[2]ActorTable!$A:$G,MATCH("이름참고",[2]ActorTable!$1:$1,0),0),"캐릭터없음"),
"")))))</f>
        <v/>
      </c>
      <c r="AJ268">
        <v>1</v>
      </c>
      <c r="AK26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v>
      </c>
      <c r="AL268" t="str">
        <f t="shared" ca="1" si="87"/>
        <v>{"dy":19,"sl":8}</v>
      </c>
    </row>
    <row r="269" spans="1:38">
      <c r="A269">
        <v>20</v>
      </c>
      <c r="B269">
        <v>8</v>
      </c>
      <c r="C269">
        <f t="shared" si="82"/>
        <v>0</v>
      </c>
      <c r="D269">
        <f t="shared" ca="1" si="91"/>
        <v>0.23510421868367182</v>
      </c>
      <c r="E269">
        <f t="shared" ca="1" si="91"/>
        <v>0.61338463093741358</v>
      </c>
      <c r="F269">
        <f t="shared" ca="1" si="91"/>
        <v>0.89403693940281193</v>
      </c>
      <c r="G269">
        <f t="shared" ca="1" si="91"/>
        <v>4.3353151270122625E-2</v>
      </c>
      <c r="H269">
        <f t="shared" ca="1" si="91"/>
        <v>0.7075801401891294</v>
      </c>
      <c r="I269">
        <f t="shared" ca="1" si="91"/>
        <v>0.68880954238714587</v>
      </c>
      <c r="M269" t="str">
        <f t="shared" ca="1" si="83"/>
        <v>삭제</v>
      </c>
      <c r="N269" t="str">
        <f t="shared" ca="1" si="90"/>
        <v>삭제</v>
      </c>
      <c r="O269" t="str">
        <f t="shared" ca="1" si="88"/>
        <v>삭제</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캐릭터",$M269="지정 캐릭터 LBP1",$M269="지정 캐릭터 LBP2",$M269="지정 캐릭터 LBP3",$M269="안 지정 캐릭터 영웅등급"),"DI",
IF($M269="지정 캐릭터 PP","DI",
IF(OR($M269="안 지정 캐릭터 PP 일반등급",$M269="안 지정 캐릭터 PP 영웅등급"),"GO",
"그외없음"))))))</f>
        <v>삭제</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캐릭터",$M269="지정 캐릭터 LBP1",$M269="지정 캐릭터 LBP2",$M269="지정 캐릭터 LBP3"),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
"그외없음")))))))</f>
        <v>삭제</v>
      </c>
      <c r="R269" t="str">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캐릭터",$M269="지정 캐릭터 LBP1",$M269="지정 캐릭터 LBP2",$M269="지정 캐릭터 LBP3"),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삭제</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t="shared" ca="1" si="84"/>
        <v>0</v>
      </c>
      <c r="AA269" t="str">
        <f t="shared" ca="1" si="85"/>
        <v/>
      </c>
      <c r="AH269" t="str">
        <f t="shared" si="86"/>
        <v/>
      </c>
      <c r="AI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IFERROR(VLOOKUP(AC269,[2]ActorTable!$A:$G,MATCH("이름참고",[2]ActorTable!$1:$1,0),0),"캐릭터없음"),
"")))))</f>
        <v/>
      </c>
      <c r="AJ269">
        <v>1</v>
      </c>
      <c r="AK26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v>
      </c>
      <c r="AL269" t="str">
        <f t="shared" ca="1" si="87"/>
        <v>{"dy":20,"sl":8}</v>
      </c>
    </row>
    <row r="270" spans="1:38">
      <c r="A270">
        <v>21</v>
      </c>
      <c r="B270">
        <v>8</v>
      </c>
      <c r="C270">
        <f t="shared" si="82"/>
        <v>0</v>
      </c>
      <c r="D270">
        <f t="shared" ca="1" si="91"/>
        <v>1.5065144310202783E-2</v>
      </c>
      <c r="E270">
        <f t="shared" ca="1" si="91"/>
        <v>0.44085673963849159</v>
      </c>
      <c r="F270">
        <f t="shared" ca="1" si="91"/>
        <v>0.59702665812175015</v>
      </c>
      <c r="G270">
        <f t="shared" ca="1" si="91"/>
        <v>0.83980342008673559</v>
      </c>
      <c r="H270">
        <f t="shared" ca="1" si="91"/>
        <v>0.996483815027151</v>
      </c>
      <c r="I270">
        <f t="shared" ca="1" si="91"/>
        <v>0.17693206238650994</v>
      </c>
      <c r="M270" t="str">
        <f t="shared" ca="1" si="83"/>
        <v>삭제</v>
      </c>
      <c r="N270" t="str">
        <f t="shared" ca="1" si="90"/>
        <v>삭제</v>
      </c>
      <c r="O270" t="str">
        <f t="shared" ca="1" si="88"/>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캐릭터",$M270="지정 캐릭터 LBP1",$M270="지정 캐릭터 LBP2",$M270="지정 캐릭터 LBP3",$M270="안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캐릭터",$M270="지정 캐릭터 LBP1",$M270="지정 캐릭터 LBP2",$M270="지정 캐릭터 LBP3"),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캐릭터",$M270="지정 캐릭터 LBP1",$M270="지정 캐릭터 LBP2",$M270="지정 캐릭터 LBP3"),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t="shared" ca="1" si="84"/>
        <v>0</v>
      </c>
      <c r="AA270" t="str">
        <f t="shared" ca="1" si="85"/>
        <v/>
      </c>
      <c r="AH270" t="str">
        <f t="shared" si="86"/>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IFERROR(VLOOKUP(AC270,[2]ActorTable!$A:$G,MATCH("이름참고",[2]ActorTable!$1:$1,0),0),"캐릭터없음"),
"")))))</f>
        <v/>
      </c>
      <c r="AJ270">
        <v>1</v>
      </c>
      <c r="AK27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v>
      </c>
      <c r="AL270" t="str">
        <f t="shared" ca="1" si="87"/>
        <v>{"dy":21,"sl":8}</v>
      </c>
    </row>
    <row r="271" spans="1:38">
      <c r="A271">
        <v>22</v>
      </c>
      <c r="B271">
        <v>8</v>
      </c>
      <c r="C271">
        <f t="shared" si="82"/>
        <v>0</v>
      </c>
      <c r="D271">
        <f t="shared" ca="1" si="91"/>
        <v>4.9525181860021528E-2</v>
      </c>
      <c r="E271">
        <f t="shared" ca="1" si="91"/>
        <v>8.4754479007878802E-2</v>
      </c>
      <c r="F271">
        <f t="shared" ca="1" si="91"/>
        <v>0.56528602071900114</v>
      </c>
      <c r="G271">
        <f t="shared" ca="1" si="91"/>
        <v>0.21021282528220997</v>
      </c>
      <c r="H271">
        <f t="shared" ca="1" si="91"/>
        <v>0.90933280071126343</v>
      </c>
      <c r="I271">
        <f t="shared" ca="1" si="91"/>
        <v>0.51637189597463884</v>
      </c>
      <c r="M271" t="str">
        <f t="shared" ca="1" si="83"/>
        <v>삭제</v>
      </c>
      <c r="N271" t="str">
        <f t="shared" ca="1" si="90"/>
        <v>삭제</v>
      </c>
      <c r="O271" t="str">
        <f t="shared" ca="1" si="88"/>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캐릭터",$M271="지정 캐릭터 LBP1",$M271="지정 캐릭터 LBP2",$M271="지정 캐릭터 LBP3",$M271="안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캐릭터",$M271="지정 캐릭터 LBP1",$M271="지정 캐릭터 LBP2",$M271="지정 캐릭터 LBP3"),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캐릭터",$M271="지정 캐릭터 LBP1",$M271="지정 캐릭터 LBP2",$M271="지정 캐릭터 LBP3"),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t="shared" ca="1" si="84"/>
        <v>0</v>
      </c>
      <c r="AA271" t="str">
        <f t="shared" ca="1" si="85"/>
        <v/>
      </c>
      <c r="AH271" t="str">
        <f t="shared" si="86"/>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IFERROR(VLOOKUP(AC271,[2]ActorTable!$A:$G,MATCH("이름참고",[2]ActorTable!$1:$1,0),0),"캐릭터없음"),
"")))))</f>
        <v/>
      </c>
      <c r="AJ271">
        <v>1</v>
      </c>
      <c r="AK27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v>
      </c>
      <c r="AL271" t="str">
        <f t="shared" ca="1" si="87"/>
        <v>{"dy":22,"sl":8}</v>
      </c>
    </row>
    <row r="272" spans="1:38">
      <c r="A272">
        <v>23</v>
      </c>
      <c r="B272">
        <v>8</v>
      </c>
      <c r="C272">
        <f t="shared" si="82"/>
        <v>0</v>
      </c>
      <c r="D272">
        <f t="shared" ref="D272:I281" ca="1" si="92">RAND()</f>
        <v>0.80317023327094716</v>
      </c>
      <c r="E272">
        <f t="shared" ca="1" si="92"/>
        <v>0.67434516435585623</v>
      </c>
      <c r="F272">
        <f t="shared" ca="1" si="92"/>
        <v>0.82029119575270781</v>
      </c>
      <c r="G272">
        <f t="shared" ca="1" si="92"/>
        <v>0.33857029585066256</v>
      </c>
      <c r="H272">
        <f t="shared" ca="1" si="92"/>
        <v>0.14135276907689143</v>
      </c>
      <c r="I272">
        <f t="shared" ca="1" si="92"/>
        <v>0.44162595800615478</v>
      </c>
      <c r="M272" t="str">
        <f t="shared" ca="1" si="83"/>
        <v>삭제</v>
      </c>
      <c r="N272" t="str">
        <f t="shared" ca="1" si="90"/>
        <v>삭제</v>
      </c>
      <c r="O272" t="str">
        <f t="shared" ca="1" si="88"/>
        <v>삭제</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캐릭터",$M272="지정 캐릭터 LBP1",$M272="지정 캐릭터 LBP2",$M272="지정 캐릭터 LBP3",$M272="안 지정 캐릭터 영웅등급"),"DI",
IF($M272="지정 캐릭터 PP","DI",
IF(OR($M272="안 지정 캐릭터 PP 일반등급",$M272="안 지정 캐릭터 PP 영웅등급"),"GO",
"그외없음"))))))</f>
        <v>삭제</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캐릭터",$M272="지정 캐릭터 LBP1",$M272="지정 캐릭터 LBP2",$M272="지정 캐릭터 LBP3"),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
"그외없음")))))))</f>
        <v>삭제</v>
      </c>
      <c r="R272" t="str">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캐릭터",$M272="지정 캐릭터 LBP1",$M272="지정 캐릭터 LBP2",$M272="지정 캐릭터 LBP3"),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삭제</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t="shared" ca="1" si="84"/>
        <v>0</v>
      </c>
      <c r="AA272" t="str">
        <f t="shared" ca="1" si="85"/>
        <v/>
      </c>
      <c r="AH272" t="str">
        <f t="shared" si="86"/>
        <v/>
      </c>
      <c r="AI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IFERROR(VLOOKUP(AC272,[2]ActorTable!$A:$G,MATCH("이름참고",[2]ActorTable!$1:$1,0),0),"캐릭터없음"),
"")))))</f>
        <v/>
      </c>
      <c r="AJ272">
        <v>1</v>
      </c>
      <c r="AK27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v>
      </c>
      <c r="AL272" t="str">
        <f t="shared" ca="1" si="87"/>
        <v>{"dy":23,"sl":8}</v>
      </c>
    </row>
    <row r="273" spans="1:38">
      <c r="A273">
        <v>24</v>
      </c>
      <c r="B273">
        <v>8</v>
      </c>
      <c r="C273">
        <f t="shared" si="82"/>
        <v>0</v>
      </c>
      <c r="D273">
        <f t="shared" ca="1" si="92"/>
        <v>0.26245627199253441</v>
      </c>
      <c r="E273">
        <f t="shared" ca="1" si="92"/>
        <v>0.41734448347883635</v>
      </c>
      <c r="F273">
        <f t="shared" ca="1" si="92"/>
        <v>0.73526584942500428</v>
      </c>
      <c r="G273">
        <f t="shared" ca="1" si="92"/>
        <v>0.42621868800213525</v>
      </c>
      <c r="H273">
        <f t="shared" ca="1" si="92"/>
        <v>0.82352064796814972</v>
      </c>
      <c r="I273">
        <f t="shared" ca="1" si="92"/>
        <v>0.43614499086192682</v>
      </c>
      <c r="M273" t="str">
        <f t="shared" ca="1" si="83"/>
        <v>삭제</v>
      </c>
      <c r="N273" t="str">
        <f t="shared" ca="1" si="90"/>
        <v>삭제</v>
      </c>
      <c r="O273" t="str">
        <f t="shared" ca="1" si="88"/>
        <v>삭제</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캐릭터",$M273="지정 캐릭터 LBP1",$M273="지정 캐릭터 LBP2",$M273="지정 캐릭터 LBP3",$M273="안 지정 캐릭터 영웅등급"),"DI",
IF($M273="지정 캐릭터 PP","DI",
IF(OR($M273="안 지정 캐릭터 PP 일반등급",$M273="안 지정 캐릭터 PP 영웅등급"),"GO",
"그외없음"))))))</f>
        <v>삭제</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캐릭터",$M273="지정 캐릭터 LBP1",$M273="지정 캐릭터 LBP2",$M273="지정 캐릭터 LBP3"),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
"그외없음")))))))</f>
        <v>삭제</v>
      </c>
      <c r="R273" t="str">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캐릭터",$M273="지정 캐릭터 LBP1",$M273="지정 캐릭터 LBP2",$M273="지정 캐릭터 LBP3"),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삭제</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t="shared" ca="1" si="84"/>
        <v>0</v>
      </c>
      <c r="AA273" t="str">
        <f t="shared" ca="1" si="85"/>
        <v/>
      </c>
      <c r="AH273" t="str">
        <f t="shared" si="86"/>
        <v/>
      </c>
      <c r="AI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IFERROR(VLOOKUP(AC273,[2]ActorTable!$A:$G,MATCH("이름참고",[2]ActorTable!$1:$1,0),0),"캐릭터없음"),
"")))))</f>
        <v/>
      </c>
      <c r="AJ273">
        <v>1</v>
      </c>
      <c r="AK27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v>
      </c>
      <c r="AL273" t="str">
        <f t="shared" ca="1" si="87"/>
        <v>{"dy":24,"sl":8}</v>
      </c>
    </row>
    <row r="274" spans="1:38">
      <c r="A274">
        <v>25</v>
      </c>
      <c r="B274">
        <v>8</v>
      </c>
      <c r="C274">
        <f t="shared" si="82"/>
        <v>0</v>
      </c>
      <c r="D274">
        <f t="shared" ca="1" si="92"/>
        <v>0.98017591021757522</v>
      </c>
      <c r="E274">
        <f t="shared" ca="1" si="92"/>
        <v>8.5203843338741425E-3</v>
      </c>
      <c r="F274">
        <f t="shared" ca="1" si="92"/>
        <v>0.76210596276717557</v>
      </c>
      <c r="G274">
        <f t="shared" ca="1" si="92"/>
        <v>0.39275856308734824</v>
      </c>
      <c r="H274">
        <f t="shared" ca="1" si="92"/>
        <v>0.75785047468451072</v>
      </c>
      <c r="I274">
        <f t="shared" ca="1" si="92"/>
        <v>3.2895016716867453E-2</v>
      </c>
      <c r="M274" t="str">
        <f t="shared" ca="1" si="83"/>
        <v>삭제</v>
      </c>
      <c r="N274" t="str">
        <f t="shared" ca="1" si="90"/>
        <v>삭제</v>
      </c>
      <c r="O274" t="str">
        <f t="shared" ca="1" si="88"/>
        <v>삭제</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캐릭터",$M274="지정 캐릭터 LBP1",$M274="지정 캐릭터 LBP2",$M274="지정 캐릭터 LBP3",$M274="안 지정 캐릭터 영웅등급"),"DI",
IF($M274="지정 캐릭터 PP","DI",
IF(OR($M274="안 지정 캐릭터 PP 일반등급",$M274="안 지정 캐릭터 PP 영웅등급"),"GO",
"그외없음"))))))</f>
        <v>삭제</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캐릭터",$M274="지정 캐릭터 LBP1",$M274="지정 캐릭터 LBP2",$M274="지정 캐릭터 LBP3"),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
"그외없음")))))))</f>
        <v>삭제</v>
      </c>
      <c r="R274" t="str">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캐릭터",$M274="지정 캐릭터 LBP1",$M274="지정 캐릭터 LBP2",$M274="지정 캐릭터 LBP3"),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삭제</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t="shared" ca="1" si="84"/>
        <v>0</v>
      </c>
      <c r="AA274" t="str">
        <f t="shared" ca="1" si="85"/>
        <v/>
      </c>
      <c r="AH274" t="str">
        <f t="shared" si="86"/>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IFERROR(VLOOKUP(AC274,[2]ActorTable!$A:$G,MATCH("이름참고",[2]ActorTable!$1:$1,0),0),"캐릭터없음"),
"")))))</f>
        <v/>
      </c>
      <c r="AJ274">
        <v>1</v>
      </c>
      <c r="AK27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v>
      </c>
      <c r="AL274" t="str">
        <f t="shared" ca="1" si="87"/>
        <v>{"dy":25,"sl":8}</v>
      </c>
    </row>
    <row r="275" spans="1:38">
      <c r="A275">
        <v>26</v>
      </c>
      <c r="B275">
        <v>8</v>
      </c>
      <c r="C275">
        <f t="shared" si="82"/>
        <v>0</v>
      </c>
      <c r="D275">
        <f t="shared" ca="1" si="92"/>
        <v>0.59769258759056287</v>
      </c>
      <c r="E275">
        <f t="shared" ca="1" si="92"/>
        <v>0.71097846414257526</v>
      </c>
      <c r="F275">
        <f t="shared" ca="1" si="92"/>
        <v>0.43044354343706637</v>
      </c>
      <c r="G275">
        <f t="shared" ca="1" si="92"/>
        <v>2.6378153984379815E-2</v>
      </c>
      <c r="H275">
        <f t="shared" ca="1" si="92"/>
        <v>0.2403649428846929</v>
      </c>
      <c r="I275">
        <f t="shared" ca="1" si="92"/>
        <v>0.74430810199191344</v>
      </c>
      <c r="M275" t="str">
        <f t="shared" ca="1" si="83"/>
        <v>삭제</v>
      </c>
      <c r="N275" t="str">
        <f t="shared" ca="1" si="90"/>
        <v>삭제</v>
      </c>
      <c r="O275" t="str">
        <f t="shared" ca="1" si="88"/>
        <v>삭제</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캐릭터",$M275="지정 캐릭터 LBP1",$M275="지정 캐릭터 LBP2",$M275="지정 캐릭터 LBP3",$M275="안 지정 캐릭터 영웅등급"),"DI",
IF($M275="지정 캐릭터 PP","DI",
IF(OR($M275="안 지정 캐릭터 PP 일반등급",$M275="안 지정 캐릭터 PP 영웅등급"),"GO",
"그외없음"))))))</f>
        <v>삭제</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캐릭터",$M275="지정 캐릭터 LBP1",$M275="지정 캐릭터 LBP2",$M275="지정 캐릭터 LBP3"),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
"그외없음")))))))</f>
        <v>삭제</v>
      </c>
      <c r="R275" t="str">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캐릭터",$M275="지정 캐릭터 LBP1",$M275="지정 캐릭터 LBP2",$M275="지정 캐릭터 LBP3"),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삭제</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t="shared" ca="1" si="84"/>
        <v>0</v>
      </c>
      <c r="AA275" t="str">
        <f t="shared" ca="1" si="85"/>
        <v/>
      </c>
      <c r="AH275" t="str">
        <f t="shared" si="86"/>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IFERROR(VLOOKUP(AC275,[2]ActorTable!$A:$G,MATCH("이름참고",[2]ActorTable!$1:$1,0),0),"캐릭터없음"),
"")))))</f>
        <v/>
      </c>
      <c r="AJ275">
        <v>1</v>
      </c>
      <c r="AK27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v>
      </c>
      <c r="AL275" t="str">
        <f t="shared" ca="1" si="87"/>
        <v>{"dy":26,"sl":8}</v>
      </c>
    </row>
    <row r="276" spans="1:38">
      <c r="A276">
        <v>27</v>
      </c>
      <c r="B276">
        <v>8</v>
      </c>
      <c r="C276">
        <f t="shared" si="82"/>
        <v>0</v>
      </c>
      <c r="D276">
        <f t="shared" ca="1" si="92"/>
        <v>0.84821017174261137</v>
      </c>
      <c r="E276">
        <f t="shared" ca="1" si="92"/>
        <v>6.5417562855151656E-2</v>
      </c>
      <c r="F276">
        <f t="shared" ca="1" si="92"/>
        <v>0.10172964908270676</v>
      </c>
      <c r="G276">
        <f t="shared" ca="1" si="92"/>
        <v>0.6000270672229242</v>
      </c>
      <c r="H276">
        <f t="shared" ca="1" si="92"/>
        <v>0.12524561795015698</v>
      </c>
      <c r="I276">
        <f t="shared" ca="1" si="92"/>
        <v>0.8431766989745868</v>
      </c>
      <c r="M276" t="str">
        <f t="shared" ca="1" si="83"/>
        <v>삭제</v>
      </c>
      <c r="N276" t="str">
        <f t="shared" ca="1" si="90"/>
        <v>삭제</v>
      </c>
      <c r="O276" t="str">
        <f t="shared" ca="1" si="88"/>
        <v>삭제</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캐릭터",$M276="지정 캐릭터 LBP1",$M276="지정 캐릭터 LBP2",$M276="지정 캐릭터 LBP3",$M276="안 지정 캐릭터 영웅등급"),"DI",
IF($M276="지정 캐릭터 PP","DI",
IF(OR($M276="안 지정 캐릭터 PP 일반등급",$M276="안 지정 캐릭터 PP 영웅등급"),"GO",
"그외없음"))))))</f>
        <v>삭제</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캐릭터",$M276="지정 캐릭터 LBP1",$M276="지정 캐릭터 LBP2",$M276="지정 캐릭터 LBP3"),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
"그외없음")))))))</f>
        <v>삭제</v>
      </c>
      <c r="R276" t="str">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캐릭터",$M276="지정 캐릭터 LBP1",$M276="지정 캐릭터 LBP2",$M276="지정 캐릭터 LBP3"),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삭제</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t="shared" ca="1" si="84"/>
        <v>0</v>
      </c>
      <c r="AA276" t="str">
        <f t="shared" ca="1" si="85"/>
        <v/>
      </c>
      <c r="AH276" t="str">
        <f t="shared" si="86"/>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IFERROR(VLOOKUP(AC276,[2]ActorTable!$A:$G,MATCH("이름참고",[2]ActorTable!$1:$1,0),0),"캐릭터없음"),
"")))))</f>
        <v/>
      </c>
      <c r="AJ276">
        <v>1</v>
      </c>
      <c r="AK27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v>
      </c>
      <c r="AL276" t="str">
        <f t="shared" ca="1" si="87"/>
        <v>{"dy":27,"sl":8}</v>
      </c>
    </row>
    <row r="277" spans="1:38">
      <c r="A277">
        <v>28</v>
      </c>
      <c r="B277">
        <v>8</v>
      </c>
      <c r="C277">
        <f t="shared" si="82"/>
        <v>0</v>
      </c>
      <c r="D277">
        <f t="shared" ca="1" si="92"/>
        <v>0.24720870161791941</v>
      </c>
      <c r="E277">
        <f t="shared" ca="1" si="92"/>
        <v>0.26572986625927808</v>
      </c>
      <c r="F277">
        <f t="shared" ca="1" si="92"/>
        <v>0.86702798479014531</v>
      </c>
      <c r="G277">
        <f t="shared" ca="1" si="92"/>
        <v>0.92545792417627348</v>
      </c>
      <c r="H277">
        <f t="shared" ca="1" si="92"/>
        <v>0.20551716998120495</v>
      </c>
      <c r="I277">
        <f t="shared" ca="1" si="92"/>
        <v>0.15900157318728592</v>
      </c>
      <c r="M277" t="str">
        <f t="shared" ca="1" si="83"/>
        <v>삭제</v>
      </c>
      <c r="N277" t="str">
        <f t="shared" ca="1" si="90"/>
        <v>삭제</v>
      </c>
      <c r="O277" t="str">
        <f t="shared" ca="1" si="88"/>
        <v>삭제</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캐릭터",$M277="지정 캐릭터 LBP1",$M277="지정 캐릭터 LBP2",$M277="지정 캐릭터 LBP3",$M277="안 지정 캐릭터 영웅등급"),"DI",
IF($M277="지정 캐릭터 PP","DI",
IF(OR($M277="안 지정 캐릭터 PP 일반등급",$M277="안 지정 캐릭터 PP 영웅등급"),"GO",
"그외없음"))))))</f>
        <v>삭제</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캐릭터",$M277="지정 캐릭터 LBP1",$M277="지정 캐릭터 LBP2",$M277="지정 캐릭터 LBP3"),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
"그외없음")))))))</f>
        <v>삭제</v>
      </c>
      <c r="R277" t="str">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캐릭터",$M277="지정 캐릭터 LBP1",$M277="지정 캐릭터 LBP2",$M277="지정 캐릭터 LBP3"),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삭제</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t="shared" ca="1" si="84"/>
        <v>0</v>
      </c>
      <c r="AA277" t="str">
        <f t="shared" ca="1" si="85"/>
        <v/>
      </c>
      <c r="AH277" t="str">
        <f t="shared" si="86"/>
        <v/>
      </c>
      <c r="AI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IFERROR(VLOOKUP(AC277,[2]ActorTable!$A:$G,MATCH("이름참고",[2]ActorTable!$1:$1,0),0),"캐릭터없음"),
"")))))</f>
        <v/>
      </c>
      <c r="AJ277">
        <v>1</v>
      </c>
      <c r="AK27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v>
      </c>
      <c r="AL277" t="str">
        <f t="shared" ca="1" si="87"/>
        <v>{"dy":28,"sl":8}</v>
      </c>
    </row>
    <row r="278" spans="1:38">
      <c r="A278">
        <v>29</v>
      </c>
      <c r="B278">
        <v>8</v>
      </c>
      <c r="C278">
        <f t="shared" si="82"/>
        <v>0</v>
      </c>
      <c r="D278">
        <f t="shared" ca="1" si="92"/>
        <v>0.69317417412090154</v>
      </c>
      <c r="E278">
        <f t="shared" ca="1" si="92"/>
        <v>0.4065248284566626</v>
      </c>
      <c r="F278">
        <f t="shared" ca="1" si="92"/>
        <v>0.23066710037742977</v>
      </c>
      <c r="G278">
        <f t="shared" ca="1" si="92"/>
        <v>0.33525308276935117</v>
      </c>
      <c r="H278">
        <f t="shared" ca="1" si="92"/>
        <v>0.17148300386618576</v>
      </c>
      <c r="I278">
        <f t="shared" ca="1" si="92"/>
        <v>0.97036830552324216</v>
      </c>
      <c r="M278" t="str">
        <f t="shared" ca="1" si="83"/>
        <v>삭제</v>
      </c>
      <c r="N278" t="str">
        <f t="shared" ca="1" si="90"/>
        <v>삭제</v>
      </c>
      <c r="O278" t="str">
        <f t="shared" ca="1" si="88"/>
        <v>삭제</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캐릭터",$M278="지정 캐릭터 LBP1",$M278="지정 캐릭터 LBP2",$M278="지정 캐릭터 LBP3",$M278="안 지정 캐릭터 영웅등급"),"DI",
IF($M278="지정 캐릭터 PP","DI",
IF(OR($M278="안 지정 캐릭터 PP 일반등급",$M278="안 지정 캐릭터 PP 영웅등급"),"GO",
"그외없음"))))))</f>
        <v>삭제</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캐릭터",$M278="지정 캐릭터 LBP1",$M278="지정 캐릭터 LBP2",$M278="지정 캐릭터 LBP3"),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
"그외없음")))))))</f>
        <v>삭제</v>
      </c>
      <c r="R278" t="str">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캐릭터",$M278="지정 캐릭터 LBP1",$M278="지정 캐릭터 LBP2",$M278="지정 캐릭터 LBP3"),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삭제</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t="shared" ca="1" si="84"/>
        <v>0</v>
      </c>
      <c r="AA278" t="str">
        <f t="shared" ca="1" si="85"/>
        <v/>
      </c>
      <c r="AH278" t="str">
        <f t="shared" si="86"/>
        <v/>
      </c>
      <c r="AI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IFERROR(VLOOKUP(AC278,[2]ActorTable!$A:$G,MATCH("이름참고",[2]ActorTable!$1:$1,0),0),"캐릭터없음"),
"")))))</f>
        <v/>
      </c>
      <c r="AJ278">
        <v>1</v>
      </c>
      <c r="AK27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v>
      </c>
      <c r="AL278" t="str">
        <f t="shared" ca="1" si="87"/>
        <v>{"dy":29,"sl":8}</v>
      </c>
    </row>
    <row r="279" spans="1:38">
      <c r="A279">
        <v>30</v>
      </c>
      <c r="B279">
        <v>8</v>
      </c>
      <c r="C279">
        <f t="shared" si="82"/>
        <v>0</v>
      </c>
      <c r="D279">
        <f t="shared" ca="1" si="92"/>
        <v>1.6524669923110302E-3</v>
      </c>
      <c r="E279">
        <f t="shared" ca="1" si="92"/>
        <v>0.75784082422481946</v>
      </c>
      <c r="F279">
        <f t="shared" ca="1" si="92"/>
        <v>0.15931324771476418</v>
      </c>
      <c r="G279">
        <f t="shared" ca="1" si="92"/>
        <v>0.81885878221059516</v>
      </c>
      <c r="H279">
        <f t="shared" ca="1" si="92"/>
        <v>0.13787559085827039</v>
      </c>
      <c r="I279">
        <f t="shared" ca="1" si="92"/>
        <v>5.0759925430577613E-2</v>
      </c>
      <c r="M279" t="str">
        <f t="shared" ca="1" si="83"/>
        <v>삭제</v>
      </c>
      <c r="N279" t="str">
        <f t="shared" ca="1" si="90"/>
        <v>삭제</v>
      </c>
      <c r="O279" t="str">
        <f t="shared" ca="1" si="88"/>
        <v>삭제</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캐릭터",$M279="지정 캐릭터 LBP1",$M279="지정 캐릭터 LBP2",$M279="지정 캐릭터 LBP3",$M279="안 지정 캐릭터 영웅등급"),"DI",
IF($M279="지정 캐릭터 PP","DI",
IF(OR($M279="안 지정 캐릭터 PP 일반등급",$M279="안 지정 캐릭터 PP 영웅등급"),"GO",
"그외없음"))))))</f>
        <v>삭제</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캐릭터",$M279="지정 캐릭터 LBP1",$M279="지정 캐릭터 LBP2",$M279="지정 캐릭터 LBP3"),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
"그외없음")))))))</f>
        <v>삭제</v>
      </c>
      <c r="R279" t="str">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캐릭터",$M279="지정 캐릭터 LBP1",$M279="지정 캐릭터 LBP2",$M279="지정 캐릭터 LBP3"),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삭제</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t="shared" ca="1" si="84"/>
        <v>0</v>
      </c>
      <c r="AA279" t="str">
        <f t="shared" ca="1" si="85"/>
        <v/>
      </c>
      <c r="AH279" t="str">
        <f t="shared" si="86"/>
        <v/>
      </c>
      <c r="AI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IFERROR(VLOOKUP(AC279,[2]ActorTable!$A:$G,MATCH("이름참고",[2]ActorTable!$1:$1,0),0),"캐릭터없음"),
"")))))</f>
        <v/>
      </c>
      <c r="AJ279">
        <v>1</v>
      </c>
      <c r="AK27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v>
      </c>
      <c r="AL279" t="str">
        <f t="shared" ca="1" si="87"/>
        <v>{"dy":30,"sl":8}</v>
      </c>
    </row>
    <row r="280" spans="1:38">
      <c r="A280">
        <v>31</v>
      </c>
      <c r="B280">
        <v>8</v>
      </c>
      <c r="C280">
        <f t="shared" si="82"/>
        <v>0</v>
      </c>
      <c r="D280">
        <f t="shared" ca="1" si="92"/>
        <v>0.80458814333141349</v>
      </c>
      <c r="E280">
        <f t="shared" ca="1" si="92"/>
        <v>0.13848984734262548</v>
      </c>
      <c r="F280">
        <f t="shared" ca="1" si="92"/>
        <v>0.63951890458550786</v>
      </c>
      <c r="G280">
        <f t="shared" ca="1" si="92"/>
        <v>0.58332067807460919</v>
      </c>
      <c r="H280">
        <f t="shared" ca="1" si="92"/>
        <v>0.54481081479031546</v>
      </c>
      <c r="I280">
        <f t="shared" ca="1" si="92"/>
        <v>0.95134473590457946</v>
      </c>
      <c r="M280" t="str">
        <f t="shared" ca="1" si="83"/>
        <v>삭제</v>
      </c>
      <c r="N280" t="str">
        <f t="shared" ca="1" si="90"/>
        <v>삭제</v>
      </c>
      <c r="O280" t="str">
        <f t="shared" ca="1" si="88"/>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캐릭터",$M280="지정 캐릭터 LBP1",$M280="지정 캐릭터 LBP2",$M280="지정 캐릭터 LBP3",$M280="안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캐릭터",$M280="지정 캐릭터 LBP1",$M280="지정 캐릭터 LBP2",$M280="지정 캐릭터 LBP3"),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캐릭터",$M280="지정 캐릭터 LBP1",$M280="지정 캐릭터 LBP2",$M280="지정 캐릭터 LBP3"),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t="shared" ca="1" si="84"/>
        <v>0</v>
      </c>
      <c r="AA280" t="str">
        <f t="shared" ca="1" si="85"/>
        <v/>
      </c>
      <c r="AH280" t="str">
        <f t="shared" si="86"/>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IFERROR(VLOOKUP(AC280,[2]ActorTable!$A:$G,MATCH("이름참고",[2]ActorTable!$1:$1,0),0),"캐릭터없음"),
"")))))</f>
        <v/>
      </c>
      <c r="AJ280">
        <v>1</v>
      </c>
      <c r="AK28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v>
      </c>
      <c r="AL280" t="str">
        <f t="shared" ca="1" si="87"/>
        <v>{"dy":31,"sl":8}</v>
      </c>
    </row>
    <row r="281" spans="1:38">
      <c r="A281">
        <v>1</v>
      </c>
      <c r="B281">
        <v>9</v>
      </c>
      <c r="C281">
        <f t="shared" si="82"/>
        <v>0</v>
      </c>
      <c r="D281">
        <f t="shared" ca="1" si="92"/>
        <v>4.8562740933784321E-2</v>
      </c>
      <c r="E281">
        <f t="shared" ca="1" si="92"/>
        <v>0.12055496157659717</v>
      </c>
      <c r="F281">
        <f t="shared" ca="1" si="92"/>
        <v>0.91908727543173363</v>
      </c>
      <c r="G281">
        <f t="shared" ca="1" si="92"/>
        <v>0.6104067813308941</v>
      </c>
      <c r="H281">
        <f t="shared" ca="1" si="92"/>
        <v>0.40206933200569772</v>
      </c>
      <c r="I281">
        <f t="shared" ca="1" si="92"/>
        <v>0.31354586071511292</v>
      </c>
      <c r="M281" t="str">
        <f t="shared" ca="1" si="83"/>
        <v>삭제</v>
      </c>
      <c r="N281" t="str">
        <f t="shared" ca="1" si="90"/>
        <v>삭제</v>
      </c>
      <c r="O281" t="str">
        <f t="shared" ca="1" si="88"/>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캐릭터",$M281="지정 캐릭터 LBP1",$M281="지정 캐릭터 LBP2",$M281="지정 캐릭터 LBP3",$M281="안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캐릭터",$M281="지정 캐릭터 LBP1",$M281="지정 캐릭터 LBP2",$M281="지정 캐릭터 LBP3"),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캐릭터",$M281="지정 캐릭터 LBP1",$M281="지정 캐릭터 LBP2",$M281="지정 캐릭터 LBP3"),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t="shared" ca="1" si="84"/>
        <v>0</v>
      </c>
      <c r="AA281" t="str">
        <f t="shared" ca="1" si="85"/>
        <v/>
      </c>
      <c r="AH281" t="str">
        <f t="shared" si="86"/>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IFERROR(VLOOKUP(AC281,[2]ActorTable!$A:$G,MATCH("이름참고",[2]ActorTable!$1:$1,0),0),"캐릭터없음"),
"")))))</f>
        <v/>
      </c>
      <c r="AJ281">
        <v>1</v>
      </c>
      <c r="AK28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v>
      </c>
      <c r="AL281" t="str">
        <f t="shared" ca="1" si="87"/>
        <v>{"dy":1,"sl":9}</v>
      </c>
    </row>
    <row r="282" spans="1:38">
      <c r="A282">
        <v>2</v>
      </c>
      <c r="B282">
        <v>9</v>
      </c>
      <c r="C282">
        <f t="shared" si="82"/>
        <v>0</v>
      </c>
      <c r="D282">
        <f t="shared" ref="D282:I291" ca="1" si="93">RAND()</f>
        <v>0.27793098166311325</v>
      </c>
      <c r="E282">
        <f t="shared" ca="1" si="93"/>
        <v>0.69694823058046529</v>
      </c>
      <c r="F282">
        <f t="shared" ca="1" si="93"/>
        <v>0.57666333730271269</v>
      </c>
      <c r="G282">
        <f t="shared" ca="1" si="93"/>
        <v>0.72179464910615843</v>
      </c>
      <c r="H282">
        <f t="shared" ca="1" si="93"/>
        <v>0.9764065775633719</v>
      </c>
      <c r="I282">
        <f t="shared" ca="1" si="93"/>
        <v>0.33529280793961624</v>
      </c>
      <c r="M282" t="str">
        <f t="shared" ca="1" si="83"/>
        <v>삭제</v>
      </c>
      <c r="N282" t="str">
        <f t="shared" ca="1" si="90"/>
        <v>삭제</v>
      </c>
      <c r="O282" t="str">
        <f t="shared" ca="1" si="88"/>
        <v>삭제</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캐릭터",$M282="지정 캐릭터 LBP1",$M282="지정 캐릭터 LBP2",$M282="지정 캐릭터 LBP3",$M282="안 지정 캐릭터 영웅등급"),"DI",
IF($M282="지정 캐릭터 PP","DI",
IF(OR($M282="안 지정 캐릭터 PP 일반등급",$M282="안 지정 캐릭터 PP 영웅등급"),"GO",
"그외없음"))))))</f>
        <v>삭제</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캐릭터",$M282="지정 캐릭터 LBP1",$M282="지정 캐릭터 LBP2",$M282="지정 캐릭터 LBP3"),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
"그외없음")))))))</f>
        <v>삭제</v>
      </c>
      <c r="R282" t="str">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캐릭터",$M282="지정 캐릭터 LBP1",$M282="지정 캐릭터 LBP2",$M282="지정 캐릭터 LBP3"),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삭제</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t="shared" ca="1" si="84"/>
        <v>0</v>
      </c>
      <c r="AA282" t="str">
        <f t="shared" ca="1" si="85"/>
        <v/>
      </c>
      <c r="AH282" t="str">
        <f t="shared" si="86"/>
        <v/>
      </c>
      <c r="AI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IFERROR(VLOOKUP(AC282,[2]ActorTable!$A:$G,MATCH("이름참고",[2]ActorTable!$1:$1,0),0),"캐릭터없음"),
"")))))</f>
        <v/>
      </c>
      <c r="AJ282">
        <v>1</v>
      </c>
      <c r="AK28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v>
      </c>
      <c r="AL282" t="str">
        <f t="shared" ca="1" si="87"/>
        <v>{"dy":2,"sl":9}</v>
      </c>
    </row>
    <row r="283" spans="1:38">
      <c r="A283">
        <v>3</v>
      </c>
      <c r="B283">
        <v>9</v>
      </c>
      <c r="C283">
        <f t="shared" si="82"/>
        <v>0</v>
      </c>
      <c r="D283">
        <f t="shared" ca="1" si="93"/>
        <v>0.29675129167026548</v>
      </c>
      <c r="E283">
        <f t="shared" ca="1" si="93"/>
        <v>0.9720131811291095</v>
      </c>
      <c r="F283">
        <f t="shared" ca="1" si="93"/>
        <v>0.23108700763345136</v>
      </c>
      <c r="G283">
        <f t="shared" ca="1" si="93"/>
        <v>0.65319485724723503</v>
      </c>
      <c r="H283">
        <f t="shared" ca="1" si="93"/>
        <v>0.84990266576608697</v>
      </c>
      <c r="I283">
        <f t="shared" ca="1" si="93"/>
        <v>0.26784157530873309</v>
      </c>
      <c r="M283" t="str">
        <f t="shared" ca="1" si="83"/>
        <v>삭제</v>
      </c>
      <c r="N283" t="str">
        <f t="shared" ca="1" si="90"/>
        <v>삭제</v>
      </c>
      <c r="O283" t="str">
        <f t="shared" ca="1" si="88"/>
        <v>삭제</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캐릭터",$M283="지정 캐릭터 LBP1",$M283="지정 캐릭터 LBP2",$M283="지정 캐릭터 LBP3",$M283="안 지정 캐릭터 영웅등급"),"DI",
IF($M283="지정 캐릭터 PP","DI",
IF(OR($M283="안 지정 캐릭터 PP 일반등급",$M283="안 지정 캐릭터 PP 영웅등급"),"GO",
"그외없음"))))))</f>
        <v>삭제</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캐릭터",$M283="지정 캐릭터 LBP1",$M283="지정 캐릭터 LBP2",$M283="지정 캐릭터 LBP3"),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
"그외없음")))))))</f>
        <v>삭제</v>
      </c>
      <c r="R283" t="str">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캐릭터",$M283="지정 캐릭터 LBP1",$M283="지정 캐릭터 LBP2",$M283="지정 캐릭터 LBP3"),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삭제</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t="shared" ca="1" si="84"/>
        <v>0</v>
      </c>
      <c r="AA283" t="str">
        <f t="shared" ca="1" si="85"/>
        <v/>
      </c>
      <c r="AH283" t="str">
        <f t="shared" si="86"/>
        <v/>
      </c>
      <c r="AI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IFERROR(VLOOKUP(AC283,[2]ActorTable!$A:$G,MATCH("이름참고",[2]ActorTable!$1:$1,0),0),"캐릭터없음"),
"")))))</f>
        <v/>
      </c>
      <c r="AJ283">
        <v>1</v>
      </c>
      <c r="AK28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v>
      </c>
      <c r="AL283" t="str">
        <f t="shared" ca="1" si="87"/>
        <v>{"dy":3,"sl":9}</v>
      </c>
    </row>
    <row r="284" spans="1:38">
      <c r="A284">
        <v>4</v>
      </c>
      <c r="B284">
        <v>9</v>
      </c>
      <c r="C284">
        <f t="shared" si="82"/>
        <v>0</v>
      </c>
      <c r="D284">
        <f t="shared" ca="1" si="93"/>
        <v>0.84477109909623882</v>
      </c>
      <c r="E284">
        <f t="shared" ca="1" si="93"/>
        <v>0.64813222804082249</v>
      </c>
      <c r="F284">
        <f t="shared" ca="1" si="93"/>
        <v>0.98632066171959198</v>
      </c>
      <c r="G284">
        <f t="shared" ca="1" si="93"/>
        <v>3.7504246563800026E-2</v>
      </c>
      <c r="H284">
        <f t="shared" ca="1" si="93"/>
        <v>0.97223560699168654</v>
      </c>
      <c r="I284">
        <f t="shared" ca="1" si="93"/>
        <v>0.39140063315145168</v>
      </c>
      <c r="M284" t="str">
        <f t="shared" ca="1" si="83"/>
        <v>삭제</v>
      </c>
      <c r="N284" t="str">
        <f t="shared" ca="1" si="90"/>
        <v>삭제</v>
      </c>
      <c r="O284" t="str">
        <f t="shared" ca="1" si="88"/>
        <v>삭제</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캐릭터",$M284="지정 캐릭터 LBP1",$M284="지정 캐릭터 LBP2",$M284="지정 캐릭터 LBP3",$M284="안 지정 캐릭터 영웅등급"),"DI",
IF($M284="지정 캐릭터 PP","DI",
IF(OR($M284="안 지정 캐릭터 PP 일반등급",$M284="안 지정 캐릭터 PP 영웅등급"),"GO",
"그외없음"))))))</f>
        <v>삭제</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캐릭터",$M284="지정 캐릭터 LBP1",$M284="지정 캐릭터 LBP2",$M284="지정 캐릭터 LBP3"),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
"그외없음")))))))</f>
        <v>삭제</v>
      </c>
      <c r="R284" t="str">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캐릭터",$M284="지정 캐릭터 LBP1",$M284="지정 캐릭터 LBP2",$M284="지정 캐릭터 LBP3"),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삭제</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t="shared" ca="1" si="84"/>
        <v>0</v>
      </c>
      <c r="AA284" t="str">
        <f t="shared" ca="1" si="85"/>
        <v/>
      </c>
      <c r="AH284" t="str">
        <f t="shared" si="86"/>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IFERROR(VLOOKUP(AC284,[2]ActorTable!$A:$G,MATCH("이름참고",[2]ActorTable!$1:$1,0),0),"캐릭터없음"),
"")))))</f>
        <v/>
      </c>
      <c r="AJ284">
        <v>1</v>
      </c>
      <c r="AK28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v>
      </c>
      <c r="AL284" t="str">
        <f t="shared" ca="1" si="87"/>
        <v>{"dy":4,"sl":9}</v>
      </c>
    </row>
    <row r="285" spans="1:38">
      <c r="A285">
        <v>5</v>
      </c>
      <c r="B285">
        <v>9</v>
      </c>
      <c r="C285">
        <f t="shared" si="82"/>
        <v>0</v>
      </c>
      <c r="D285">
        <f t="shared" ca="1" si="93"/>
        <v>0.60284003864069902</v>
      </c>
      <c r="E285">
        <f t="shared" ca="1" si="93"/>
        <v>0.59026931440294783</v>
      </c>
      <c r="F285">
        <f t="shared" ca="1" si="93"/>
        <v>0.18515968495775414</v>
      </c>
      <c r="G285">
        <f t="shared" ca="1" si="93"/>
        <v>0.939904784827432</v>
      </c>
      <c r="H285">
        <f t="shared" ca="1" si="93"/>
        <v>0.50309264837493106</v>
      </c>
      <c r="I285">
        <f t="shared" ca="1" si="93"/>
        <v>0.8191915890422854</v>
      </c>
      <c r="M285" t="str">
        <f t="shared" ca="1" si="83"/>
        <v>삭제</v>
      </c>
      <c r="N285" t="str">
        <f t="shared" ca="1" si="90"/>
        <v>삭제</v>
      </c>
      <c r="O285" t="str">
        <f t="shared" ca="1" si="88"/>
        <v>삭제</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캐릭터",$M285="지정 캐릭터 LBP1",$M285="지정 캐릭터 LBP2",$M285="지정 캐릭터 LBP3",$M285="안 지정 캐릭터 영웅등급"),"DI",
IF($M285="지정 캐릭터 PP","DI",
IF(OR($M285="안 지정 캐릭터 PP 일반등급",$M285="안 지정 캐릭터 PP 영웅등급"),"GO",
"그외없음"))))))</f>
        <v>삭제</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캐릭터",$M285="지정 캐릭터 LBP1",$M285="지정 캐릭터 LBP2",$M285="지정 캐릭터 LBP3"),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
"그외없음")))))))</f>
        <v>삭제</v>
      </c>
      <c r="R285" t="str">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캐릭터",$M285="지정 캐릭터 LBP1",$M285="지정 캐릭터 LBP2",$M285="지정 캐릭터 LBP3"),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삭제</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t="shared" ca="1" si="84"/>
        <v>0</v>
      </c>
      <c r="AA285" t="str">
        <f t="shared" ca="1" si="85"/>
        <v/>
      </c>
      <c r="AH285" t="str">
        <f t="shared" si="86"/>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IFERROR(VLOOKUP(AC285,[2]ActorTable!$A:$G,MATCH("이름참고",[2]ActorTable!$1:$1,0),0),"캐릭터없음"),
"")))))</f>
        <v/>
      </c>
      <c r="AJ285">
        <v>1</v>
      </c>
      <c r="AK28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v>
      </c>
      <c r="AL285" t="str">
        <f t="shared" ca="1" si="87"/>
        <v>{"dy":5,"sl":9}</v>
      </c>
    </row>
    <row r="286" spans="1:38">
      <c r="A286">
        <v>6</v>
      </c>
      <c r="B286">
        <v>9</v>
      </c>
      <c r="C286">
        <f t="shared" si="82"/>
        <v>0</v>
      </c>
      <c r="D286">
        <f t="shared" ca="1" si="93"/>
        <v>0.54649547618356165</v>
      </c>
      <c r="E286">
        <f t="shared" ca="1" si="93"/>
        <v>0.47296510190314844</v>
      </c>
      <c r="F286">
        <f t="shared" ca="1" si="93"/>
        <v>0.94974674291376415</v>
      </c>
      <c r="G286">
        <f t="shared" ca="1" si="93"/>
        <v>0.97331326337494695</v>
      </c>
      <c r="H286">
        <f t="shared" ca="1" si="93"/>
        <v>0.88415325144192225</v>
      </c>
      <c r="I286">
        <f t="shared" ca="1" si="93"/>
        <v>0.37840642343499897</v>
      </c>
      <c r="J286" t="s">
        <v>91</v>
      </c>
      <c r="M286" t="str">
        <f t="shared" si="83"/>
        <v>안 지정 캐릭터 영웅등급</v>
      </c>
      <c r="N286">
        <f t="shared" ca="1" si="90"/>
        <v>47296</v>
      </c>
      <c r="O286">
        <f t="shared" ca="1" si="88"/>
        <v>1</v>
      </c>
      <c r="P286" t="str">
        <f>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캐릭터",$M286="지정 캐릭터 LBP1",$M286="지정 캐릭터 LBP2",$M286="지정 캐릭터 LBP3",$M286="안 지정 캐릭터 영웅등급"),"DI",
IF($M286="지정 캐릭터 PP","DI",
IF(OR($M286="안 지정 캐릭터 PP 일반등급",$M286="안 지정 캐릭터 PP 영웅등급"),"GO",
"그외없음"))))))</f>
        <v>DI</v>
      </c>
      <c r="Q286">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캐릭터",$M286="지정 캐릭터 LBP1",$M286="지정 캐릭터 LBP2",$M286="지정 캐릭터 LBP3"),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
"그외없음")))))))</f>
        <v>209</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캐릭터",$M286="지정 캐릭터 LBP1",$M286="지정 캐릭터 LBP2",$M286="지정 캐릭터 LBP3"),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142</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t="shared" ca="1" si="84"/>
        <v>0</v>
      </c>
      <c r="U286" t="s">
        <v>91</v>
      </c>
      <c r="V286">
        <v>10817</v>
      </c>
      <c r="W286">
        <v>1</v>
      </c>
      <c r="X286" t="s">
        <v>133</v>
      </c>
      <c r="Y286">
        <v>206</v>
      </c>
      <c r="Z286">
        <v>175</v>
      </c>
      <c r="AA286" t="str">
        <f t="shared" ca="1" si="85"/>
        <v>uch</v>
      </c>
      <c r="AB286" t="s">
        <v>91</v>
      </c>
      <c r="AC286">
        <v>52719</v>
      </c>
      <c r="AD286">
        <v>1</v>
      </c>
      <c r="AE286" t="s">
        <v>133</v>
      </c>
      <c r="AF286">
        <v>205</v>
      </c>
      <c r="AG286">
        <v>159</v>
      </c>
      <c r="AH286" t="str">
        <f t="shared" si="86"/>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IFERROR(VLOOKUP(AC286,[2]ActorTable!$A:$G,MATCH("이름참고",[2]ActorTable!$1:$1,0),0),"캐릭터없음"),
"")))))</f>
        <v/>
      </c>
      <c r="AJ286">
        <v>1</v>
      </c>
      <c r="AK28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v>
      </c>
      <c r="AL286" t="str">
        <f t="shared" ca="1" si="87"/>
        <v>{"dy":6,"sl":9,"tp":"uch","vl":"52719","cn":1,"pt":"DI","pp":205,"pr":159}</v>
      </c>
    </row>
    <row r="287" spans="1:38">
      <c r="A287">
        <v>7</v>
      </c>
      <c r="B287">
        <v>9</v>
      </c>
      <c r="C287">
        <f t="shared" si="82"/>
        <v>0</v>
      </c>
      <c r="D287">
        <f t="shared" ca="1" si="93"/>
        <v>0.77902791034573093</v>
      </c>
      <c r="E287">
        <f t="shared" ca="1" si="93"/>
        <v>0.46966751210128788</v>
      </c>
      <c r="F287">
        <f t="shared" ca="1" si="93"/>
        <v>0.47253366057430579</v>
      </c>
      <c r="G287">
        <f t="shared" ca="1" si="93"/>
        <v>0.30290247005688997</v>
      </c>
      <c r="H287">
        <f t="shared" ca="1" si="93"/>
        <v>0.33737818564565891</v>
      </c>
      <c r="I287">
        <f t="shared" ca="1" si="93"/>
        <v>0.32977491093301436</v>
      </c>
      <c r="M287" t="str">
        <f t="shared" ca="1" si="83"/>
        <v>삭제</v>
      </c>
      <c r="N287" t="str">
        <f t="shared" ca="1" si="90"/>
        <v>삭제</v>
      </c>
      <c r="O287" t="str">
        <f t="shared" ca="1" si="88"/>
        <v>삭제</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캐릭터",$M287="지정 캐릭터 LBP1",$M287="지정 캐릭터 LBP2",$M287="지정 캐릭터 LBP3",$M287="안 지정 캐릭터 영웅등급"),"DI",
IF($M287="지정 캐릭터 PP","DI",
IF(OR($M287="안 지정 캐릭터 PP 일반등급",$M287="안 지정 캐릭터 PP 영웅등급"),"GO",
"그외없음"))))))</f>
        <v>삭제</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캐릭터",$M287="지정 캐릭터 LBP1",$M287="지정 캐릭터 LBP2",$M287="지정 캐릭터 LBP3"),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
"그외없음")))))))</f>
        <v>삭제</v>
      </c>
      <c r="R287" t="str">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캐릭터",$M287="지정 캐릭터 LBP1",$M287="지정 캐릭터 LBP2",$M287="지정 캐릭터 LBP3"),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삭제</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t="shared" ca="1" si="84"/>
        <v>0</v>
      </c>
      <c r="AA287" t="str">
        <f t="shared" ca="1" si="85"/>
        <v/>
      </c>
      <c r="AH287" t="str">
        <f t="shared" si="86"/>
        <v/>
      </c>
      <c r="AI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IFERROR(VLOOKUP(AC287,[2]ActorTable!$A:$G,MATCH("이름참고",[2]ActorTable!$1:$1,0),0),"캐릭터없음"),
"")))))</f>
        <v/>
      </c>
      <c r="AJ287">
        <v>1</v>
      </c>
      <c r="AK28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v>
      </c>
      <c r="AL287" t="str">
        <f t="shared" ca="1" si="87"/>
        <v>{"dy":7,"sl":9}</v>
      </c>
    </row>
    <row r="288" spans="1:38">
      <c r="A288">
        <v>8</v>
      </c>
      <c r="B288">
        <v>9</v>
      </c>
      <c r="C288">
        <f t="shared" si="82"/>
        <v>0</v>
      </c>
      <c r="D288">
        <f t="shared" ca="1" si="93"/>
        <v>0.28000923291017177</v>
      </c>
      <c r="E288">
        <f t="shared" ca="1" si="93"/>
        <v>0.57805360604465572</v>
      </c>
      <c r="F288">
        <f t="shared" ca="1" si="93"/>
        <v>0.31503574624698949</v>
      </c>
      <c r="G288">
        <f t="shared" ca="1" si="93"/>
        <v>0.44384926738623209</v>
      </c>
      <c r="H288">
        <f t="shared" ca="1" si="93"/>
        <v>0.644296783445926</v>
      </c>
      <c r="I288">
        <f t="shared" ca="1" si="93"/>
        <v>0.4446898396455552</v>
      </c>
      <c r="M288" t="str">
        <f t="shared" ca="1" si="83"/>
        <v>삭제</v>
      </c>
      <c r="N288" t="str">
        <f t="shared" ca="1" si="90"/>
        <v>삭제</v>
      </c>
      <c r="O288" t="str">
        <f t="shared" ca="1" si="88"/>
        <v>삭제</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캐릭터",$M288="지정 캐릭터 LBP1",$M288="지정 캐릭터 LBP2",$M288="지정 캐릭터 LBP3",$M288="안 지정 캐릭터 영웅등급"),"DI",
IF($M288="지정 캐릭터 PP","DI",
IF(OR($M288="안 지정 캐릭터 PP 일반등급",$M288="안 지정 캐릭터 PP 영웅등급"),"GO",
"그외없음"))))))</f>
        <v>삭제</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캐릭터",$M288="지정 캐릭터 LBP1",$M288="지정 캐릭터 LBP2",$M288="지정 캐릭터 LBP3"),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
"그외없음")))))))</f>
        <v>삭제</v>
      </c>
      <c r="R288" t="str">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캐릭터",$M288="지정 캐릭터 LBP1",$M288="지정 캐릭터 LBP2",$M288="지정 캐릭터 LBP3"),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삭제</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t="shared" ca="1" si="84"/>
        <v>0</v>
      </c>
      <c r="AA288" t="str">
        <f t="shared" ca="1" si="85"/>
        <v/>
      </c>
      <c r="AH288" t="str">
        <f t="shared" si="86"/>
        <v/>
      </c>
      <c r="AI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IFERROR(VLOOKUP(AC288,[2]ActorTable!$A:$G,MATCH("이름참고",[2]ActorTable!$1:$1,0),0),"캐릭터없음"),
"")))))</f>
        <v/>
      </c>
      <c r="AJ288">
        <v>1</v>
      </c>
      <c r="AK28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v>
      </c>
      <c r="AL288" t="str">
        <f t="shared" ca="1" si="87"/>
        <v>{"dy":8,"sl":9}</v>
      </c>
    </row>
    <row r="289" spans="1:38">
      <c r="A289">
        <v>9</v>
      </c>
      <c r="B289">
        <v>9</v>
      </c>
      <c r="C289">
        <f t="shared" si="82"/>
        <v>0</v>
      </c>
      <c r="D289">
        <f t="shared" ca="1" si="93"/>
        <v>0.29262301626580745</v>
      </c>
      <c r="E289">
        <f t="shared" ca="1" si="93"/>
        <v>0.43641321338357664</v>
      </c>
      <c r="F289">
        <f t="shared" ca="1" si="93"/>
        <v>0.74755220280818513</v>
      </c>
      <c r="G289">
        <f t="shared" ca="1" si="93"/>
        <v>0.20229178830315053</v>
      </c>
      <c r="H289">
        <f t="shared" ca="1" si="93"/>
        <v>0.19898630126874484</v>
      </c>
      <c r="I289">
        <f t="shared" ca="1" si="93"/>
        <v>0.235903334740307</v>
      </c>
      <c r="M289" t="str">
        <f t="shared" ca="1" si="83"/>
        <v>삭제</v>
      </c>
      <c r="N289" t="str">
        <f t="shared" ca="1" si="90"/>
        <v>삭제</v>
      </c>
      <c r="O289" t="str">
        <f t="shared" ca="1" si="88"/>
        <v>삭제</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캐릭터",$M289="지정 캐릭터 LBP1",$M289="지정 캐릭터 LBP2",$M289="지정 캐릭터 LBP3",$M289="안 지정 캐릭터 영웅등급"),"DI",
IF($M289="지정 캐릭터 PP","DI",
IF(OR($M289="안 지정 캐릭터 PP 일반등급",$M289="안 지정 캐릭터 PP 영웅등급"),"GO",
"그외없음"))))))</f>
        <v>삭제</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캐릭터",$M289="지정 캐릭터 LBP1",$M289="지정 캐릭터 LBP2",$M289="지정 캐릭터 LBP3"),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
"그외없음")))))))</f>
        <v>삭제</v>
      </c>
      <c r="R289" t="str">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캐릭터",$M289="지정 캐릭터 LBP1",$M289="지정 캐릭터 LBP2",$M289="지정 캐릭터 LBP3"),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삭제</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t="shared" ca="1" si="84"/>
        <v>0</v>
      </c>
      <c r="AA289" t="str">
        <f t="shared" ca="1" si="85"/>
        <v/>
      </c>
      <c r="AH289" t="str">
        <f t="shared" si="86"/>
        <v/>
      </c>
      <c r="AI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IFERROR(VLOOKUP(AC289,[2]ActorTable!$A:$G,MATCH("이름참고",[2]ActorTable!$1:$1,0),0),"캐릭터없음"),
"")))))</f>
        <v/>
      </c>
      <c r="AJ289">
        <v>1</v>
      </c>
      <c r="AK28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v>
      </c>
      <c r="AL289" t="str">
        <f t="shared" ca="1" si="87"/>
        <v>{"dy":9,"sl":9}</v>
      </c>
    </row>
    <row r="290" spans="1:38">
      <c r="A290">
        <v>10</v>
      </c>
      <c r="B290">
        <v>9</v>
      </c>
      <c r="C290">
        <f t="shared" si="82"/>
        <v>0</v>
      </c>
      <c r="D290">
        <f t="shared" ca="1" si="93"/>
        <v>0.51376861312587097</v>
      </c>
      <c r="E290">
        <f t="shared" ca="1" si="93"/>
        <v>0.39317998310936719</v>
      </c>
      <c r="F290">
        <f t="shared" ca="1" si="93"/>
        <v>0.12452480215568729</v>
      </c>
      <c r="G290">
        <f t="shared" ca="1" si="93"/>
        <v>0.32423079102073626</v>
      </c>
      <c r="H290">
        <f t="shared" ca="1" si="93"/>
        <v>0.97837032993762385</v>
      </c>
      <c r="I290">
        <f t="shared" ca="1" si="93"/>
        <v>0.30365547718227326</v>
      </c>
      <c r="M290" t="str">
        <f t="shared" ca="1" si="83"/>
        <v>삭제</v>
      </c>
      <c r="N290" t="str">
        <f t="shared" ca="1" si="90"/>
        <v>삭제</v>
      </c>
      <c r="O290" t="str">
        <f t="shared" ca="1" si="88"/>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캐릭터",$M290="지정 캐릭터 LBP1",$M290="지정 캐릭터 LBP2",$M290="지정 캐릭터 LBP3",$M290="안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캐릭터",$M290="지정 캐릭터 LBP1",$M290="지정 캐릭터 LBP2",$M290="지정 캐릭터 LBP3"),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캐릭터",$M290="지정 캐릭터 LBP1",$M290="지정 캐릭터 LBP2",$M290="지정 캐릭터 LBP3"),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t="shared" ca="1" si="84"/>
        <v>0</v>
      </c>
      <c r="AA290" t="str">
        <f t="shared" ca="1" si="85"/>
        <v/>
      </c>
      <c r="AH290" t="str">
        <f t="shared" si="86"/>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IFERROR(VLOOKUP(AC290,[2]ActorTable!$A:$G,MATCH("이름참고",[2]ActorTable!$1:$1,0),0),"캐릭터없음"),
"")))))</f>
        <v/>
      </c>
      <c r="AJ290">
        <v>1</v>
      </c>
      <c r="AK29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v>
      </c>
      <c r="AL290" t="str">
        <f t="shared" ca="1" si="87"/>
        <v>{"dy":10,"sl":9}</v>
      </c>
    </row>
    <row r="291" spans="1:38">
      <c r="A291">
        <v>11</v>
      </c>
      <c r="B291">
        <v>9</v>
      </c>
      <c r="C291">
        <f t="shared" si="82"/>
        <v>0</v>
      </c>
      <c r="D291">
        <f t="shared" ca="1" si="93"/>
        <v>0.11426398077923572</v>
      </c>
      <c r="E291">
        <f t="shared" ca="1" si="93"/>
        <v>0.49372355671384016</v>
      </c>
      <c r="F291">
        <f t="shared" ca="1" si="93"/>
        <v>0.1938834798539234</v>
      </c>
      <c r="G291">
        <f t="shared" ca="1" si="93"/>
        <v>6.7243280074902101E-2</v>
      </c>
      <c r="H291">
        <f t="shared" ca="1" si="93"/>
        <v>0.69304862652956722</v>
      </c>
      <c r="I291">
        <f t="shared" ca="1" si="93"/>
        <v>0.653244592622377</v>
      </c>
      <c r="M291" t="str">
        <f t="shared" ca="1" si="83"/>
        <v>삭제</v>
      </c>
      <c r="N291" t="str">
        <f t="shared" ca="1" si="90"/>
        <v>삭제</v>
      </c>
      <c r="O291" t="str">
        <f t="shared" ca="1" si="88"/>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캐릭터",$M291="지정 캐릭터 LBP1",$M291="지정 캐릭터 LBP2",$M291="지정 캐릭터 LBP3",$M291="안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캐릭터",$M291="지정 캐릭터 LBP1",$M291="지정 캐릭터 LBP2",$M291="지정 캐릭터 LBP3"),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캐릭터",$M291="지정 캐릭터 LBP1",$M291="지정 캐릭터 LBP2",$M291="지정 캐릭터 LBP3"),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t="shared" ca="1" si="84"/>
        <v>0</v>
      </c>
      <c r="AA291" t="str">
        <f t="shared" ca="1" si="85"/>
        <v/>
      </c>
      <c r="AH291" t="str">
        <f t="shared" si="86"/>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IFERROR(VLOOKUP(AC291,[2]ActorTable!$A:$G,MATCH("이름참고",[2]ActorTable!$1:$1,0),0),"캐릭터없음"),
"")))))</f>
        <v/>
      </c>
      <c r="AJ291">
        <v>1</v>
      </c>
      <c r="AK29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v>
      </c>
      <c r="AL291" t="str">
        <f t="shared" ca="1" si="87"/>
        <v>{"dy":11,"sl":9}</v>
      </c>
    </row>
    <row r="292" spans="1:38">
      <c r="A292">
        <v>12</v>
      </c>
      <c r="B292">
        <v>9</v>
      </c>
      <c r="C292">
        <f t="shared" si="82"/>
        <v>0</v>
      </c>
      <c r="D292">
        <f t="shared" ref="D292:I301" ca="1" si="94">RAND()</f>
        <v>0.90775399825629743</v>
      </c>
      <c r="E292">
        <f t="shared" ca="1" si="94"/>
        <v>0.39638468002082983</v>
      </c>
      <c r="F292">
        <f t="shared" ca="1" si="94"/>
        <v>0.31331756392949661</v>
      </c>
      <c r="G292">
        <f t="shared" ca="1" si="94"/>
        <v>0.91980188318190326</v>
      </c>
      <c r="H292">
        <f t="shared" ca="1" si="94"/>
        <v>0.50805609150969355</v>
      </c>
      <c r="I292">
        <f t="shared" ca="1" si="94"/>
        <v>0.36454382983330269</v>
      </c>
      <c r="M292" t="str">
        <f t="shared" ca="1" si="83"/>
        <v>삭제</v>
      </c>
      <c r="N292" t="str">
        <f t="shared" ca="1" si="90"/>
        <v>삭제</v>
      </c>
      <c r="O292" t="str">
        <f t="shared" ca="1" si="88"/>
        <v>삭제</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캐릭터",$M292="지정 캐릭터 LBP1",$M292="지정 캐릭터 LBP2",$M292="지정 캐릭터 LBP3",$M292="안 지정 캐릭터 영웅등급"),"DI",
IF($M292="지정 캐릭터 PP","DI",
IF(OR($M292="안 지정 캐릭터 PP 일반등급",$M292="안 지정 캐릭터 PP 영웅등급"),"GO",
"그외없음"))))))</f>
        <v>삭제</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캐릭터",$M292="지정 캐릭터 LBP1",$M292="지정 캐릭터 LBP2",$M292="지정 캐릭터 LBP3"),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
"그외없음")))))))</f>
        <v>삭제</v>
      </c>
      <c r="R292" t="str">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캐릭터",$M292="지정 캐릭터 LBP1",$M292="지정 캐릭터 LBP2",$M292="지정 캐릭터 LBP3"),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삭제</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t="shared" ca="1" si="84"/>
        <v>0</v>
      </c>
      <c r="AA292" t="str">
        <f t="shared" ca="1" si="85"/>
        <v/>
      </c>
      <c r="AH292" t="str">
        <f t="shared" si="86"/>
        <v/>
      </c>
      <c r="AI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IFERROR(VLOOKUP(AC292,[2]ActorTable!$A:$G,MATCH("이름참고",[2]ActorTable!$1:$1,0),0),"캐릭터없음"),
"")))))</f>
        <v/>
      </c>
      <c r="AJ292">
        <v>1</v>
      </c>
      <c r="AK29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v>
      </c>
      <c r="AL292" t="str">
        <f t="shared" ca="1" si="87"/>
        <v>{"dy":12,"sl":9}</v>
      </c>
    </row>
    <row r="293" spans="1:38">
      <c r="A293">
        <v>13</v>
      </c>
      <c r="B293">
        <v>9</v>
      </c>
      <c r="C293">
        <f t="shared" si="82"/>
        <v>0</v>
      </c>
      <c r="D293">
        <f t="shared" ca="1" si="94"/>
        <v>0.50257001660612699</v>
      </c>
      <c r="E293">
        <f t="shared" ca="1" si="94"/>
        <v>0.71137379866942807</v>
      </c>
      <c r="F293">
        <f t="shared" ca="1" si="94"/>
        <v>0.37856039178793599</v>
      </c>
      <c r="G293">
        <f t="shared" ca="1" si="94"/>
        <v>0.22177182222443159</v>
      </c>
      <c r="H293">
        <f t="shared" ca="1" si="94"/>
        <v>0.14044509739754296</v>
      </c>
      <c r="I293">
        <f t="shared" ca="1" si="94"/>
        <v>0.66024834808250077</v>
      </c>
      <c r="M293" t="str">
        <f t="shared" ca="1" si="83"/>
        <v>삭제</v>
      </c>
      <c r="N293" t="str">
        <f t="shared" ca="1" si="90"/>
        <v>삭제</v>
      </c>
      <c r="O293" t="str">
        <f t="shared" ca="1" si="88"/>
        <v>삭제</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캐릭터",$M293="지정 캐릭터 LBP1",$M293="지정 캐릭터 LBP2",$M293="지정 캐릭터 LBP3",$M293="안 지정 캐릭터 영웅등급"),"DI",
IF($M293="지정 캐릭터 PP","DI",
IF(OR($M293="안 지정 캐릭터 PP 일반등급",$M293="안 지정 캐릭터 PP 영웅등급"),"GO",
"그외없음"))))))</f>
        <v>삭제</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캐릭터",$M293="지정 캐릭터 LBP1",$M293="지정 캐릭터 LBP2",$M293="지정 캐릭터 LBP3"),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
"그외없음")))))))</f>
        <v>삭제</v>
      </c>
      <c r="R293" t="str">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캐릭터",$M293="지정 캐릭터 LBP1",$M293="지정 캐릭터 LBP2",$M293="지정 캐릭터 LBP3"),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삭제</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t="shared" ca="1" si="84"/>
        <v>0</v>
      </c>
      <c r="AA293" t="str">
        <f t="shared" ca="1" si="85"/>
        <v/>
      </c>
      <c r="AH293" t="str">
        <f t="shared" si="86"/>
        <v/>
      </c>
      <c r="AI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IFERROR(VLOOKUP(AC293,[2]ActorTable!$A:$G,MATCH("이름참고",[2]ActorTable!$1:$1,0),0),"캐릭터없음"),
"")))))</f>
        <v/>
      </c>
      <c r="AJ293">
        <v>1</v>
      </c>
      <c r="AK29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v>
      </c>
      <c r="AL293" t="str">
        <f t="shared" ca="1" si="87"/>
        <v>{"dy":13,"sl":9}</v>
      </c>
    </row>
    <row r="294" spans="1:38">
      <c r="A294">
        <v>14</v>
      </c>
      <c r="B294">
        <v>9</v>
      </c>
      <c r="C294">
        <f t="shared" si="82"/>
        <v>0</v>
      </c>
      <c r="D294">
        <f t="shared" ca="1" si="94"/>
        <v>0.24029480860365304</v>
      </c>
      <c r="E294">
        <f t="shared" ca="1" si="94"/>
        <v>0.89559629139419705</v>
      </c>
      <c r="F294">
        <f t="shared" ca="1" si="94"/>
        <v>0.80975879917855831</v>
      </c>
      <c r="G294">
        <f t="shared" ca="1" si="94"/>
        <v>0.68208961868820595</v>
      </c>
      <c r="H294">
        <f t="shared" ca="1" si="94"/>
        <v>0.60983782189769153</v>
      </c>
      <c r="I294">
        <f t="shared" ca="1" si="94"/>
        <v>0.9027692162136618</v>
      </c>
      <c r="M294" t="str">
        <f t="shared" ca="1" si="83"/>
        <v>삭제</v>
      </c>
      <c r="N294" t="str">
        <f t="shared" ca="1" si="90"/>
        <v>삭제</v>
      </c>
      <c r="O294" t="str">
        <f t="shared" ca="1" si="88"/>
        <v>삭제</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캐릭터",$M294="지정 캐릭터 LBP1",$M294="지정 캐릭터 LBP2",$M294="지정 캐릭터 LBP3",$M294="안 지정 캐릭터 영웅등급"),"DI",
IF($M294="지정 캐릭터 PP","DI",
IF(OR($M294="안 지정 캐릭터 PP 일반등급",$M294="안 지정 캐릭터 PP 영웅등급"),"GO",
"그외없음"))))))</f>
        <v>삭제</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캐릭터",$M294="지정 캐릭터 LBP1",$M294="지정 캐릭터 LBP2",$M294="지정 캐릭터 LBP3"),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
"그외없음")))))))</f>
        <v>삭제</v>
      </c>
      <c r="R294" t="str">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캐릭터",$M294="지정 캐릭터 LBP1",$M294="지정 캐릭터 LBP2",$M294="지정 캐릭터 LBP3"),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삭제</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t="shared" ca="1" si="84"/>
        <v>0</v>
      </c>
      <c r="AA294" t="str">
        <f t="shared" ca="1" si="85"/>
        <v/>
      </c>
      <c r="AH294" t="str">
        <f t="shared" si="86"/>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IFERROR(VLOOKUP(AC294,[2]ActorTable!$A:$G,MATCH("이름참고",[2]ActorTable!$1:$1,0),0),"캐릭터없음"),
"")))))</f>
        <v/>
      </c>
      <c r="AJ294">
        <v>1</v>
      </c>
      <c r="AK29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v>
      </c>
      <c r="AL294" t="str">
        <f t="shared" ca="1" si="87"/>
        <v>{"dy":14,"sl":9}</v>
      </c>
    </row>
    <row r="295" spans="1:38">
      <c r="A295">
        <v>15</v>
      </c>
      <c r="B295">
        <v>9</v>
      </c>
      <c r="C295">
        <f t="shared" si="82"/>
        <v>0</v>
      </c>
      <c r="D295">
        <f t="shared" ca="1" si="94"/>
        <v>0.11354756235555552</v>
      </c>
      <c r="E295">
        <f t="shared" ca="1" si="94"/>
        <v>0.26714917441116004</v>
      </c>
      <c r="F295">
        <f t="shared" ca="1" si="94"/>
        <v>0.10883636912199046</v>
      </c>
      <c r="G295">
        <f t="shared" ca="1" si="94"/>
        <v>0.67695452109208842</v>
      </c>
      <c r="H295">
        <f t="shared" ca="1" si="94"/>
        <v>0.97413264826870616</v>
      </c>
      <c r="I295">
        <f t="shared" ca="1" si="94"/>
        <v>0.36066735234212588</v>
      </c>
      <c r="M295" t="str">
        <f t="shared" ca="1" si="83"/>
        <v>삭제</v>
      </c>
      <c r="N295" t="str">
        <f t="shared" ca="1" si="90"/>
        <v>삭제</v>
      </c>
      <c r="O295" t="str">
        <f t="shared" ca="1" si="88"/>
        <v>삭제</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캐릭터",$M295="지정 캐릭터 LBP1",$M295="지정 캐릭터 LBP2",$M295="지정 캐릭터 LBP3",$M295="안 지정 캐릭터 영웅등급"),"DI",
IF($M295="지정 캐릭터 PP","DI",
IF(OR($M295="안 지정 캐릭터 PP 일반등급",$M295="안 지정 캐릭터 PP 영웅등급"),"GO",
"그외없음"))))))</f>
        <v>삭제</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캐릭터",$M295="지정 캐릭터 LBP1",$M295="지정 캐릭터 LBP2",$M295="지정 캐릭터 LBP3"),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
"그외없음")))))))</f>
        <v>삭제</v>
      </c>
      <c r="R295" t="str">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캐릭터",$M295="지정 캐릭터 LBP1",$M295="지정 캐릭터 LBP2",$M295="지정 캐릭터 LBP3"),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삭제</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t="shared" ca="1" si="84"/>
        <v>0</v>
      </c>
      <c r="AA295" t="str">
        <f t="shared" ca="1" si="85"/>
        <v/>
      </c>
      <c r="AH295" t="str">
        <f t="shared" si="86"/>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IFERROR(VLOOKUP(AC295,[2]ActorTable!$A:$G,MATCH("이름참고",[2]ActorTable!$1:$1,0),0),"캐릭터없음"),
"")))))</f>
        <v/>
      </c>
      <c r="AJ295">
        <v>1</v>
      </c>
      <c r="AK29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v>
      </c>
      <c r="AL295" t="str">
        <f t="shared" ca="1" si="87"/>
        <v>{"dy":15,"sl":9}</v>
      </c>
    </row>
    <row r="296" spans="1:38">
      <c r="A296">
        <v>16</v>
      </c>
      <c r="B296">
        <v>9</v>
      </c>
      <c r="C296">
        <f t="shared" si="82"/>
        <v>0</v>
      </c>
      <c r="D296">
        <f t="shared" ca="1" si="94"/>
        <v>6.6994459295585784E-2</v>
      </c>
      <c r="E296">
        <f t="shared" ca="1" si="94"/>
        <v>0.26497573043149725</v>
      </c>
      <c r="F296">
        <f t="shared" ca="1" si="94"/>
        <v>0.41601221017239998</v>
      </c>
      <c r="G296">
        <f t="shared" ca="1" si="94"/>
        <v>0.40881008444346156</v>
      </c>
      <c r="H296">
        <f t="shared" ca="1" si="94"/>
        <v>0.26488552233693696</v>
      </c>
      <c r="I296">
        <f t="shared" ca="1" si="94"/>
        <v>0.36116298111049328</v>
      </c>
      <c r="M296" t="str">
        <f t="shared" ca="1" si="83"/>
        <v>삭제</v>
      </c>
      <c r="N296" t="str">
        <f t="shared" ca="1" si="90"/>
        <v>삭제</v>
      </c>
      <c r="O296" t="str">
        <f t="shared" ca="1" si="88"/>
        <v>삭제</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캐릭터",$M296="지정 캐릭터 LBP1",$M296="지정 캐릭터 LBP2",$M296="지정 캐릭터 LBP3",$M296="안 지정 캐릭터 영웅등급"),"DI",
IF($M296="지정 캐릭터 PP","DI",
IF(OR($M296="안 지정 캐릭터 PP 일반등급",$M296="안 지정 캐릭터 PP 영웅등급"),"GO",
"그외없음"))))))</f>
        <v>삭제</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캐릭터",$M296="지정 캐릭터 LBP1",$M296="지정 캐릭터 LBP2",$M296="지정 캐릭터 LBP3"),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
"그외없음")))))))</f>
        <v>삭제</v>
      </c>
      <c r="R296" t="str">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캐릭터",$M296="지정 캐릭터 LBP1",$M296="지정 캐릭터 LBP2",$M296="지정 캐릭터 LBP3"),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삭제</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t="shared" ca="1" si="84"/>
        <v>0</v>
      </c>
      <c r="AA296" t="str">
        <f t="shared" ca="1" si="85"/>
        <v/>
      </c>
      <c r="AH296" t="str">
        <f t="shared" si="86"/>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IFERROR(VLOOKUP(AC296,[2]ActorTable!$A:$G,MATCH("이름참고",[2]ActorTable!$1:$1,0),0),"캐릭터없음"),
"")))))</f>
        <v/>
      </c>
      <c r="AJ296">
        <v>1</v>
      </c>
      <c r="AK29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v>
      </c>
      <c r="AL296" t="str">
        <f t="shared" ca="1" si="87"/>
        <v>{"dy":16,"sl":9}</v>
      </c>
    </row>
    <row r="297" spans="1:38">
      <c r="A297">
        <v>17</v>
      </c>
      <c r="B297">
        <v>9</v>
      </c>
      <c r="C297">
        <f t="shared" si="82"/>
        <v>0</v>
      </c>
      <c r="D297">
        <f t="shared" ca="1" si="94"/>
        <v>0.27793687114775256</v>
      </c>
      <c r="E297">
        <f t="shared" ca="1" si="94"/>
        <v>0.3407620804270266</v>
      </c>
      <c r="F297">
        <f t="shared" ca="1" si="94"/>
        <v>0.41538957014761524</v>
      </c>
      <c r="G297">
        <f t="shared" ca="1" si="94"/>
        <v>4.4724584279393076E-2</v>
      </c>
      <c r="H297">
        <f t="shared" ca="1" si="94"/>
        <v>0.5960871766791338</v>
      </c>
      <c r="I297">
        <f t="shared" ca="1" si="94"/>
        <v>0.74437074903296419</v>
      </c>
      <c r="M297" t="str">
        <f t="shared" ca="1" si="83"/>
        <v>삭제</v>
      </c>
      <c r="N297" t="str">
        <f t="shared" ca="1" si="90"/>
        <v>삭제</v>
      </c>
      <c r="O297" t="str">
        <f t="shared" ca="1" si="88"/>
        <v>삭제</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캐릭터",$M297="지정 캐릭터 LBP1",$M297="지정 캐릭터 LBP2",$M297="지정 캐릭터 LBP3",$M297="안 지정 캐릭터 영웅등급"),"DI",
IF($M297="지정 캐릭터 PP","DI",
IF(OR($M297="안 지정 캐릭터 PP 일반등급",$M297="안 지정 캐릭터 PP 영웅등급"),"GO",
"그외없음"))))))</f>
        <v>삭제</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캐릭터",$M297="지정 캐릭터 LBP1",$M297="지정 캐릭터 LBP2",$M297="지정 캐릭터 LBP3"),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
"그외없음")))))))</f>
        <v>삭제</v>
      </c>
      <c r="R297" t="str">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캐릭터",$M297="지정 캐릭터 LBP1",$M297="지정 캐릭터 LBP2",$M297="지정 캐릭터 LBP3"),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삭제</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t="shared" ca="1" si="84"/>
        <v>0</v>
      </c>
      <c r="AA297" t="str">
        <f t="shared" ca="1" si="85"/>
        <v/>
      </c>
      <c r="AH297" t="str">
        <f t="shared" si="86"/>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IFERROR(VLOOKUP(AC297,[2]ActorTable!$A:$G,MATCH("이름참고",[2]ActorTable!$1:$1,0),0),"캐릭터없음"),
"")))))</f>
        <v/>
      </c>
      <c r="AJ297">
        <v>1</v>
      </c>
      <c r="AK29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v>
      </c>
      <c r="AL297" t="str">
        <f t="shared" ca="1" si="87"/>
        <v>{"dy":17,"sl":9}</v>
      </c>
    </row>
    <row r="298" spans="1:38">
      <c r="A298">
        <v>18</v>
      </c>
      <c r="B298">
        <v>9</v>
      </c>
      <c r="C298">
        <f t="shared" si="82"/>
        <v>0</v>
      </c>
      <c r="D298">
        <f t="shared" ca="1" si="94"/>
        <v>4.5631338075082684E-2</v>
      </c>
      <c r="E298">
        <f t="shared" ca="1" si="94"/>
        <v>0.44119141031577758</v>
      </c>
      <c r="F298">
        <f t="shared" ca="1" si="94"/>
        <v>0.56375941643959526</v>
      </c>
      <c r="G298">
        <f t="shared" ca="1" si="94"/>
        <v>0.91169008488619641</v>
      </c>
      <c r="H298">
        <f t="shared" ca="1" si="94"/>
        <v>0.92956042720580201</v>
      </c>
      <c r="I298">
        <f t="shared" ca="1" si="94"/>
        <v>0.192358743607706</v>
      </c>
      <c r="M298" t="str">
        <f t="shared" ca="1" si="83"/>
        <v>삭제</v>
      </c>
      <c r="N298" t="str">
        <f t="shared" ca="1" si="90"/>
        <v>삭제</v>
      </c>
      <c r="O298" t="str">
        <f t="shared" ca="1" si="88"/>
        <v>삭제</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캐릭터",$M298="지정 캐릭터 LBP1",$M298="지정 캐릭터 LBP2",$M298="지정 캐릭터 LBP3",$M298="안 지정 캐릭터 영웅등급"),"DI",
IF($M298="지정 캐릭터 PP","DI",
IF(OR($M298="안 지정 캐릭터 PP 일반등급",$M298="안 지정 캐릭터 PP 영웅등급"),"GO",
"그외없음"))))))</f>
        <v>삭제</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캐릭터",$M298="지정 캐릭터 LBP1",$M298="지정 캐릭터 LBP2",$M298="지정 캐릭터 LBP3"),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
"그외없음")))))))</f>
        <v>삭제</v>
      </c>
      <c r="R298" t="str">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캐릭터",$M298="지정 캐릭터 LBP1",$M298="지정 캐릭터 LBP2",$M298="지정 캐릭터 LBP3"),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삭제</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t="shared" ca="1" si="84"/>
        <v>0</v>
      </c>
      <c r="AA298" t="str">
        <f t="shared" ca="1" si="85"/>
        <v/>
      </c>
      <c r="AH298" t="str">
        <f t="shared" si="86"/>
        <v/>
      </c>
      <c r="AI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IFERROR(VLOOKUP(AC298,[2]ActorTable!$A:$G,MATCH("이름참고",[2]ActorTable!$1:$1,0),0),"캐릭터없음"),
"")))))</f>
        <v/>
      </c>
      <c r="AJ298">
        <v>1</v>
      </c>
      <c r="AK29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v>
      </c>
      <c r="AL298" t="str">
        <f t="shared" ca="1" si="87"/>
        <v>{"dy":18,"sl":9}</v>
      </c>
    </row>
    <row r="299" spans="1:38">
      <c r="A299">
        <v>19</v>
      </c>
      <c r="B299">
        <v>9</v>
      </c>
      <c r="C299">
        <f t="shared" si="82"/>
        <v>0</v>
      </c>
      <c r="D299">
        <f t="shared" ca="1" si="94"/>
        <v>0.79066207431676716</v>
      </c>
      <c r="E299">
        <f t="shared" ca="1" si="94"/>
        <v>0.89484087581067173</v>
      </c>
      <c r="F299">
        <f t="shared" ca="1" si="94"/>
        <v>0.31234297873590644</v>
      </c>
      <c r="G299">
        <f t="shared" ca="1" si="94"/>
        <v>0.34928686172754475</v>
      </c>
      <c r="H299">
        <f t="shared" ca="1" si="94"/>
        <v>8.1190571219185714E-2</v>
      </c>
      <c r="I299">
        <f t="shared" ca="1" si="94"/>
        <v>0.19255506729050564</v>
      </c>
      <c r="M299" t="str">
        <f t="shared" ca="1" si="83"/>
        <v>삭제</v>
      </c>
      <c r="N299" t="str">
        <f t="shared" ca="1" si="90"/>
        <v>삭제</v>
      </c>
      <c r="O299" t="str">
        <f t="shared" ca="1" si="88"/>
        <v>삭제</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캐릭터",$M299="지정 캐릭터 LBP1",$M299="지정 캐릭터 LBP2",$M299="지정 캐릭터 LBP3",$M299="안 지정 캐릭터 영웅등급"),"DI",
IF($M299="지정 캐릭터 PP","DI",
IF(OR($M299="안 지정 캐릭터 PP 일반등급",$M299="안 지정 캐릭터 PP 영웅등급"),"GO",
"그외없음"))))))</f>
        <v>삭제</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캐릭터",$M299="지정 캐릭터 LBP1",$M299="지정 캐릭터 LBP2",$M299="지정 캐릭터 LBP3"),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
"그외없음")))))))</f>
        <v>삭제</v>
      </c>
      <c r="R299" t="str">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캐릭터",$M299="지정 캐릭터 LBP1",$M299="지정 캐릭터 LBP2",$M299="지정 캐릭터 LBP3"),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삭제</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t="shared" ca="1" si="84"/>
        <v>0</v>
      </c>
      <c r="AA299" t="str">
        <f t="shared" ca="1" si="85"/>
        <v/>
      </c>
      <c r="AH299" t="str">
        <f t="shared" si="86"/>
        <v/>
      </c>
      <c r="AI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IFERROR(VLOOKUP(AC299,[2]ActorTable!$A:$G,MATCH("이름참고",[2]ActorTable!$1:$1,0),0),"캐릭터없음"),
"")))))</f>
        <v/>
      </c>
      <c r="AJ299">
        <v>1</v>
      </c>
      <c r="AK29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v>
      </c>
      <c r="AL299" t="str">
        <f t="shared" ca="1" si="87"/>
        <v>{"dy":19,"sl":9}</v>
      </c>
    </row>
    <row r="300" spans="1:38">
      <c r="A300">
        <v>20</v>
      </c>
      <c r="B300">
        <v>9</v>
      </c>
      <c r="C300">
        <f t="shared" si="82"/>
        <v>0</v>
      </c>
      <c r="D300">
        <f t="shared" ca="1" si="94"/>
        <v>0.57716155197365238</v>
      </c>
      <c r="E300">
        <f t="shared" ca="1" si="94"/>
        <v>0.55216242089322987</v>
      </c>
      <c r="F300">
        <f t="shared" ca="1" si="94"/>
        <v>5.5781582157884868E-2</v>
      </c>
      <c r="G300">
        <f t="shared" ca="1" si="94"/>
        <v>0.92066617450483534</v>
      </c>
      <c r="H300">
        <f t="shared" ca="1" si="94"/>
        <v>0.88270337784912578</v>
      </c>
      <c r="I300">
        <f t="shared" ca="1" si="94"/>
        <v>0.3102045997213978</v>
      </c>
      <c r="M300" t="str">
        <f t="shared" ca="1" si="83"/>
        <v>삭제</v>
      </c>
      <c r="N300" t="str">
        <f t="shared" ca="1" si="90"/>
        <v>삭제</v>
      </c>
      <c r="O300" t="str">
        <f t="shared" ca="1" si="88"/>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캐릭터",$M300="지정 캐릭터 LBP1",$M300="지정 캐릭터 LBP2",$M300="지정 캐릭터 LBP3",$M300="안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캐릭터",$M300="지정 캐릭터 LBP1",$M300="지정 캐릭터 LBP2",$M300="지정 캐릭터 LBP3"),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캐릭터",$M300="지정 캐릭터 LBP1",$M300="지정 캐릭터 LBP2",$M300="지정 캐릭터 LBP3"),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t="shared" ca="1" si="84"/>
        <v>0</v>
      </c>
      <c r="AA300" t="str">
        <f t="shared" ca="1" si="85"/>
        <v/>
      </c>
      <c r="AH300" t="str">
        <f t="shared" si="86"/>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IFERROR(VLOOKUP(AC300,[2]ActorTable!$A:$G,MATCH("이름참고",[2]ActorTable!$1:$1,0),0),"캐릭터없음"),
"")))))</f>
        <v/>
      </c>
      <c r="AJ300">
        <v>1</v>
      </c>
      <c r="AK30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v>
      </c>
      <c r="AL300" t="str">
        <f t="shared" ca="1" si="87"/>
        <v>{"dy":20,"sl":9}</v>
      </c>
    </row>
    <row r="301" spans="1:38">
      <c r="A301">
        <v>21</v>
      </c>
      <c r="B301">
        <v>9</v>
      </c>
      <c r="C301">
        <f t="shared" si="82"/>
        <v>0</v>
      </c>
      <c r="D301">
        <f t="shared" ca="1" si="94"/>
        <v>8.1389608693039239E-2</v>
      </c>
      <c r="E301">
        <f t="shared" ca="1" si="94"/>
        <v>0.6151450943591843</v>
      </c>
      <c r="F301">
        <f t="shared" ca="1" si="94"/>
        <v>0.6226638147393877</v>
      </c>
      <c r="G301">
        <f t="shared" ca="1" si="94"/>
        <v>0.22333037618882734</v>
      </c>
      <c r="H301">
        <f t="shared" ca="1" si="94"/>
        <v>0.16128158667404591</v>
      </c>
      <c r="I301">
        <f t="shared" ca="1" si="94"/>
        <v>0.71393631978910976</v>
      </c>
      <c r="M301" t="str">
        <f t="shared" ca="1" si="83"/>
        <v>삭제</v>
      </c>
      <c r="N301" t="str">
        <f t="shared" ca="1" si="90"/>
        <v>삭제</v>
      </c>
      <c r="O301" t="str">
        <f t="shared" ca="1" si="88"/>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캐릭터",$M301="지정 캐릭터 LBP1",$M301="지정 캐릭터 LBP2",$M301="지정 캐릭터 LBP3",$M301="안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캐릭터",$M301="지정 캐릭터 LBP1",$M301="지정 캐릭터 LBP2",$M301="지정 캐릭터 LBP3"),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캐릭터",$M301="지정 캐릭터 LBP1",$M301="지정 캐릭터 LBP2",$M301="지정 캐릭터 LBP3"),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t="shared" ca="1" si="84"/>
        <v>0</v>
      </c>
      <c r="AA301" t="str">
        <f t="shared" ca="1" si="85"/>
        <v/>
      </c>
      <c r="AH301" t="str">
        <f t="shared" si="86"/>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IFERROR(VLOOKUP(AC301,[2]ActorTable!$A:$G,MATCH("이름참고",[2]ActorTable!$1:$1,0),0),"캐릭터없음"),
"")))))</f>
        <v/>
      </c>
      <c r="AJ301">
        <v>1</v>
      </c>
      <c r="AK30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v>
      </c>
      <c r="AL301" t="str">
        <f t="shared" ca="1" si="87"/>
        <v>{"dy":21,"sl":9}</v>
      </c>
    </row>
    <row r="302" spans="1:38">
      <c r="A302">
        <v>22</v>
      </c>
      <c r="B302">
        <v>9</v>
      </c>
      <c r="C302">
        <f t="shared" si="82"/>
        <v>0</v>
      </c>
      <c r="D302">
        <f t="shared" ref="D302:I311" ca="1" si="95">RAND()</f>
        <v>0.37614646552846742</v>
      </c>
      <c r="E302">
        <f t="shared" ca="1" si="95"/>
        <v>0.7443261027599003</v>
      </c>
      <c r="F302">
        <f t="shared" ca="1" si="95"/>
        <v>0.84222781692633586</v>
      </c>
      <c r="G302">
        <f t="shared" ca="1" si="95"/>
        <v>0.35479956237718335</v>
      </c>
      <c r="H302">
        <f t="shared" ca="1" si="95"/>
        <v>0.49410407199232331</v>
      </c>
      <c r="I302">
        <f t="shared" ca="1" si="95"/>
        <v>0.56243212566121459</v>
      </c>
      <c r="M302" t="str">
        <f t="shared" ca="1" si="83"/>
        <v>삭제</v>
      </c>
      <c r="N302" t="str">
        <f t="shared" ca="1" si="90"/>
        <v>삭제</v>
      </c>
      <c r="O302" t="str">
        <f t="shared" ca="1" si="88"/>
        <v>삭제</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캐릭터",$M302="지정 캐릭터 LBP1",$M302="지정 캐릭터 LBP2",$M302="지정 캐릭터 LBP3",$M302="안 지정 캐릭터 영웅등급"),"DI",
IF($M302="지정 캐릭터 PP","DI",
IF(OR($M302="안 지정 캐릭터 PP 일반등급",$M302="안 지정 캐릭터 PP 영웅등급"),"GO",
"그외없음"))))))</f>
        <v>삭제</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캐릭터",$M302="지정 캐릭터 LBP1",$M302="지정 캐릭터 LBP2",$M302="지정 캐릭터 LBP3"),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
"그외없음")))))))</f>
        <v>삭제</v>
      </c>
      <c r="R302" t="str">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캐릭터",$M302="지정 캐릭터 LBP1",$M302="지정 캐릭터 LBP2",$M302="지정 캐릭터 LBP3"),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삭제</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t="shared" ca="1" si="84"/>
        <v>0</v>
      </c>
      <c r="AA302" t="str">
        <f t="shared" ca="1" si="85"/>
        <v/>
      </c>
      <c r="AH302" t="str">
        <f t="shared" si="86"/>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IFERROR(VLOOKUP(AC302,[2]ActorTable!$A:$G,MATCH("이름참고",[2]ActorTable!$1:$1,0),0),"캐릭터없음"),
"")))))</f>
        <v/>
      </c>
      <c r="AJ302">
        <v>1</v>
      </c>
      <c r="AK30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v>
      </c>
      <c r="AL302" t="str">
        <f t="shared" ca="1" si="87"/>
        <v>{"dy":22,"sl":9}</v>
      </c>
    </row>
    <row r="303" spans="1:38">
      <c r="A303">
        <v>23</v>
      </c>
      <c r="B303">
        <v>9</v>
      </c>
      <c r="C303">
        <f t="shared" si="82"/>
        <v>0</v>
      </c>
      <c r="D303">
        <f t="shared" ca="1" si="95"/>
        <v>0.68049664671634469</v>
      </c>
      <c r="E303">
        <f t="shared" ca="1" si="95"/>
        <v>1.0063377027137665E-2</v>
      </c>
      <c r="F303">
        <f t="shared" ca="1" si="95"/>
        <v>0.48023768075278206</v>
      </c>
      <c r="G303">
        <f t="shared" ca="1" si="95"/>
        <v>0.81913559936345093</v>
      </c>
      <c r="H303">
        <f t="shared" ca="1" si="95"/>
        <v>0.4760297007414942</v>
      </c>
      <c r="I303">
        <f t="shared" ca="1" si="95"/>
        <v>0.69525284644122753</v>
      </c>
      <c r="M303" t="str">
        <f t="shared" ca="1" si="83"/>
        <v>삭제</v>
      </c>
      <c r="N303" t="str">
        <f t="shared" ca="1" si="90"/>
        <v>삭제</v>
      </c>
      <c r="O303" t="str">
        <f t="shared" ca="1" si="88"/>
        <v>삭제</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캐릭터",$M303="지정 캐릭터 LBP1",$M303="지정 캐릭터 LBP2",$M303="지정 캐릭터 LBP3",$M303="안 지정 캐릭터 영웅등급"),"DI",
IF($M303="지정 캐릭터 PP","DI",
IF(OR($M303="안 지정 캐릭터 PP 일반등급",$M303="안 지정 캐릭터 PP 영웅등급"),"GO",
"그외없음"))))))</f>
        <v>삭제</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캐릭터",$M303="지정 캐릭터 LBP1",$M303="지정 캐릭터 LBP2",$M303="지정 캐릭터 LBP3"),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
"그외없음")))))))</f>
        <v>삭제</v>
      </c>
      <c r="R303" t="str">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캐릭터",$M303="지정 캐릭터 LBP1",$M303="지정 캐릭터 LBP2",$M303="지정 캐릭터 LBP3"),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삭제</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t="shared" ca="1" si="84"/>
        <v>0</v>
      </c>
      <c r="AA303" t="str">
        <f t="shared" ca="1" si="85"/>
        <v/>
      </c>
      <c r="AH303" t="str">
        <f t="shared" si="86"/>
        <v/>
      </c>
      <c r="AI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IFERROR(VLOOKUP(AC303,[2]ActorTable!$A:$G,MATCH("이름참고",[2]ActorTable!$1:$1,0),0),"캐릭터없음"),
"")))))</f>
        <v/>
      </c>
      <c r="AJ303">
        <v>1</v>
      </c>
      <c r="AK30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v>
      </c>
      <c r="AL303" t="str">
        <f t="shared" ca="1" si="87"/>
        <v>{"dy":23,"sl":9}</v>
      </c>
    </row>
    <row r="304" spans="1:38">
      <c r="A304">
        <v>24</v>
      </c>
      <c r="B304">
        <v>9</v>
      </c>
      <c r="C304">
        <f t="shared" si="82"/>
        <v>0</v>
      </c>
      <c r="D304">
        <f t="shared" ca="1" si="95"/>
        <v>0.70610312024181465</v>
      </c>
      <c r="E304">
        <f t="shared" ca="1" si="95"/>
        <v>0.6611768783950841</v>
      </c>
      <c r="F304">
        <f t="shared" ca="1" si="95"/>
        <v>0.85718808909704292</v>
      </c>
      <c r="G304">
        <f t="shared" ca="1" si="95"/>
        <v>0.58905908796875928</v>
      </c>
      <c r="H304">
        <f t="shared" ca="1" si="95"/>
        <v>0.37955418299401722</v>
      </c>
      <c r="I304">
        <f t="shared" ca="1" si="95"/>
        <v>0.69561470969458428</v>
      </c>
      <c r="M304" t="str">
        <f t="shared" ca="1" si="83"/>
        <v>삭제</v>
      </c>
      <c r="N304" t="str">
        <f t="shared" ca="1" si="90"/>
        <v>삭제</v>
      </c>
      <c r="O304" t="str">
        <f t="shared" ca="1" si="88"/>
        <v>삭제</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캐릭터",$M304="지정 캐릭터 LBP1",$M304="지정 캐릭터 LBP2",$M304="지정 캐릭터 LBP3",$M304="안 지정 캐릭터 영웅등급"),"DI",
IF($M304="지정 캐릭터 PP","DI",
IF(OR($M304="안 지정 캐릭터 PP 일반등급",$M304="안 지정 캐릭터 PP 영웅등급"),"GO",
"그외없음"))))))</f>
        <v>삭제</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캐릭터",$M304="지정 캐릭터 LBP1",$M304="지정 캐릭터 LBP2",$M304="지정 캐릭터 LBP3"),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
"그외없음")))))))</f>
        <v>삭제</v>
      </c>
      <c r="R304" t="str">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캐릭터",$M304="지정 캐릭터 LBP1",$M304="지정 캐릭터 LBP2",$M304="지정 캐릭터 LBP3"),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삭제</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t="shared" ca="1" si="84"/>
        <v>0</v>
      </c>
      <c r="AA304" t="str">
        <f t="shared" ca="1" si="85"/>
        <v/>
      </c>
      <c r="AH304" t="str">
        <f t="shared" si="86"/>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IFERROR(VLOOKUP(AC304,[2]ActorTable!$A:$G,MATCH("이름참고",[2]ActorTable!$1:$1,0),0),"캐릭터없음"),
"")))))</f>
        <v/>
      </c>
      <c r="AJ304">
        <v>1</v>
      </c>
      <c r="AK30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v>
      </c>
      <c r="AL304" t="str">
        <f t="shared" ca="1" si="87"/>
        <v>{"dy":24,"sl":9}</v>
      </c>
    </row>
    <row r="305" spans="1:38">
      <c r="A305">
        <v>25</v>
      </c>
      <c r="B305">
        <v>9</v>
      </c>
      <c r="C305">
        <f t="shared" si="82"/>
        <v>0</v>
      </c>
      <c r="D305">
        <f t="shared" ca="1" si="95"/>
        <v>0.46360857513853648</v>
      </c>
      <c r="E305">
        <f t="shared" ca="1" si="95"/>
        <v>0.49410455375803519</v>
      </c>
      <c r="F305">
        <f t="shared" ca="1" si="95"/>
        <v>0.33823285371866163</v>
      </c>
      <c r="G305">
        <f t="shared" ca="1" si="95"/>
        <v>0.60081107062016825</v>
      </c>
      <c r="H305">
        <f t="shared" ca="1" si="95"/>
        <v>0.61636724758848538</v>
      </c>
      <c r="I305">
        <f t="shared" ca="1" si="95"/>
        <v>0.91913268915631507</v>
      </c>
      <c r="M305" t="str">
        <f t="shared" ca="1" si="83"/>
        <v>삭제</v>
      </c>
      <c r="N305" t="str">
        <f t="shared" ca="1" si="90"/>
        <v>삭제</v>
      </c>
      <c r="O305" t="str">
        <f t="shared" ca="1" si="88"/>
        <v>삭제</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캐릭터",$M305="지정 캐릭터 LBP1",$M305="지정 캐릭터 LBP2",$M305="지정 캐릭터 LBP3",$M305="안 지정 캐릭터 영웅등급"),"DI",
IF($M305="지정 캐릭터 PP","DI",
IF(OR($M305="안 지정 캐릭터 PP 일반등급",$M305="안 지정 캐릭터 PP 영웅등급"),"GO",
"그외없음"))))))</f>
        <v>삭제</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캐릭터",$M305="지정 캐릭터 LBP1",$M305="지정 캐릭터 LBP2",$M305="지정 캐릭터 LBP3"),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
"그외없음")))))))</f>
        <v>삭제</v>
      </c>
      <c r="R305" t="str">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캐릭터",$M305="지정 캐릭터 LBP1",$M305="지정 캐릭터 LBP2",$M305="지정 캐릭터 LBP3"),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삭제</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t="shared" ca="1" si="84"/>
        <v>0</v>
      </c>
      <c r="AA305" t="str">
        <f t="shared" ca="1" si="85"/>
        <v/>
      </c>
      <c r="AH305" t="str">
        <f t="shared" si="86"/>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IFERROR(VLOOKUP(AC305,[2]ActorTable!$A:$G,MATCH("이름참고",[2]ActorTable!$1:$1,0),0),"캐릭터없음"),
"")))))</f>
        <v/>
      </c>
      <c r="AJ305">
        <v>1</v>
      </c>
      <c r="AK30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v>
      </c>
      <c r="AL305" t="str">
        <f t="shared" ca="1" si="87"/>
        <v>{"dy":25,"sl":9}</v>
      </c>
    </row>
    <row r="306" spans="1:38">
      <c r="A306">
        <v>26</v>
      </c>
      <c r="B306">
        <v>9</v>
      </c>
      <c r="C306">
        <f t="shared" si="82"/>
        <v>0</v>
      </c>
      <c r="D306">
        <f t="shared" ca="1" si="95"/>
        <v>0.68180232658445494</v>
      </c>
      <c r="E306">
        <f t="shared" ca="1" si="95"/>
        <v>0.62716442889242019</v>
      </c>
      <c r="F306">
        <f t="shared" ca="1" si="95"/>
        <v>0.42888425703813648</v>
      </c>
      <c r="G306">
        <f t="shared" ca="1" si="95"/>
        <v>0.18571977554332342</v>
      </c>
      <c r="H306">
        <f t="shared" ca="1" si="95"/>
        <v>0.16757840778950206</v>
      </c>
      <c r="I306">
        <f t="shared" ca="1" si="95"/>
        <v>0.5091260989509796</v>
      </c>
      <c r="M306" t="str">
        <f t="shared" ca="1" si="83"/>
        <v>삭제</v>
      </c>
      <c r="N306" t="str">
        <f t="shared" ca="1" si="90"/>
        <v>삭제</v>
      </c>
      <c r="O306" t="str">
        <f t="shared" ca="1" si="88"/>
        <v>삭제</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캐릭터",$M306="지정 캐릭터 LBP1",$M306="지정 캐릭터 LBP2",$M306="지정 캐릭터 LBP3",$M306="안 지정 캐릭터 영웅등급"),"DI",
IF($M306="지정 캐릭터 PP","DI",
IF(OR($M306="안 지정 캐릭터 PP 일반등급",$M306="안 지정 캐릭터 PP 영웅등급"),"GO",
"그외없음"))))))</f>
        <v>삭제</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캐릭터",$M306="지정 캐릭터 LBP1",$M306="지정 캐릭터 LBP2",$M306="지정 캐릭터 LBP3"),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
"그외없음")))))))</f>
        <v>삭제</v>
      </c>
      <c r="R306" t="str">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캐릭터",$M306="지정 캐릭터 LBP1",$M306="지정 캐릭터 LBP2",$M306="지정 캐릭터 LBP3"),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삭제</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t="shared" ca="1" si="84"/>
        <v>0</v>
      </c>
      <c r="AA306" t="str">
        <f t="shared" ca="1" si="85"/>
        <v/>
      </c>
      <c r="AH306" t="str">
        <f t="shared" si="86"/>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IFERROR(VLOOKUP(AC306,[2]ActorTable!$A:$G,MATCH("이름참고",[2]ActorTable!$1:$1,0),0),"캐릭터없음"),
"")))))</f>
        <v/>
      </c>
      <c r="AJ306">
        <v>1</v>
      </c>
      <c r="AK30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v>
      </c>
      <c r="AL306" t="str">
        <f t="shared" ca="1" si="87"/>
        <v>{"dy":26,"sl":9}</v>
      </c>
    </row>
    <row r="307" spans="1:38">
      <c r="A307">
        <v>27</v>
      </c>
      <c r="B307">
        <v>9</v>
      </c>
      <c r="C307">
        <f t="shared" si="82"/>
        <v>0</v>
      </c>
      <c r="D307">
        <f t="shared" ca="1" si="95"/>
        <v>0.46035053959522998</v>
      </c>
      <c r="E307">
        <f t="shared" ca="1" si="95"/>
        <v>0.90959848977842195</v>
      </c>
      <c r="F307">
        <f t="shared" ca="1" si="95"/>
        <v>0.78196751625982941</v>
      </c>
      <c r="G307">
        <f t="shared" ca="1" si="95"/>
        <v>0.78050444373602523</v>
      </c>
      <c r="H307">
        <f t="shared" ca="1" si="95"/>
        <v>0.89659484981083215</v>
      </c>
      <c r="I307">
        <f t="shared" ca="1" si="95"/>
        <v>2.5395146320576933E-2</v>
      </c>
      <c r="M307" t="str">
        <f t="shared" ca="1" si="83"/>
        <v>삭제</v>
      </c>
      <c r="N307" t="str">
        <f t="shared" ca="1" si="90"/>
        <v>삭제</v>
      </c>
      <c r="O307" t="str">
        <f t="shared" ca="1" si="88"/>
        <v>삭제</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캐릭터",$M307="지정 캐릭터 LBP1",$M307="지정 캐릭터 LBP2",$M307="지정 캐릭터 LBP3",$M307="안 지정 캐릭터 영웅등급"),"DI",
IF($M307="지정 캐릭터 PP","DI",
IF(OR($M307="안 지정 캐릭터 PP 일반등급",$M307="안 지정 캐릭터 PP 영웅등급"),"GO",
"그외없음"))))))</f>
        <v>삭제</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캐릭터",$M307="지정 캐릭터 LBP1",$M307="지정 캐릭터 LBP2",$M307="지정 캐릭터 LBP3"),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
"그외없음")))))))</f>
        <v>삭제</v>
      </c>
      <c r="R307" t="str">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캐릭터",$M307="지정 캐릭터 LBP1",$M307="지정 캐릭터 LBP2",$M307="지정 캐릭터 LBP3"),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삭제</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t="shared" ca="1" si="84"/>
        <v>0</v>
      </c>
      <c r="AA307" t="str">
        <f t="shared" ca="1" si="85"/>
        <v/>
      </c>
      <c r="AH307" t="str">
        <f t="shared" si="86"/>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IFERROR(VLOOKUP(AC307,[2]ActorTable!$A:$G,MATCH("이름참고",[2]ActorTable!$1:$1,0),0),"캐릭터없음"),
"")))))</f>
        <v/>
      </c>
      <c r="AJ307">
        <v>1</v>
      </c>
      <c r="AK30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v>
      </c>
      <c r="AL307" t="str">
        <f t="shared" ca="1" si="87"/>
        <v>{"dy":27,"sl":9}</v>
      </c>
    </row>
    <row r="308" spans="1:38">
      <c r="A308">
        <v>28</v>
      </c>
      <c r="B308">
        <v>9</v>
      </c>
      <c r="C308">
        <f t="shared" si="82"/>
        <v>0</v>
      </c>
      <c r="D308">
        <f t="shared" ca="1" si="95"/>
        <v>0.89936178829270497</v>
      </c>
      <c r="E308">
        <f t="shared" ca="1" si="95"/>
        <v>0.51678236310297654</v>
      </c>
      <c r="F308">
        <f t="shared" ca="1" si="95"/>
        <v>0.37068525785019135</v>
      </c>
      <c r="G308">
        <f t="shared" ca="1" si="95"/>
        <v>0.55548276434937549</v>
      </c>
      <c r="H308">
        <f t="shared" ca="1" si="95"/>
        <v>0.3892960753902317</v>
      </c>
      <c r="I308">
        <f t="shared" ca="1" si="95"/>
        <v>0.92320512898376705</v>
      </c>
      <c r="M308" t="str">
        <f t="shared" ca="1" si="83"/>
        <v>삭제</v>
      </c>
      <c r="N308" t="str">
        <f t="shared" ca="1" si="90"/>
        <v>삭제</v>
      </c>
      <c r="O308" t="str">
        <f t="shared" ca="1" si="88"/>
        <v>삭제</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캐릭터",$M308="지정 캐릭터 LBP1",$M308="지정 캐릭터 LBP2",$M308="지정 캐릭터 LBP3",$M308="안 지정 캐릭터 영웅등급"),"DI",
IF($M308="지정 캐릭터 PP","DI",
IF(OR($M308="안 지정 캐릭터 PP 일반등급",$M308="안 지정 캐릭터 PP 영웅등급"),"GO",
"그외없음"))))))</f>
        <v>삭제</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캐릭터",$M308="지정 캐릭터 LBP1",$M308="지정 캐릭터 LBP2",$M308="지정 캐릭터 LBP3"),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
"그외없음")))))))</f>
        <v>삭제</v>
      </c>
      <c r="R308" t="str">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캐릭터",$M308="지정 캐릭터 LBP1",$M308="지정 캐릭터 LBP2",$M308="지정 캐릭터 LBP3"),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삭제</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t="shared" ca="1" si="84"/>
        <v>0</v>
      </c>
      <c r="AA308" t="str">
        <f t="shared" ca="1" si="85"/>
        <v/>
      </c>
      <c r="AH308" t="str">
        <f t="shared" si="86"/>
        <v/>
      </c>
      <c r="AI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IFERROR(VLOOKUP(AC308,[2]ActorTable!$A:$G,MATCH("이름참고",[2]ActorTable!$1:$1,0),0),"캐릭터없음"),
"")))))</f>
        <v/>
      </c>
      <c r="AJ308">
        <v>1</v>
      </c>
      <c r="AK30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v>
      </c>
      <c r="AL308" t="str">
        <f t="shared" ca="1" si="87"/>
        <v>{"dy":28,"sl":9}</v>
      </c>
    </row>
    <row r="309" spans="1:38">
      <c r="A309">
        <v>29</v>
      </c>
      <c r="B309">
        <v>9</v>
      </c>
      <c r="C309">
        <f t="shared" si="82"/>
        <v>0</v>
      </c>
      <c r="D309">
        <f t="shared" ca="1" si="95"/>
        <v>0.52536369689012519</v>
      </c>
      <c r="E309">
        <f t="shared" ca="1" si="95"/>
        <v>0.31707326979938444</v>
      </c>
      <c r="F309">
        <f t="shared" ca="1" si="95"/>
        <v>0.95298677825357536</v>
      </c>
      <c r="G309">
        <f t="shared" ca="1" si="95"/>
        <v>0.19645589288909637</v>
      </c>
      <c r="H309">
        <f t="shared" ca="1" si="95"/>
        <v>0.93358147885172627</v>
      </c>
      <c r="I309">
        <f t="shared" ca="1" si="95"/>
        <v>0.11001470976139582</v>
      </c>
      <c r="M309" t="str">
        <f t="shared" ca="1" si="83"/>
        <v>삭제</v>
      </c>
      <c r="N309" t="str">
        <f t="shared" ca="1" si="90"/>
        <v>삭제</v>
      </c>
      <c r="O309" t="str">
        <f t="shared" ca="1" si="88"/>
        <v>삭제</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캐릭터",$M309="지정 캐릭터 LBP1",$M309="지정 캐릭터 LBP2",$M309="지정 캐릭터 LBP3",$M309="안 지정 캐릭터 영웅등급"),"DI",
IF($M309="지정 캐릭터 PP","DI",
IF(OR($M309="안 지정 캐릭터 PP 일반등급",$M309="안 지정 캐릭터 PP 영웅등급"),"GO",
"그외없음"))))))</f>
        <v>삭제</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캐릭터",$M309="지정 캐릭터 LBP1",$M309="지정 캐릭터 LBP2",$M309="지정 캐릭터 LBP3"),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
"그외없음")))))))</f>
        <v>삭제</v>
      </c>
      <c r="R309" t="str">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캐릭터",$M309="지정 캐릭터 LBP1",$M309="지정 캐릭터 LBP2",$M309="지정 캐릭터 LBP3"),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삭제</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t="shared" ca="1" si="84"/>
        <v>0</v>
      </c>
      <c r="AA309" t="str">
        <f t="shared" ca="1" si="85"/>
        <v/>
      </c>
      <c r="AH309" t="str">
        <f t="shared" si="86"/>
        <v/>
      </c>
      <c r="AI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IFERROR(VLOOKUP(AC309,[2]ActorTable!$A:$G,MATCH("이름참고",[2]ActorTable!$1:$1,0),0),"캐릭터없음"),
"")))))</f>
        <v/>
      </c>
      <c r="AJ309">
        <v>1</v>
      </c>
      <c r="AK30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v>
      </c>
      <c r="AL309" t="str">
        <f t="shared" ca="1" si="87"/>
        <v>{"dy":29,"sl":9}</v>
      </c>
    </row>
    <row r="310" spans="1:38">
      <c r="A310">
        <v>30</v>
      </c>
      <c r="B310">
        <v>9</v>
      </c>
      <c r="C310">
        <f t="shared" si="82"/>
        <v>0</v>
      </c>
      <c r="D310">
        <f t="shared" ca="1" si="95"/>
        <v>0.38812291994523207</v>
      </c>
      <c r="E310">
        <f t="shared" ca="1" si="95"/>
        <v>0.19950183903782892</v>
      </c>
      <c r="F310">
        <f t="shared" ca="1" si="95"/>
        <v>0.92330709123709886</v>
      </c>
      <c r="G310">
        <f t="shared" ca="1" si="95"/>
        <v>0.41807745768402005</v>
      </c>
      <c r="H310">
        <f t="shared" ca="1" si="95"/>
        <v>0.53764955704340756</v>
      </c>
      <c r="I310">
        <f t="shared" ca="1" si="95"/>
        <v>0.62641191547446529</v>
      </c>
      <c r="M310" t="str">
        <f t="shared" ca="1" si="83"/>
        <v>삭제</v>
      </c>
      <c r="N310" t="str">
        <f t="shared" ca="1" si="90"/>
        <v>삭제</v>
      </c>
      <c r="O310" t="str">
        <f t="shared" ca="1" si="88"/>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캐릭터",$M310="지정 캐릭터 LBP1",$M310="지정 캐릭터 LBP2",$M310="지정 캐릭터 LBP3",$M310="안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캐릭터",$M310="지정 캐릭터 LBP1",$M310="지정 캐릭터 LBP2",$M310="지정 캐릭터 LBP3"),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캐릭터",$M310="지정 캐릭터 LBP1",$M310="지정 캐릭터 LBP2",$M310="지정 캐릭터 LBP3"),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t="shared" ca="1" si="84"/>
        <v>0</v>
      </c>
      <c r="AA310" t="str">
        <f t="shared" ca="1" si="85"/>
        <v/>
      </c>
      <c r="AH310" t="str">
        <f t="shared" si="86"/>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IFERROR(VLOOKUP(AC310,[2]ActorTable!$A:$G,MATCH("이름참고",[2]ActorTable!$1:$1,0),0),"캐릭터없음"),
"")))))</f>
        <v/>
      </c>
      <c r="AJ310">
        <v>1</v>
      </c>
      <c r="AK31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v>
      </c>
      <c r="AL310" t="str">
        <f t="shared" ca="1" si="87"/>
        <v>{"dy":30,"sl":9}</v>
      </c>
    </row>
    <row r="311" spans="1:38">
      <c r="A311">
        <v>31</v>
      </c>
      <c r="B311">
        <v>9</v>
      </c>
      <c r="C311">
        <f t="shared" si="82"/>
        <v>0</v>
      </c>
      <c r="D311">
        <f t="shared" ca="1" si="95"/>
        <v>0.88839962039780573</v>
      </c>
      <c r="E311">
        <f t="shared" ca="1" si="95"/>
        <v>3.7034015012024413E-2</v>
      </c>
      <c r="F311">
        <f t="shared" ca="1" si="95"/>
        <v>0.19449753281674276</v>
      </c>
      <c r="G311">
        <f t="shared" ca="1" si="95"/>
        <v>0.20716637744127486</v>
      </c>
      <c r="H311">
        <f t="shared" ca="1" si="95"/>
        <v>0.58620707759329083</v>
      </c>
      <c r="I311">
        <f t="shared" ca="1" si="95"/>
        <v>0.54327007915771952</v>
      </c>
      <c r="M311" t="str">
        <f t="shared" ca="1" si="83"/>
        <v>삭제</v>
      </c>
      <c r="N311" t="str">
        <f t="shared" ca="1" si="90"/>
        <v>삭제</v>
      </c>
      <c r="O311" t="str">
        <f t="shared" ca="1" si="88"/>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캐릭터",$M311="지정 캐릭터 LBP1",$M311="지정 캐릭터 LBP2",$M311="지정 캐릭터 LBP3",$M311="안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캐릭터",$M311="지정 캐릭터 LBP1",$M311="지정 캐릭터 LBP2",$M311="지정 캐릭터 LBP3"),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캐릭터",$M311="지정 캐릭터 LBP1",$M311="지정 캐릭터 LBP2",$M311="지정 캐릭터 LBP3"),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t="shared" ca="1" si="84"/>
        <v>0</v>
      </c>
      <c r="AA311" t="str">
        <f t="shared" ca="1" si="85"/>
        <v/>
      </c>
      <c r="AH311" t="str">
        <f t="shared" si="86"/>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IFERROR(VLOOKUP(AC311,[2]ActorTable!$A:$G,MATCH("이름참고",[2]ActorTable!$1:$1,0),0),"캐릭터없음"),
"")))))</f>
        <v/>
      </c>
      <c r="AJ311">
        <v>1</v>
      </c>
      <c r="AK31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v>
      </c>
      <c r="AL311" t="str">
        <f t="shared" ca="1" si="87"/>
        <v>{"dy":31,"sl":9}</v>
      </c>
    </row>
    <row r="312" spans="1:38">
      <c r="A312">
        <v>1</v>
      </c>
      <c r="B312">
        <v>10</v>
      </c>
      <c r="C312">
        <f t="shared" si="82"/>
        <v>1</v>
      </c>
      <c r="D312">
        <f t="shared" ref="D312:I321" ca="1" si="96">RAND()</f>
        <v>0.55318867374252811</v>
      </c>
      <c r="E312">
        <f t="shared" ca="1" si="96"/>
        <v>0.48004328028356869</v>
      </c>
      <c r="F312">
        <f t="shared" ca="1" si="96"/>
        <v>0.67851727646270499</v>
      </c>
      <c r="G312">
        <f t="shared" ca="1" si="96"/>
        <v>0.7669366718898486</v>
      </c>
      <c r="H312">
        <f t="shared" ca="1" si="96"/>
        <v>0.10080209038948496</v>
      </c>
      <c r="I312">
        <f t="shared" ca="1" si="96"/>
        <v>0.22543809836020146</v>
      </c>
      <c r="M312" t="str">
        <f t="shared" ca="1" si="83"/>
        <v>삭제</v>
      </c>
      <c r="N312" t="str">
        <f t="shared" ca="1" si="90"/>
        <v>삭제</v>
      </c>
      <c r="O312" t="str">
        <f t="shared" ca="1" si="88"/>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캐릭터",$M312="지정 캐릭터 LBP1",$M312="지정 캐릭터 LBP2",$M312="지정 캐릭터 LBP3",$M312="안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캐릭터",$M312="지정 캐릭터 LBP1",$M312="지정 캐릭터 LBP2",$M312="지정 캐릭터 LBP3"),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캐릭터",$M312="지정 캐릭터 LBP1",$M312="지정 캐릭터 LBP2",$M312="지정 캐릭터 LBP3"),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t="shared" ca="1" si="84"/>
        <v>0</v>
      </c>
      <c r="AA312" t="str">
        <f t="shared" ca="1" si="85"/>
        <v/>
      </c>
      <c r="AH312" t="str">
        <f t="shared" si="86"/>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IFERROR(VLOOKUP(AC312,[2]ActorTable!$A:$G,MATCH("이름참고",[2]ActorTable!$1:$1,0),0),"캐릭터없음"),
"")))))</f>
        <v/>
      </c>
      <c r="AJ312">
        <v>1</v>
      </c>
      <c r="AK31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v>
      </c>
      <c r="AL312" t="str">
        <f t="shared" ca="1" si="87"/>
        <v>{"dy":1,"sl":10}</v>
      </c>
    </row>
    <row r="313" spans="1:38">
      <c r="A313">
        <v>2</v>
      </c>
      <c r="B313">
        <v>10</v>
      </c>
      <c r="C313">
        <f t="shared" si="82"/>
        <v>1</v>
      </c>
      <c r="D313">
        <f t="shared" ca="1" si="96"/>
        <v>0.69848675638071234</v>
      </c>
      <c r="E313">
        <f t="shared" ca="1" si="96"/>
        <v>0.73428932903018973</v>
      </c>
      <c r="F313">
        <f t="shared" ca="1" si="96"/>
        <v>0.80453931796091815</v>
      </c>
      <c r="G313">
        <f t="shared" ca="1" si="96"/>
        <v>0.61521815831786253</v>
      </c>
      <c r="H313">
        <f t="shared" ca="1" si="96"/>
        <v>0.3166240119667193</v>
      </c>
      <c r="I313">
        <f t="shared" ca="1" si="96"/>
        <v>0.32627492214312315</v>
      </c>
      <c r="M313" t="str">
        <f t="shared" ca="1" si="83"/>
        <v>삭제</v>
      </c>
      <c r="N313" t="str">
        <f t="shared" ca="1" si="90"/>
        <v>삭제</v>
      </c>
      <c r="O313" t="str">
        <f t="shared" ca="1" si="88"/>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캐릭터",$M313="지정 캐릭터 LBP1",$M313="지정 캐릭터 LBP2",$M313="지정 캐릭터 LBP3",$M313="안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캐릭터",$M313="지정 캐릭터 LBP1",$M313="지정 캐릭터 LBP2",$M313="지정 캐릭터 LBP3"),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캐릭터",$M313="지정 캐릭터 LBP1",$M313="지정 캐릭터 LBP2",$M313="지정 캐릭터 LBP3"),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t="shared" ca="1" si="84"/>
        <v>0</v>
      </c>
      <c r="AA313" t="str">
        <f t="shared" ca="1" si="85"/>
        <v/>
      </c>
      <c r="AH313" t="str">
        <f t="shared" si="86"/>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IFERROR(VLOOKUP(AC313,[2]ActorTable!$A:$G,MATCH("이름참고",[2]ActorTable!$1:$1,0),0),"캐릭터없음"),
"")))))</f>
        <v/>
      </c>
      <c r="AJ313">
        <v>1</v>
      </c>
      <c r="AK313"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v>
      </c>
      <c r="AL313" t="str">
        <f t="shared" ca="1" si="87"/>
        <v>{"dy":2,"sl":10}</v>
      </c>
    </row>
    <row r="314" spans="1:38">
      <c r="A314">
        <v>3</v>
      </c>
      <c r="B314">
        <v>10</v>
      </c>
      <c r="C314">
        <f t="shared" si="82"/>
        <v>1</v>
      </c>
      <c r="D314">
        <f t="shared" ca="1" si="96"/>
        <v>0.23915647914535543</v>
      </c>
      <c r="E314">
        <f t="shared" ca="1" si="96"/>
        <v>0.55722884110829229</v>
      </c>
      <c r="F314">
        <f t="shared" ca="1" si="96"/>
        <v>0.9907578916145936</v>
      </c>
      <c r="G314">
        <f t="shared" ca="1" si="96"/>
        <v>5.4143648128094357E-3</v>
      </c>
      <c r="H314">
        <f t="shared" ca="1" si="96"/>
        <v>0.45456112275470695</v>
      </c>
      <c r="I314">
        <f t="shared" ca="1" si="96"/>
        <v>0.22666908210748338</v>
      </c>
      <c r="M314" t="str">
        <f t="shared" ca="1" si="83"/>
        <v>삭제</v>
      </c>
      <c r="N314" t="str">
        <f t="shared" ca="1" si="90"/>
        <v>삭제</v>
      </c>
      <c r="O314" t="str">
        <f t="shared" ca="1" si="88"/>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캐릭터",$M314="지정 캐릭터 LBP1",$M314="지정 캐릭터 LBP2",$M314="지정 캐릭터 LBP3",$M314="안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캐릭터",$M314="지정 캐릭터 LBP1",$M314="지정 캐릭터 LBP2",$M314="지정 캐릭터 LBP3"),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캐릭터",$M314="지정 캐릭터 LBP1",$M314="지정 캐릭터 LBP2",$M314="지정 캐릭터 LBP3"),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t="shared" ca="1" si="84"/>
        <v>0</v>
      </c>
      <c r="AA314" t="str">
        <f t="shared" ca="1" si="85"/>
        <v/>
      </c>
      <c r="AH314" t="str">
        <f t="shared" si="86"/>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IFERROR(VLOOKUP(AC314,[2]ActorTable!$A:$G,MATCH("이름참고",[2]ActorTable!$1:$1,0),0),"캐릭터없음"),
"")))))</f>
        <v/>
      </c>
      <c r="AJ314">
        <v>1</v>
      </c>
      <c r="AK314"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v>
      </c>
      <c r="AL314" t="str">
        <f t="shared" ca="1" si="87"/>
        <v>{"dy":3,"sl":10}</v>
      </c>
    </row>
    <row r="315" spans="1:38">
      <c r="A315">
        <v>4</v>
      </c>
      <c r="B315">
        <v>10</v>
      </c>
      <c r="C315">
        <f t="shared" si="82"/>
        <v>1</v>
      </c>
      <c r="D315">
        <f t="shared" ca="1" si="96"/>
        <v>0.50605617568477623</v>
      </c>
      <c r="E315">
        <f t="shared" ca="1" si="96"/>
        <v>0.48319584618143396</v>
      </c>
      <c r="F315">
        <f t="shared" ca="1" si="96"/>
        <v>0.78340402811952148</v>
      </c>
      <c r="G315">
        <f t="shared" ca="1" si="96"/>
        <v>0.28992235716248593</v>
      </c>
      <c r="H315">
        <f t="shared" ca="1" si="96"/>
        <v>0.77080092025659808</v>
      </c>
      <c r="I315">
        <f t="shared" ca="1" si="96"/>
        <v>0.14161820926022872</v>
      </c>
      <c r="M315" t="str">
        <f t="shared" ca="1" si="83"/>
        <v>삭제</v>
      </c>
      <c r="N315" t="str">
        <f t="shared" ca="1" si="90"/>
        <v>삭제</v>
      </c>
      <c r="O315" t="str">
        <f t="shared" ca="1" si="88"/>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캐릭터",$M315="지정 캐릭터 LBP1",$M315="지정 캐릭터 LBP2",$M315="지정 캐릭터 LBP3",$M315="안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캐릭터",$M315="지정 캐릭터 LBP1",$M315="지정 캐릭터 LBP2",$M315="지정 캐릭터 LBP3"),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캐릭터",$M315="지정 캐릭터 LBP1",$M315="지정 캐릭터 LBP2",$M315="지정 캐릭터 LBP3"),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t="shared" ca="1" si="84"/>
        <v>0</v>
      </c>
      <c r="AA315" t="str">
        <f t="shared" ca="1" si="85"/>
        <v/>
      </c>
      <c r="AH315" t="str">
        <f t="shared" si="86"/>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IFERROR(VLOOKUP(AC315,[2]ActorTable!$A:$G,MATCH("이름참고",[2]ActorTable!$1:$1,0),0),"캐릭터없음"),
"")))))</f>
        <v/>
      </c>
      <c r="AJ315">
        <v>1</v>
      </c>
      <c r="AK315"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v>
      </c>
      <c r="AL315" t="str">
        <f t="shared" ca="1" si="87"/>
        <v>{"dy":4,"sl":10}</v>
      </c>
    </row>
    <row r="316" spans="1:38">
      <c r="A316">
        <v>5</v>
      </c>
      <c r="B316">
        <v>10</v>
      </c>
      <c r="C316">
        <f t="shared" si="82"/>
        <v>1</v>
      </c>
      <c r="D316">
        <f t="shared" ca="1" si="96"/>
        <v>0.9410942716542201</v>
      </c>
      <c r="E316">
        <f t="shared" ca="1" si="96"/>
        <v>0.18770863722858333</v>
      </c>
      <c r="F316">
        <f t="shared" ca="1" si="96"/>
        <v>0.41464832924359163</v>
      </c>
      <c r="G316">
        <f t="shared" ca="1" si="96"/>
        <v>0.26329445581342348</v>
      </c>
      <c r="H316">
        <f t="shared" ca="1" si="96"/>
        <v>0.91334805512292672</v>
      </c>
      <c r="I316">
        <f t="shared" ca="1" si="96"/>
        <v>0.66477050276548411</v>
      </c>
      <c r="M316" t="str">
        <f t="shared" ca="1" si="83"/>
        <v>삭제</v>
      </c>
      <c r="N316" t="str">
        <f t="shared" ca="1" si="90"/>
        <v>삭제</v>
      </c>
      <c r="O316" t="str">
        <f t="shared" ca="1" si="88"/>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캐릭터",$M316="지정 캐릭터 LBP1",$M316="지정 캐릭터 LBP2",$M316="지정 캐릭터 LBP3",$M316="안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캐릭터",$M316="지정 캐릭터 LBP1",$M316="지정 캐릭터 LBP2",$M316="지정 캐릭터 LBP3"),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캐릭터",$M316="지정 캐릭터 LBP1",$M316="지정 캐릭터 LBP2",$M316="지정 캐릭터 LBP3"),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t="shared" ca="1" si="84"/>
        <v>0</v>
      </c>
      <c r="AA316" t="str">
        <f t="shared" ca="1" si="85"/>
        <v/>
      </c>
      <c r="AH316" t="str">
        <f t="shared" si="86"/>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IFERROR(VLOOKUP(AC316,[2]ActorTable!$A:$G,MATCH("이름참고",[2]ActorTable!$1:$1,0),0),"캐릭터없음"),
"")))))</f>
        <v/>
      </c>
      <c r="AJ316">
        <v>1</v>
      </c>
      <c r="AK316"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v>
      </c>
      <c r="AL316" t="str">
        <f t="shared" ca="1" si="87"/>
        <v>{"dy":5,"sl":10}</v>
      </c>
    </row>
    <row r="317" spans="1:38">
      <c r="A317">
        <v>6</v>
      </c>
      <c r="B317">
        <v>10</v>
      </c>
      <c r="C317">
        <f t="shared" si="82"/>
        <v>1</v>
      </c>
      <c r="D317">
        <f t="shared" ca="1" si="96"/>
        <v>1.2314149111587569E-2</v>
      </c>
      <c r="E317">
        <f t="shared" ca="1" si="96"/>
        <v>0.88272010319179239</v>
      </c>
      <c r="F317">
        <f t="shared" ca="1" si="96"/>
        <v>0.73742872436896834</v>
      </c>
      <c r="G317">
        <f t="shared" ca="1" si="96"/>
        <v>0.48188689477353552</v>
      </c>
      <c r="H317">
        <f t="shared" ca="1" si="96"/>
        <v>0.64536795464208918</v>
      </c>
      <c r="I317">
        <f t="shared" ca="1" si="96"/>
        <v>0.73320072306927397</v>
      </c>
      <c r="M317" t="str">
        <f t="shared" ca="1" si="83"/>
        <v>삭제</v>
      </c>
      <c r="N317" t="str">
        <f t="shared" ca="1" si="90"/>
        <v>삭제</v>
      </c>
      <c r="O317" t="str">
        <f t="shared" ca="1" si="88"/>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캐릭터",$M317="지정 캐릭터 LBP1",$M317="지정 캐릭터 LBP2",$M317="지정 캐릭터 LBP3",$M317="안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캐릭터",$M317="지정 캐릭터 LBP1",$M317="지정 캐릭터 LBP2",$M317="지정 캐릭터 LBP3"),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캐릭터",$M317="지정 캐릭터 LBP1",$M317="지정 캐릭터 LBP2",$M317="지정 캐릭터 LBP3"),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t="shared" ca="1" si="84"/>
        <v>0</v>
      </c>
      <c r="AA317" t="str">
        <f t="shared" ca="1" si="85"/>
        <v/>
      </c>
      <c r="AH317" t="str">
        <f t="shared" si="86"/>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IFERROR(VLOOKUP(AC317,[2]ActorTable!$A:$G,MATCH("이름참고",[2]ActorTable!$1:$1,0),0),"캐릭터없음"),
"")))))</f>
        <v/>
      </c>
      <c r="AJ317">
        <v>1</v>
      </c>
      <c r="AK317"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v>
      </c>
      <c r="AL317" t="str">
        <f t="shared" ca="1" si="87"/>
        <v>{"dy":6,"sl":10}</v>
      </c>
    </row>
    <row r="318" spans="1:38">
      <c r="A318">
        <v>7</v>
      </c>
      <c r="B318">
        <v>10</v>
      </c>
      <c r="C318">
        <f t="shared" si="82"/>
        <v>1</v>
      </c>
      <c r="D318">
        <f t="shared" ca="1" si="96"/>
        <v>0.81448384192461187</v>
      </c>
      <c r="E318">
        <f t="shared" ca="1" si="96"/>
        <v>0.39926469578783907</v>
      </c>
      <c r="F318">
        <f t="shared" ca="1" si="96"/>
        <v>0.1813307434185093</v>
      </c>
      <c r="G318">
        <f t="shared" ca="1" si="96"/>
        <v>0.4593900570941617</v>
      </c>
      <c r="H318">
        <f t="shared" ca="1" si="96"/>
        <v>0.68374854120970785</v>
      </c>
      <c r="I318">
        <f t="shared" ca="1" si="96"/>
        <v>0.44794361033073693</v>
      </c>
      <c r="J318" t="s">
        <v>199</v>
      </c>
      <c r="K318" t="s">
        <v>256</v>
      </c>
      <c r="M318" t="str">
        <f t="shared" si="83"/>
        <v>지정 캐릭터</v>
      </c>
      <c r="N318" t="e">
        <f t="shared" ca="1" si="90"/>
        <v>#N/A</v>
      </c>
      <c r="O318">
        <f t="shared" ca="1" si="88"/>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캐릭터",$M318="지정 캐릭터 LBP1",$M318="지정 캐릭터 LBP2",$M318="지정 캐릭터 LBP3",$M318="안 지정 캐릭터 영웅등급"),"DI",
IF($M318="지정 캐릭터 PP","DI",
IF(OR($M318="안 지정 캐릭터 PP 일반등급",$M318="안 지정 캐릭터 PP 영웅등급"),"GO",
"그외없음"))))))</f>
        <v>DI</v>
      </c>
      <c r="Q318" t="e">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캐릭터",$M318="지정 캐릭터 LBP1",$M318="지정 캐릭터 LBP2",$M318="지정 캐릭터 LBP3"),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
"그외없음")))))))</f>
        <v>#N/A</v>
      </c>
      <c r="R318" t="e">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캐릭터",$M318="지정 캐릭터 LBP1",$M318="지정 캐릭터 LBP2",$M318="지정 캐릭터 LBP3"),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#N/A</v>
      </c>
      <c r="S318" t="e">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#N/A</v>
      </c>
      <c r="T318" t="e">
        <f t="shared" ca="1" si="84"/>
        <v>#N/A</v>
      </c>
      <c r="U318" t="s">
        <v>86</v>
      </c>
      <c r="V318" t="s">
        <v>290</v>
      </c>
      <c r="W318">
        <v>1</v>
      </c>
      <c r="X318" t="s">
        <v>133</v>
      </c>
      <c r="Y318">
        <v>502</v>
      </c>
      <c r="Z318">
        <v>348</v>
      </c>
      <c r="AA318" t="str">
        <f t="shared" ca="1" si="85"/>
        <v>fc</v>
      </c>
      <c r="AB318" t="s">
        <v>86</v>
      </c>
      <c r="AC318" t="s">
        <v>290</v>
      </c>
      <c r="AD318">
        <v>1</v>
      </c>
      <c r="AE318" t="s">
        <v>133</v>
      </c>
      <c r="AF318">
        <v>512</v>
      </c>
      <c r="AG318">
        <v>362</v>
      </c>
      <c r="AH318" t="str">
        <f t="shared" si="86"/>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IFERROR(VLOOKUP(AC318,[2]ActorTable!$A:$G,MATCH("이름참고",[2]ActorTable!$1:$1,0),0),"캐릭터없음"),
"")))))</f>
        <v>니엘</v>
      </c>
      <c r="AJ318">
        <v>1</v>
      </c>
      <c r="AK318"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v>
      </c>
      <c r="AL318" t="str">
        <f t="shared" ca="1" si="87"/>
        <v>{"dy":7,"sl":10,"tp":"fc","vl":"Actor2238","cn":1,"pt":"DI","pp":512,"pr":362}</v>
      </c>
    </row>
    <row r="319" spans="1:38">
      <c r="A319">
        <v>8</v>
      </c>
      <c r="B319">
        <v>10</v>
      </c>
      <c r="C319">
        <f t="shared" si="82"/>
        <v>1</v>
      </c>
      <c r="D319">
        <f t="shared" ca="1" si="96"/>
        <v>0.38745171359502517</v>
      </c>
      <c r="E319">
        <f t="shared" ca="1" si="96"/>
        <v>0.43998087118716001</v>
      </c>
      <c r="F319">
        <f t="shared" ca="1" si="96"/>
        <v>0.86355179991270425</v>
      </c>
      <c r="G319">
        <f t="shared" ca="1" si="96"/>
        <v>0.43116934311639077</v>
      </c>
      <c r="H319">
        <f t="shared" ca="1" si="96"/>
        <v>0.23047922234127971</v>
      </c>
      <c r="I319">
        <f t="shared" ca="1" si="96"/>
        <v>0.13695529436688592</v>
      </c>
      <c r="J319" t="s">
        <v>199</v>
      </c>
      <c r="M319" t="str">
        <f t="shared" si="83"/>
        <v>지정 캐릭터</v>
      </c>
      <c r="N319" t="e">
        <f t="shared" ca="1" si="90"/>
        <v>#N/A</v>
      </c>
      <c r="O319">
        <f t="shared" ca="1" si="88"/>
        <v>1</v>
      </c>
      <c r="P319" t="str">
        <f>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캐릭터",$M319="지정 캐릭터 LBP1",$M319="지정 캐릭터 LBP2",$M319="지정 캐릭터 LBP3",$M319="안 지정 캐릭터 영웅등급"),"DI",
IF($M319="지정 캐릭터 PP","DI",
IF(OR($M319="안 지정 캐릭터 PP 일반등급",$M319="안 지정 캐릭터 PP 영웅등급"),"GO",
"그외없음"))))))</f>
        <v>DI</v>
      </c>
      <c r="Q319" t="e">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캐릭터",$M319="지정 캐릭터 LBP1",$M319="지정 캐릭터 LBP2",$M319="지정 캐릭터 LBP3"),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
"그외없음")))))))</f>
        <v>#N/A</v>
      </c>
      <c r="R319" t="e">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캐릭터",$M319="지정 캐릭터 LBP1",$M319="지정 캐릭터 LBP2",$M319="지정 캐릭터 LBP3"),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#N/A</v>
      </c>
      <c r="S319" t="e">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#N/A</v>
      </c>
      <c r="T319" t="e">
        <f t="shared" ca="1" si="84"/>
        <v>#N/A</v>
      </c>
      <c r="U319" t="s">
        <v>86</v>
      </c>
      <c r="V319" t="s">
        <v>290</v>
      </c>
      <c r="W319">
        <v>1</v>
      </c>
      <c r="X319" t="s">
        <v>133</v>
      </c>
      <c r="Y319">
        <v>502</v>
      </c>
      <c r="Z319">
        <v>348</v>
      </c>
      <c r="AA319" t="str">
        <f t="shared" ca="1" si="85"/>
        <v>fc</v>
      </c>
      <c r="AB319" t="s">
        <v>86</v>
      </c>
      <c r="AC319" t="s">
        <v>297</v>
      </c>
      <c r="AD319">
        <v>1</v>
      </c>
      <c r="AE319" t="s">
        <v>133</v>
      </c>
      <c r="AF319">
        <v>205</v>
      </c>
      <c r="AG319">
        <v>139</v>
      </c>
      <c r="AH319" t="str">
        <f t="shared" si="86"/>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IFERROR(VLOOKUP(AC319,[2]ActorTable!$A:$G,MATCH("이름참고",[2]ActorTable!$1:$1,0),0),"캐릭터없음"),
"")))))</f>
        <v>프리스</v>
      </c>
      <c r="AJ319">
        <v>1</v>
      </c>
      <c r="AK319"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v>
      </c>
      <c r="AL319" t="str">
        <f t="shared" ca="1" si="87"/>
        <v>{"dy":8,"sl":10,"tp":"fc","vl":"Actor0125","cn":1,"pt":"DI","pp":205,"pr":139}</v>
      </c>
    </row>
    <row r="320" spans="1:38">
      <c r="A320">
        <v>9</v>
      </c>
      <c r="B320">
        <v>10</v>
      </c>
      <c r="C320">
        <f t="shared" si="82"/>
        <v>1</v>
      </c>
      <c r="D320">
        <f t="shared" ca="1" si="96"/>
        <v>0.18822634762253854</v>
      </c>
      <c r="E320">
        <f t="shared" ca="1" si="96"/>
        <v>0.14940890967792286</v>
      </c>
      <c r="F320">
        <f t="shared" ca="1" si="96"/>
        <v>6.976895448813647E-2</v>
      </c>
      <c r="G320">
        <f t="shared" ca="1" si="96"/>
        <v>0.63413544633446361</v>
      </c>
      <c r="H320">
        <f t="shared" ca="1" si="96"/>
        <v>0.64119625666231705</v>
      </c>
      <c r="I320">
        <f t="shared" ca="1" si="96"/>
        <v>0.25443860519888195</v>
      </c>
      <c r="M320" t="str">
        <f t="shared" ca="1" si="83"/>
        <v>삭제</v>
      </c>
      <c r="N320" t="str">
        <f t="shared" ca="1" si="90"/>
        <v>삭제</v>
      </c>
      <c r="O320" t="str">
        <f t="shared" ca="1" si="88"/>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캐릭터",$M320="지정 캐릭터 LBP1",$M320="지정 캐릭터 LBP2",$M320="지정 캐릭터 LBP3",$M320="안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캐릭터",$M320="지정 캐릭터 LBP1",$M320="지정 캐릭터 LBP2",$M320="지정 캐릭터 LBP3"),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캐릭터",$M320="지정 캐릭터 LBP1",$M320="지정 캐릭터 LBP2",$M320="지정 캐릭터 LBP3"),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t="shared" ca="1" si="84"/>
        <v>0</v>
      </c>
      <c r="AA320" t="str">
        <f t="shared" ca="1" si="85"/>
        <v/>
      </c>
      <c r="AH320" t="str">
        <f t="shared" si="86"/>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IFERROR(VLOOKUP(AC320,[2]ActorTable!$A:$G,MATCH("이름참고",[2]ActorTable!$1:$1,0),0),"캐릭터없음"),
"")))))</f>
        <v/>
      </c>
      <c r="AJ320">
        <v>1</v>
      </c>
      <c r="AK320"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v>
      </c>
      <c r="AL320" t="str">
        <f t="shared" ca="1" si="87"/>
        <v>{"dy":9,"sl":10}</v>
      </c>
    </row>
    <row r="321" spans="1:38">
      <c r="A321">
        <v>10</v>
      </c>
      <c r="B321">
        <v>10</v>
      </c>
      <c r="C321">
        <f t="shared" si="82"/>
        <v>1</v>
      </c>
      <c r="D321">
        <f t="shared" ca="1" si="96"/>
        <v>0.8237869074948585</v>
      </c>
      <c r="E321">
        <f t="shared" ca="1" si="96"/>
        <v>0.28849956129171617</v>
      </c>
      <c r="F321">
        <f t="shared" ca="1" si="96"/>
        <v>0.16340305752800233</v>
      </c>
      <c r="G321">
        <f t="shared" ca="1" si="96"/>
        <v>2.643235225182472E-2</v>
      </c>
      <c r="H321">
        <f t="shared" ca="1" si="96"/>
        <v>0.2870922679277359</v>
      </c>
      <c r="I321">
        <f t="shared" ca="1" si="96"/>
        <v>0.38744493789684331</v>
      </c>
      <c r="M321" t="str">
        <f t="shared" ca="1" si="83"/>
        <v>삭제</v>
      </c>
      <c r="N321" t="str">
        <f t="shared" ca="1" si="90"/>
        <v>삭제</v>
      </c>
      <c r="O321" t="str">
        <f t="shared" ca="1" si="88"/>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캐릭터",$M321="지정 캐릭터 LBP1",$M321="지정 캐릭터 LBP2",$M321="지정 캐릭터 LBP3",$M321="안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캐릭터",$M321="지정 캐릭터 LBP1",$M321="지정 캐릭터 LBP2",$M321="지정 캐릭터 LBP3"),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캐릭터",$M321="지정 캐릭터 LBP1",$M321="지정 캐릭터 LBP2",$M321="지정 캐릭터 LBP3"),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t="shared" ca="1" si="84"/>
        <v>0</v>
      </c>
      <c r="AA321" t="str">
        <f t="shared" ca="1" si="85"/>
        <v/>
      </c>
      <c r="AH321" t="str">
        <f t="shared" si="86"/>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IFERROR(VLOOKUP(AC321,[2]ActorTable!$A:$G,MATCH("이름참고",[2]ActorTable!$1:$1,0),0),"캐릭터없음"),
"")))))</f>
        <v/>
      </c>
      <c r="AJ321">
        <v>1</v>
      </c>
      <c r="AK321"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v>
      </c>
      <c r="AL321" t="str">
        <f t="shared" ca="1" si="87"/>
        <v>{"dy":10,"sl":10}</v>
      </c>
    </row>
    <row r="322" spans="1:38">
      <c r="A322">
        <v>11</v>
      </c>
      <c r="B322">
        <v>10</v>
      </c>
      <c r="C322">
        <f t="shared" ref="C322:C373" si="97">IF(B322&lt;=9,0,
IF(B322=10,1,2))</f>
        <v>1</v>
      </c>
      <c r="D322">
        <f t="shared" ref="D322:I331" ca="1" si="98">RAND()</f>
        <v>0.56355465126632709</v>
      </c>
      <c r="E322">
        <f t="shared" ca="1" si="98"/>
        <v>0.93540377073130276</v>
      </c>
      <c r="F322">
        <f t="shared" ca="1" si="98"/>
        <v>0.13430000717048174</v>
      </c>
      <c r="G322">
        <f t="shared" ca="1" si="98"/>
        <v>0.50557357937301428</v>
      </c>
      <c r="H322">
        <f t="shared" ca="1" si="98"/>
        <v>6.8591819891962169E-2</v>
      </c>
      <c r="I322">
        <f t="shared" ca="1" si="98"/>
        <v>0.75868431912121082</v>
      </c>
      <c r="M322" t="str">
        <f t="shared" ref="M322:M373" ca="1" si="99">IF(LEN(J322)&lt;&gt;0,J322,VLOOKUP(D322+$B322,$BH:$BI,MATCH($BI$1,$BH$1:$BI$1,0),1))</f>
        <v>삭제</v>
      </c>
      <c r="N322" t="str">
        <f t="shared" ca="1" si="90"/>
        <v>삭제</v>
      </c>
      <c r="O322" t="str">
        <f t="shared" ca="1" si="88"/>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캐릭터",$M322="지정 캐릭터 LBP1",$M322="지정 캐릭터 LBP2",$M322="지정 캐릭터 LBP3",$M322="안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캐릭터",$M322="지정 캐릭터 LBP1",$M322="지정 캐릭터 LBP2",$M322="지정 캐릭터 LBP3"),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캐릭터",$M322="지정 캐릭터 LBP1",$M322="지정 캐릭터 LBP2",$M322="지정 캐릭터 LBP3"),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t="shared" ref="T322:T373" ca="1" si="100">IF(OR(ISNUMBER(N322),N322="삭제"),0,
IF(LEFT(N322,5)="Equip",IF(MID(N322,7,1)="4",1,0),
IF(LEFT(N322,5)="Actor",IF(MID(N322,7,1)="2",1,0),
"그외없음")))</f>
        <v>0</v>
      </c>
      <c r="AA322" t="str">
        <f t="shared" ref="AA322:AA373" ca="1" si="101">IF(ISBLANK(AB322),"",
VLOOKUP(AB322,OFFSET(INDIRECT("$A:$B"),0,MATCH(AB$1&amp;"_Verify",INDIRECT("$1:$1"),0)-1),2,0)
)</f>
        <v/>
      </c>
      <c r="AH322" t="str">
        <f t="shared" ref="AH322:AH373" si="102">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IFERROR(VLOOKUP(AC322,[2]ActorTable!$A:$G,MATCH("이름참고",[2]ActorTable!$1:$1,0),0),"캐릭터없음"),
"")))))</f>
        <v/>
      </c>
      <c r="AJ322">
        <v>1</v>
      </c>
      <c r="AK322" t="str">
        <f t="shared" ca="1" si="89"/>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v>
      </c>
      <c r="AL322" t="str">
        <f t="shared" ref="AL322:AL373" ca="1" si="103">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 t="shared" si="97"/>
        <v>1</v>
      </c>
      <c r="D323">
        <f t="shared" ca="1" si="98"/>
        <v>0.97431925669983566</v>
      </c>
      <c r="E323">
        <f t="shared" ca="1" si="98"/>
        <v>0.84399100293546203</v>
      </c>
      <c r="F323">
        <f t="shared" ca="1" si="98"/>
        <v>0.71137075598936272</v>
      </c>
      <c r="G323">
        <f t="shared" ca="1" si="98"/>
        <v>0.86954379407617366</v>
      </c>
      <c r="H323">
        <f t="shared" ca="1" si="98"/>
        <v>0.3847880807032481</v>
      </c>
      <c r="I323">
        <f t="shared" ca="1" si="98"/>
        <v>0.56025352848346543</v>
      </c>
      <c r="M323" t="str">
        <f t="shared" ca="1" si="99"/>
        <v>삭제</v>
      </c>
      <c r="N323" t="str">
        <f t="shared" ca="1" si="90"/>
        <v>삭제</v>
      </c>
      <c r="O323" t="str">
        <f t="shared" ref="O323:O373" ca="1" si="104">IF(LEN(L323)&lt;&gt;0,
  IF(OR(LEN($J323)=0,LEN($K323)=0),"세 칸 모두 입력",L323),
IF($M323="삭제","삭제",
IF(OR($M323="지정 장비",$M323="캐릭터 상자 일반등급",$M323="캐릭터 상자 영웅등급",$M323="지정 캐릭터",$M323="지정 캐릭터 LBP1",$M323="지정 캐릭터 LBP2",$M323="지정 캐릭터 LBP3",$M323="안 지정 캐릭터 영웅등급"),1,
IF($M323="지정 캐릭터 PP",
  IF(AND(OR($B323=10,$B323=11),$M323=OFFSET($M323,-1,0)),OFFSET(O323,-1,0),
    VLOOKUP($M323,$AN:$AZ,MATCH($AV$1,$AN$1:$AZ$1,0),0)+INT($E323*(VLOOKUP($M323,$AN:$AZ,MATCH($AW$1,$AN$1:$AZ$1,0),0)-VLOOKUP($M323,$AN:$AZ,MATCH($AV$1,$AN$1:$AZ$1,0),0)+1))),
IF(OR($M323="안 지정 캐릭터 PP 일반등급",$M323="안 지정 캐릭터 PP 영웅등급"),
  IF(AND(OR($B323=10,$B323=11),$M323=OFFSET($M323,-1,0)),OFFSET(O323,-1,0),
    VLOOKUP($M323,$AN:$AZ,MATCH($AV$1,$AN$1:$AZ$1,0),0)+INT($E323*(VLOOKUP($M323,$AN:$AZ,MATCH($AW$1,$AN$1:$AZ$1,0),0)-VLOOKUP($M323,$AN:$AZ,MATCH($AV$1,$AN$1:$AZ$1,0),0)+1))),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캐릭터",$M323="지정 캐릭터 LBP1",$M323="지정 캐릭터 LBP2",$M323="지정 캐릭터 LBP3",$M323="안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캐릭터",$M323="지정 캐릭터 LBP1",$M323="지정 캐릭터 LBP2",$M323="지정 캐릭터 LBP3"),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캐릭터",$M323="지정 캐릭터 LBP1",$M323="지정 캐릭터 LBP2",$M323="지정 캐릭터 LBP3"),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t="shared" ca="1" si="100"/>
        <v>0</v>
      </c>
      <c r="AA323" t="str">
        <f t="shared" ca="1" si="101"/>
        <v/>
      </c>
      <c r="AH323" t="str">
        <f t="shared" si="102"/>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IFERROR(VLOOKUP(AC323,[2]ActorTable!$A:$G,MATCH("이름참고",[2]ActorTable!$1:$1,0),0),"캐릭터없음"),
"")))))</f>
        <v/>
      </c>
      <c r="AJ323">
        <v>1</v>
      </c>
      <c r="AK323" t="str">
        <f t="shared" ref="AK323:AK373" ca="1" si="105">AK322&amp;IF(LEN(AL323)=0,"",","&amp;AL323)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v>
      </c>
      <c r="AL323" t="str">
        <f t="shared" ca="1" si="103"/>
        <v>{"dy":12,"sl":10}</v>
      </c>
    </row>
    <row r="324" spans="1:38">
      <c r="A324">
        <v>13</v>
      </c>
      <c r="B324">
        <v>10</v>
      </c>
      <c r="C324">
        <f t="shared" si="97"/>
        <v>1</v>
      </c>
      <c r="D324">
        <f t="shared" ca="1" si="98"/>
        <v>0.34343959579431005</v>
      </c>
      <c r="E324">
        <f t="shared" ca="1" si="98"/>
        <v>8.2133234409555222E-2</v>
      </c>
      <c r="F324">
        <f t="shared" ca="1" si="98"/>
        <v>0.58891743553832931</v>
      </c>
      <c r="G324">
        <f t="shared" ca="1" si="98"/>
        <v>0.72745551391851782</v>
      </c>
      <c r="H324">
        <f t="shared" ca="1" si="98"/>
        <v>0.36849657709763517</v>
      </c>
      <c r="I324">
        <f t="shared" ca="1" si="98"/>
        <v>0.34209683045434514</v>
      </c>
      <c r="M324" t="str">
        <f t="shared" ca="1" si="99"/>
        <v>삭제</v>
      </c>
      <c r="N324" t="str">
        <f t="shared" ref="N324:N373" ca="1" si="106">IF(LEN(K324)&lt;&gt;0,
  IF(LEN($J324)=0,"두 칸 모두 입력",
  IF($J324="지정 장비",K324,INDEX($BY:$BY,MATCH(K324,$BZ:$BZ,0)))),
IF($M324="삭제","삭제",
IF($M324="지정 장비",VLOOKUP($E324,OFFSET($BQ:$BT,0,IF($B324=6,1,IF($B324=7,2,0))),MATCH($BT$1,OFFSET($BQ$1:$BT$1,0,IF($B324=6,1,IF($B324=7,2,0))),0),1),
IF(OR($M324="캐릭터 상자 일반등급",$M324="캐릭터 상자 영웅등급"),"삭제",
IF(OR($M324="지정 캐릭터",$M324="지정 캐릭터 PP",$M324="지정 캐릭터 LBP1",$M324="지정 캐릭터 LBP2",$M324="지정 캐릭터 LBP3"),
  IF(AND(OR($B324=10,$B324=11),$M324=OFFSET($M324,-1,0)),OFFSET(N324,-1,0),VLOOKUP($E324,$BX:$BY,MATCH($BY$1,$BX$1:$BY$1,0),1)),
IF(OR($M324="안 지정 캐릭터 영웅등급",$M324="안 지정 캐릭터 PP 일반등급",$M324="안 지정 캐릭터 PP 영웅등급"),
  IF(AND(OR($B324=10,$B324=11),$M324=OFFSET($M324,-1,0)),OFFSET(N324,-1,0),INT($E324*100000)),
"그외없음"))))))</f>
        <v>삭제</v>
      </c>
      <c r="O324" t="str">
        <f t="shared" ca="1" si="104"/>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캐릭터",$M324="지정 캐릭터 LBP1",$M324="지정 캐릭터 LBP2",$M324="지정 캐릭터 LBP3",$M324="안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캐릭터",$M324="지정 캐릭터 LBP1",$M324="지정 캐릭터 LBP2",$M324="지정 캐릭터 LBP3"),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캐릭터",$M324="지정 캐릭터 LBP1",$M324="지정 캐릭터 LBP2",$M324="지정 캐릭터 LBP3"),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t="shared" ca="1" si="100"/>
        <v>0</v>
      </c>
      <c r="AA324" t="str">
        <f t="shared" ca="1" si="101"/>
        <v/>
      </c>
      <c r="AH324" t="str">
        <f t="shared" si="102"/>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IFERROR(VLOOKUP(AC324,[2]ActorTable!$A:$G,MATCH("이름참고",[2]ActorTable!$1:$1,0),0),"캐릭터없음"),
"")))))</f>
        <v/>
      </c>
      <c r="AJ324">
        <v>1</v>
      </c>
      <c r="AK32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v>
      </c>
      <c r="AL324" t="str">
        <f t="shared" ca="1" si="103"/>
        <v>{"dy":13,"sl":10}</v>
      </c>
    </row>
    <row r="325" spans="1:38">
      <c r="A325">
        <v>14</v>
      </c>
      <c r="B325">
        <v>10</v>
      </c>
      <c r="C325">
        <f t="shared" si="97"/>
        <v>1</v>
      </c>
      <c r="D325">
        <f t="shared" ca="1" si="98"/>
        <v>0.59843334146736693</v>
      </c>
      <c r="E325">
        <f t="shared" ca="1" si="98"/>
        <v>0.62476963805854546</v>
      </c>
      <c r="F325">
        <f t="shared" ca="1" si="98"/>
        <v>0.58428027486487111</v>
      </c>
      <c r="G325">
        <f t="shared" ca="1" si="98"/>
        <v>0.5480202123245782</v>
      </c>
      <c r="H325">
        <f t="shared" ca="1" si="98"/>
        <v>0.21150110294892022</v>
      </c>
      <c r="I325">
        <f t="shared" ca="1" si="98"/>
        <v>0.81469758615227028</v>
      </c>
      <c r="M325" t="str">
        <f t="shared" ca="1" si="99"/>
        <v>삭제</v>
      </c>
      <c r="N325" t="str">
        <f t="shared" ca="1" si="106"/>
        <v>삭제</v>
      </c>
      <c r="O325" t="str">
        <f t="shared" ca="1" si="104"/>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캐릭터",$M325="지정 캐릭터 LBP1",$M325="지정 캐릭터 LBP2",$M325="지정 캐릭터 LBP3",$M325="안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캐릭터",$M325="지정 캐릭터 LBP1",$M325="지정 캐릭터 LBP2",$M325="지정 캐릭터 LBP3"),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캐릭터",$M325="지정 캐릭터 LBP1",$M325="지정 캐릭터 LBP2",$M325="지정 캐릭터 LBP3"),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t="shared" ca="1" si="100"/>
        <v>0</v>
      </c>
      <c r="AA325" t="str">
        <f t="shared" ca="1" si="101"/>
        <v/>
      </c>
      <c r="AH325" t="str">
        <f t="shared" si="102"/>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IFERROR(VLOOKUP(AC325,[2]ActorTable!$A:$G,MATCH("이름참고",[2]ActorTable!$1:$1,0),0),"캐릭터없음"),
"")))))</f>
        <v/>
      </c>
      <c r="AJ325">
        <v>1</v>
      </c>
      <c r="AK32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v>
      </c>
      <c r="AL325" t="str">
        <f t="shared" ca="1" si="103"/>
        <v>{"dy":14,"sl":10}</v>
      </c>
    </row>
    <row r="326" spans="1:38">
      <c r="A326">
        <v>15</v>
      </c>
      <c r="B326">
        <v>10</v>
      </c>
      <c r="C326">
        <f t="shared" si="97"/>
        <v>1</v>
      </c>
      <c r="D326">
        <f t="shared" ca="1" si="98"/>
        <v>0.34106149756979875</v>
      </c>
      <c r="E326">
        <f t="shared" ca="1" si="98"/>
        <v>0.1020041724415246</v>
      </c>
      <c r="F326">
        <f t="shared" ca="1" si="98"/>
        <v>0.92589530706672618</v>
      </c>
      <c r="G326">
        <f t="shared" ca="1" si="98"/>
        <v>0.44075744799134497</v>
      </c>
      <c r="H326">
        <f t="shared" ca="1" si="98"/>
        <v>0.13178048208413795</v>
      </c>
      <c r="I326">
        <f t="shared" ca="1" si="98"/>
        <v>0.29505975114878014</v>
      </c>
      <c r="M326" t="str">
        <f t="shared" ca="1" si="99"/>
        <v>삭제</v>
      </c>
      <c r="N326" t="str">
        <f t="shared" ca="1" si="106"/>
        <v>삭제</v>
      </c>
      <c r="O326" t="str">
        <f t="shared" ca="1" si="104"/>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캐릭터",$M326="지정 캐릭터 LBP1",$M326="지정 캐릭터 LBP2",$M326="지정 캐릭터 LBP3",$M326="안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캐릭터",$M326="지정 캐릭터 LBP1",$M326="지정 캐릭터 LBP2",$M326="지정 캐릭터 LBP3"),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캐릭터",$M326="지정 캐릭터 LBP1",$M326="지정 캐릭터 LBP2",$M326="지정 캐릭터 LBP3"),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t="shared" ca="1" si="100"/>
        <v>0</v>
      </c>
      <c r="AA326" t="str">
        <f t="shared" ca="1" si="101"/>
        <v/>
      </c>
      <c r="AH326" t="str">
        <f t="shared" si="102"/>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IFERROR(VLOOKUP(AC326,[2]ActorTable!$A:$G,MATCH("이름참고",[2]ActorTable!$1:$1,0),0),"캐릭터없음"),
"")))))</f>
        <v/>
      </c>
      <c r="AJ326">
        <v>1</v>
      </c>
      <c r="AK32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v>
      </c>
      <c r="AL326" t="str">
        <f t="shared" ca="1" si="103"/>
        <v>{"dy":15,"sl":10}</v>
      </c>
    </row>
    <row r="327" spans="1:38">
      <c r="A327">
        <v>16</v>
      </c>
      <c r="B327">
        <v>10</v>
      </c>
      <c r="C327">
        <f t="shared" si="97"/>
        <v>1</v>
      </c>
      <c r="D327">
        <f t="shared" ca="1" si="98"/>
        <v>0.86974486403190909</v>
      </c>
      <c r="E327">
        <f t="shared" ca="1" si="98"/>
        <v>0.31481171586169798</v>
      </c>
      <c r="F327">
        <f t="shared" ca="1" si="98"/>
        <v>0.13592007944958229</v>
      </c>
      <c r="G327">
        <f t="shared" ca="1" si="98"/>
        <v>0.53521422159697396</v>
      </c>
      <c r="H327">
        <f t="shared" ca="1" si="98"/>
        <v>0.49838801230361396</v>
      </c>
      <c r="I327">
        <f t="shared" ca="1" si="98"/>
        <v>0.61070105109077299</v>
      </c>
      <c r="M327" t="str">
        <f t="shared" ca="1" si="99"/>
        <v>삭제</v>
      </c>
      <c r="N327" t="str">
        <f t="shared" ca="1" si="106"/>
        <v>삭제</v>
      </c>
      <c r="O327" t="str">
        <f t="shared" ca="1" si="104"/>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캐릭터",$M327="지정 캐릭터 LBP1",$M327="지정 캐릭터 LBP2",$M327="지정 캐릭터 LBP3",$M327="안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캐릭터",$M327="지정 캐릭터 LBP1",$M327="지정 캐릭터 LBP2",$M327="지정 캐릭터 LBP3"),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캐릭터",$M327="지정 캐릭터 LBP1",$M327="지정 캐릭터 LBP2",$M327="지정 캐릭터 LBP3"),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t="shared" ca="1" si="100"/>
        <v>0</v>
      </c>
      <c r="AA327" t="str">
        <f t="shared" ca="1" si="101"/>
        <v/>
      </c>
      <c r="AH327" t="str">
        <f t="shared" si="102"/>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IFERROR(VLOOKUP(AC327,[2]ActorTable!$A:$G,MATCH("이름참고",[2]ActorTable!$1:$1,0),0),"캐릭터없음"),
"")))))</f>
        <v/>
      </c>
      <c r="AJ327">
        <v>1</v>
      </c>
      <c r="AK32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v>
      </c>
      <c r="AL327" t="str">
        <f t="shared" ca="1" si="103"/>
        <v>{"dy":16,"sl":10}</v>
      </c>
    </row>
    <row r="328" spans="1:38">
      <c r="A328">
        <v>17</v>
      </c>
      <c r="B328">
        <v>10</v>
      </c>
      <c r="C328">
        <f t="shared" si="97"/>
        <v>1</v>
      </c>
      <c r="D328">
        <f t="shared" ca="1" si="98"/>
        <v>0.30636400583203682</v>
      </c>
      <c r="E328">
        <f t="shared" ca="1" si="98"/>
        <v>0.38962535950453769</v>
      </c>
      <c r="F328">
        <f t="shared" ca="1" si="98"/>
        <v>0.96356983102675076</v>
      </c>
      <c r="G328">
        <f t="shared" ca="1" si="98"/>
        <v>1.4686628045512795E-2</v>
      </c>
      <c r="H328">
        <f t="shared" ca="1" si="98"/>
        <v>0.82899497325280658</v>
      </c>
      <c r="I328">
        <f t="shared" ca="1" si="98"/>
        <v>0.13080762993399164</v>
      </c>
      <c r="M328" t="str">
        <f t="shared" ca="1" si="99"/>
        <v>삭제</v>
      </c>
      <c r="N328" t="str">
        <f t="shared" ca="1" si="106"/>
        <v>삭제</v>
      </c>
      <c r="O328" t="str">
        <f t="shared" ca="1" si="104"/>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캐릭터",$M328="지정 캐릭터 LBP1",$M328="지정 캐릭터 LBP2",$M328="지정 캐릭터 LBP3",$M328="안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캐릭터",$M328="지정 캐릭터 LBP1",$M328="지정 캐릭터 LBP2",$M328="지정 캐릭터 LBP3"),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캐릭터",$M328="지정 캐릭터 LBP1",$M328="지정 캐릭터 LBP2",$M328="지정 캐릭터 LBP3"),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t="shared" ca="1" si="100"/>
        <v>0</v>
      </c>
      <c r="AA328" t="str">
        <f t="shared" ca="1" si="101"/>
        <v/>
      </c>
      <c r="AH328" t="str">
        <f t="shared" si="102"/>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IFERROR(VLOOKUP(AC328,[2]ActorTable!$A:$G,MATCH("이름참고",[2]ActorTable!$1:$1,0),0),"캐릭터없음"),
"")))))</f>
        <v/>
      </c>
      <c r="AJ328">
        <v>1</v>
      </c>
      <c r="AK32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v>
      </c>
      <c r="AL328" t="str">
        <f t="shared" ca="1" si="103"/>
        <v>{"dy":17,"sl":10}</v>
      </c>
    </row>
    <row r="329" spans="1:38">
      <c r="A329">
        <v>18</v>
      </c>
      <c r="B329">
        <v>10</v>
      </c>
      <c r="C329">
        <f t="shared" si="97"/>
        <v>1</v>
      </c>
      <c r="D329">
        <f t="shared" ca="1" si="98"/>
        <v>0.13717365486726762</v>
      </c>
      <c r="E329">
        <f t="shared" ca="1" si="98"/>
        <v>0.33968516367528767</v>
      </c>
      <c r="F329">
        <f t="shared" ca="1" si="98"/>
        <v>0.4025492855683197</v>
      </c>
      <c r="G329">
        <f t="shared" ca="1" si="98"/>
        <v>0.99418544705071232</v>
      </c>
      <c r="H329">
        <f t="shared" ca="1" si="98"/>
        <v>0.58254841571385918</v>
      </c>
      <c r="I329">
        <f t="shared" ca="1" si="98"/>
        <v>0.31506094685189967</v>
      </c>
      <c r="M329" t="str">
        <f t="shared" ca="1" si="99"/>
        <v>삭제</v>
      </c>
      <c r="N329" t="str">
        <f t="shared" ca="1" si="106"/>
        <v>삭제</v>
      </c>
      <c r="O329" t="str">
        <f t="shared" ca="1" si="104"/>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캐릭터",$M329="지정 캐릭터 LBP1",$M329="지정 캐릭터 LBP2",$M329="지정 캐릭터 LBP3",$M329="안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캐릭터",$M329="지정 캐릭터 LBP1",$M329="지정 캐릭터 LBP2",$M329="지정 캐릭터 LBP3"),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캐릭터",$M329="지정 캐릭터 LBP1",$M329="지정 캐릭터 LBP2",$M329="지정 캐릭터 LBP3"),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t="shared" ca="1" si="100"/>
        <v>0</v>
      </c>
      <c r="AA329" t="str">
        <f t="shared" ca="1" si="101"/>
        <v/>
      </c>
      <c r="AH329" t="str">
        <f t="shared" si="102"/>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IFERROR(VLOOKUP(AC329,[2]ActorTable!$A:$G,MATCH("이름참고",[2]ActorTable!$1:$1,0),0),"캐릭터없음"),
"")))))</f>
        <v/>
      </c>
      <c r="AJ329">
        <v>1</v>
      </c>
      <c r="AK32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v>
      </c>
      <c r="AL329" t="str">
        <f t="shared" ca="1" si="103"/>
        <v>{"dy":18,"sl":10}</v>
      </c>
    </row>
    <row r="330" spans="1:38">
      <c r="A330">
        <v>19</v>
      </c>
      <c r="B330">
        <v>10</v>
      </c>
      <c r="C330">
        <f t="shared" si="97"/>
        <v>1</v>
      </c>
      <c r="D330">
        <f t="shared" ca="1" si="98"/>
        <v>0.29174035231578777</v>
      </c>
      <c r="E330">
        <f t="shared" ca="1" si="98"/>
        <v>0.13682768011441304</v>
      </c>
      <c r="F330">
        <f t="shared" ca="1" si="98"/>
        <v>0.49294394364307981</v>
      </c>
      <c r="G330">
        <f t="shared" ca="1" si="98"/>
        <v>0.52088857700441771</v>
      </c>
      <c r="H330">
        <f t="shared" ca="1" si="98"/>
        <v>0.76049246255913394</v>
      </c>
      <c r="I330">
        <f t="shared" ca="1" si="98"/>
        <v>0.64805242489431103</v>
      </c>
      <c r="M330" t="str">
        <f t="shared" ca="1" si="99"/>
        <v>삭제</v>
      </c>
      <c r="N330" t="str">
        <f t="shared" ca="1" si="106"/>
        <v>삭제</v>
      </c>
      <c r="O330" t="str">
        <f t="shared" ca="1" si="104"/>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캐릭터",$M330="지정 캐릭터 LBP1",$M330="지정 캐릭터 LBP2",$M330="지정 캐릭터 LBP3",$M330="안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캐릭터",$M330="지정 캐릭터 LBP1",$M330="지정 캐릭터 LBP2",$M330="지정 캐릭터 LBP3"),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캐릭터",$M330="지정 캐릭터 LBP1",$M330="지정 캐릭터 LBP2",$M330="지정 캐릭터 LBP3"),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t="shared" ca="1" si="100"/>
        <v>0</v>
      </c>
      <c r="AA330" t="str">
        <f t="shared" ca="1" si="101"/>
        <v/>
      </c>
      <c r="AH330" t="str">
        <f t="shared" si="102"/>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IFERROR(VLOOKUP(AC330,[2]ActorTable!$A:$G,MATCH("이름참고",[2]ActorTable!$1:$1,0),0),"캐릭터없음"),
"")))))</f>
        <v/>
      </c>
      <c r="AJ330">
        <v>1</v>
      </c>
      <c r="AK33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v>
      </c>
      <c r="AL330" t="str">
        <f t="shared" ca="1" si="103"/>
        <v>{"dy":19,"sl":10}</v>
      </c>
    </row>
    <row r="331" spans="1:38">
      <c r="A331">
        <v>20</v>
      </c>
      <c r="B331">
        <v>10</v>
      </c>
      <c r="C331">
        <f t="shared" si="97"/>
        <v>1</v>
      </c>
      <c r="D331">
        <f t="shared" ca="1" si="98"/>
        <v>0.35238735083318729</v>
      </c>
      <c r="E331">
        <f t="shared" ca="1" si="98"/>
        <v>0.31389146597024575</v>
      </c>
      <c r="F331">
        <f t="shared" ca="1" si="98"/>
        <v>0.75699484727732147</v>
      </c>
      <c r="G331">
        <f t="shared" ca="1" si="98"/>
        <v>0.91707967076878638</v>
      </c>
      <c r="H331">
        <f t="shared" ca="1" si="98"/>
        <v>0.84522277534152446</v>
      </c>
      <c r="I331">
        <f t="shared" ca="1" si="98"/>
        <v>0.10662911994932045</v>
      </c>
      <c r="M331" t="str">
        <f t="shared" ca="1" si="99"/>
        <v>삭제</v>
      </c>
      <c r="N331" t="str">
        <f t="shared" ca="1" si="106"/>
        <v>삭제</v>
      </c>
      <c r="O331" t="str">
        <f t="shared" ca="1" si="104"/>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캐릭터",$M331="지정 캐릭터 LBP1",$M331="지정 캐릭터 LBP2",$M331="지정 캐릭터 LBP3",$M331="안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캐릭터",$M331="지정 캐릭터 LBP1",$M331="지정 캐릭터 LBP2",$M331="지정 캐릭터 LBP3"),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캐릭터",$M331="지정 캐릭터 LBP1",$M331="지정 캐릭터 LBP2",$M331="지정 캐릭터 LBP3"),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t="shared" ca="1" si="100"/>
        <v>0</v>
      </c>
      <c r="AA331" t="str">
        <f t="shared" ca="1" si="101"/>
        <v/>
      </c>
      <c r="AH331" t="str">
        <f t="shared" si="102"/>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IFERROR(VLOOKUP(AC331,[2]ActorTable!$A:$G,MATCH("이름참고",[2]ActorTable!$1:$1,0),0),"캐릭터없음"),
"")))))</f>
        <v/>
      </c>
      <c r="AJ331">
        <v>1</v>
      </c>
      <c r="AK33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v>
      </c>
      <c r="AL331" t="str">
        <f t="shared" ca="1" si="103"/>
        <v>{"dy":20,"sl":10}</v>
      </c>
    </row>
    <row r="332" spans="1:38">
      <c r="A332">
        <v>21</v>
      </c>
      <c r="B332">
        <v>10</v>
      </c>
      <c r="C332">
        <f t="shared" si="97"/>
        <v>1</v>
      </c>
      <c r="D332">
        <f t="shared" ref="D332:I341" ca="1" si="107">RAND()</f>
        <v>0.61879392602141392</v>
      </c>
      <c r="E332">
        <f t="shared" ca="1" si="107"/>
        <v>0.77316457939610417</v>
      </c>
      <c r="F332">
        <f t="shared" ca="1" si="107"/>
        <v>0.63700746547094422</v>
      </c>
      <c r="G332">
        <f t="shared" ca="1" si="107"/>
        <v>4.3664015934152922E-2</v>
      </c>
      <c r="H332">
        <f t="shared" ca="1" si="107"/>
        <v>0.65323097882963366</v>
      </c>
      <c r="I332">
        <f t="shared" ca="1" si="107"/>
        <v>3.4641626473524867E-2</v>
      </c>
      <c r="M332" t="str">
        <f t="shared" ca="1" si="99"/>
        <v>삭제</v>
      </c>
      <c r="N332" t="str">
        <f t="shared" ca="1" si="106"/>
        <v>삭제</v>
      </c>
      <c r="O332" t="str">
        <f t="shared" ca="1" si="104"/>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캐릭터",$M332="지정 캐릭터 LBP1",$M332="지정 캐릭터 LBP2",$M332="지정 캐릭터 LBP3",$M332="안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캐릭터",$M332="지정 캐릭터 LBP1",$M332="지정 캐릭터 LBP2",$M332="지정 캐릭터 LBP3"),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캐릭터",$M332="지정 캐릭터 LBP1",$M332="지정 캐릭터 LBP2",$M332="지정 캐릭터 LBP3"),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t="shared" ca="1" si="100"/>
        <v>0</v>
      </c>
      <c r="AA332" t="str">
        <f t="shared" ca="1" si="101"/>
        <v/>
      </c>
      <c r="AH332" t="str">
        <f t="shared" si="102"/>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IFERROR(VLOOKUP(AC332,[2]ActorTable!$A:$G,MATCH("이름참고",[2]ActorTable!$1:$1,0),0),"캐릭터없음"),
"")))))</f>
        <v/>
      </c>
      <c r="AJ332">
        <v>1</v>
      </c>
      <c r="AK33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v>
      </c>
      <c r="AL332" t="str">
        <f t="shared" ca="1" si="103"/>
        <v>{"dy":21,"sl":10}</v>
      </c>
    </row>
    <row r="333" spans="1:38">
      <c r="A333">
        <v>22</v>
      </c>
      <c r="B333">
        <v>10</v>
      </c>
      <c r="C333">
        <f t="shared" si="97"/>
        <v>1</v>
      </c>
      <c r="D333">
        <f t="shared" ca="1" si="107"/>
        <v>0.97198191688143587</v>
      </c>
      <c r="E333">
        <f t="shared" ca="1" si="107"/>
        <v>0.99259288362959175</v>
      </c>
      <c r="F333">
        <f t="shared" ca="1" si="107"/>
        <v>0.84104174061596648</v>
      </c>
      <c r="G333">
        <f t="shared" ca="1" si="107"/>
        <v>5.7767942107264547E-2</v>
      </c>
      <c r="H333">
        <f t="shared" ca="1" si="107"/>
        <v>0.85341292417551295</v>
      </c>
      <c r="I333">
        <f t="shared" ca="1" si="107"/>
        <v>0.63916056419972411</v>
      </c>
      <c r="M333" t="str">
        <f t="shared" ca="1" si="99"/>
        <v>삭제</v>
      </c>
      <c r="N333" t="str">
        <f t="shared" ca="1" si="106"/>
        <v>삭제</v>
      </c>
      <c r="O333" t="str">
        <f t="shared" ca="1" si="104"/>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캐릭터",$M333="지정 캐릭터 LBP1",$M333="지정 캐릭터 LBP2",$M333="지정 캐릭터 LBP3",$M333="안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캐릭터",$M333="지정 캐릭터 LBP1",$M333="지정 캐릭터 LBP2",$M333="지정 캐릭터 LBP3"),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캐릭터",$M333="지정 캐릭터 LBP1",$M333="지정 캐릭터 LBP2",$M333="지정 캐릭터 LBP3"),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t="shared" ca="1" si="100"/>
        <v>0</v>
      </c>
      <c r="AA333" t="str">
        <f t="shared" ca="1" si="101"/>
        <v/>
      </c>
      <c r="AH333" t="str">
        <f t="shared" si="102"/>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IFERROR(VLOOKUP(AC333,[2]ActorTable!$A:$G,MATCH("이름참고",[2]ActorTable!$1:$1,0),0),"캐릭터없음"),
"")))))</f>
        <v/>
      </c>
      <c r="AJ333">
        <v>1</v>
      </c>
      <c r="AK33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v>
      </c>
      <c r="AL333" t="str">
        <f t="shared" ca="1" si="103"/>
        <v>{"dy":22,"sl":10}</v>
      </c>
    </row>
    <row r="334" spans="1:38">
      <c r="A334">
        <v>23</v>
      </c>
      <c r="B334">
        <v>10</v>
      </c>
      <c r="C334">
        <f t="shared" si="97"/>
        <v>1</v>
      </c>
      <c r="D334">
        <f t="shared" ca="1" si="107"/>
        <v>0.19257889385344384</v>
      </c>
      <c r="E334">
        <f t="shared" ca="1" si="107"/>
        <v>6.0589122799920681E-2</v>
      </c>
      <c r="F334">
        <f t="shared" ca="1" si="107"/>
        <v>0.3962284116080762</v>
      </c>
      <c r="G334">
        <f t="shared" ca="1" si="107"/>
        <v>0.5976996806566135</v>
      </c>
      <c r="H334">
        <f t="shared" ca="1" si="107"/>
        <v>0.39076513784554834</v>
      </c>
      <c r="I334">
        <f t="shared" ca="1" si="107"/>
        <v>0.51765649846700601</v>
      </c>
      <c r="M334" t="str">
        <f t="shared" ca="1" si="99"/>
        <v>삭제</v>
      </c>
      <c r="N334" t="str">
        <f t="shared" ca="1" si="106"/>
        <v>삭제</v>
      </c>
      <c r="O334" t="str">
        <f t="shared" ca="1" si="104"/>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캐릭터",$M334="지정 캐릭터 LBP1",$M334="지정 캐릭터 LBP2",$M334="지정 캐릭터 LBP3",$M334="안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캐릭터",$M334="지정 캐릭터 LBP1",$M334="지정 캐릭터 LBP2",$M334="지정 캐릭터 LBP3"),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캐릭터",$M334="지정 캐릭터 LBP1",$M334="지정 캐릭터 LBP2",$M334="지정 캐릭터 LBP3"),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t="shared" ca="1" si="100"/>
        <v>0</v>
      </c>
      <c r="AA334" t="str">
        <f t="shared" ca="1" si="101"/>
        <v/>
      </c>
      <c r="AH334" t="str">
        <f t="shared" si="102"/>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IFERROR(VLOOKUP(AC334,[2]ActorTable!$A:$G,MATCH("이름참고",[2]ActorTable!$1:$1,0),0),"캐릭터없음"),
"")))))</f>
        <v/>
      </c>
      <c r="AJ334">
        <v>1</v>
      </c>
      <c r="AK33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v>
      </c>
      <c r="AL334" t="str">
        <f t="shared" ca="1" si="103"/>
        <v>{"dy":23,"sl":10}</v>
      </c>
    </row>
    <row r="335" spans="1:38">
      <c r="A335">
        <v>24</v>
      </c>
      <c r="B335">
        <v>10</v>
      </c>
      <c r="C335">
        <f t="shared" si="97"/>
        <v>1</v>
      </c>
      <c r="D335">
        <f t="shared" ca="1" si="107"/>
        <v>0.95518597367623659</v>
      </c>
      <c r="E335">
        <f t="shared" ca="1" si="107"/>
        <v>0.60128830086912655</v>
      </c>
      <c r="F335">
        <f t="shared" ca="1" si="107"/>
        <v>0.72255913487129619</v>
      </c>
      <c r="G335">
        <f t="shared" ca="1" si="107"/>
        <v>0.40638266756839703</v>
      </c>
      <c r="H335">
        <f t="shared" ca="1" si="107"/>
        <v>3.9601285867702618E-2</v>
      </c>
      <c r="I335">
        <f t="shared" ca="1" si="107"/>
        <v>0.32413735155543688</v>
      </c>
      <c r="M335" t="str">
        <f t="shared" ca="1" si="99"/>
        <v>삭제</v>
      </c>
      <c r="N335" t="str">
        <f t="shared" ca="1" si="106"/>
        <v>삭제</v>
      </c>
      <c r="O335" t="str">
        <f t="shared" ca="1" si="104"/>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캐릭터",$M335="지정 캐릭터 LBP1",$M335="지정 캐릭터 LBP2",$M335="지정 캐릭터 LBP3",$M335="안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캐릭터",$M335="지정 캐릭터 LBP1",$M335="지정 캐릭터 LBP2",$M335="지정 캐릭터 LBP3"),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캐릭터",$M335="지정 캐릭터 LBP1",$M335="지정 캐릭터 LBP2",$M335="지정 캐릭터 LBP3"),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t="shared" ca="1" si="100"/>
        <v>0</v>
      </c>
      <c r="AA335" t="str">
        <f t="shared" ca="1" si="101"/>
        <v/>
      </c>
      <c r="AH335" t="str">
        <f t="shared" si="102"/>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IFERROR(VLOOKUP(AC335,[2]ActorTable!$A:$G,MATCH("이름참고",[2]ActorTable!$1:$1,0),0),"캐릭터없음"),
"")))))</f>
        <v/>
      </c>
      <c r="AJ335">
        <v>1</v>
      </c>
      <c r="AK33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v>
      </c>
      <c r="AL335" t="str">
        <f t="shared" ca="1" si="103"/>
        <v>{"dy":24,"sl":10}</v>
      </c>
    </row>
    <row r="336" spans="1:38">
      <c r="A336">
        <v>25</v>
      </c>
      <c r="B336">
        <v>10</v>
      </c>
      <c r="C336">
        <f t="shared" si="97"/>
        <v>1</v>
      </c>
      <c r="D336">
        <f t="shared" ca="1" si="107"/>
        <v>0.47611567398095578</v>
      </c>
      <c r="E336">
        <f t="shared" ca="1" si="107"/>
        <v>0.2273068863808847</v>
      </c>
      <c r="F336">
        <f t="shared" ca="1" si="107"/>
        <v>0.35851274066220529</v>
      </c>
      <c r="G336">
        <f t="shared" ca="1" si="107"/>
        <v>0.53439104870337828</v>
      </c>
      <c r="H336">
        <f t="shared" ca="1" si="107"/>
        <v>0.44578410893270382</v>
      </c>
      <c r="I336">
        <f t="shared" ca="1" si="107"/>
        <v>9.6412652087759509E-2</v>
      </c>
      <c r="J336" t="s">
        <v>86</v>
      </c>
      <c r="K336" t="s">
        <v>260</v>
      </c>
      <c r="M336" t="str">
        <f t="shared" si="99"/>
        <v>지정 캐릭터</v>
      </c>
      <c r="N336" t="e">
        <f t="shared" ca="1" si="106"/>
        <v>#N/A</v>
      </c>
      <c r="O336">
        <f t="shared" ca="1" si="104"/>
        <v>1</v>
      </c>
      <c r="P336" t="str">
        <f>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캐릭터",$M336="지정 캐릭터 LBP1",$M336="지정 캐릭터 LBP2",$M336="지정 캐릭터 LBP3",$M336="안 지정 캐릭터 영웅등급"),"DI",
IF($M336="지정 캐릭터 PP","DI",
IF(OR($M336="안 지정 캐릭터 PP 일반등급",$M336="안 지정 캐릭터 PP 영웅등급"),"GO",
"그외없음"))))))</f>
        <v>DI</v>
      </c>
      <c r="Q336" t="e">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캐릭터",$M336="지정 캐릭터 LBP1",$M336="지정 캐릭터 LBP2",$M336="지정 캐릭터 LBP3"),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
"그외없음")))))))</f>
        <v>#N/A</v>
      </c>
      <c r="R336" t="e">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캐릭터",$M336="지정 캐릭터 LBP1",$M336="지정 캐릭터 LBP2",$M336="지정 캐릭터 LBP3"),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#N/A</v>
      </c>
      <c r="S336" t="e">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#N/A</v>
      </c>
      <c r="T336" t="e">
        <f t="shared" ca="1" si="100"/>
        <v>#N/A</v>
      </c>
      <c r="U336" t="s">
        <v>86</v>
      </c>
      <c r="V336" t="s">
        <v>261</v>
      </c>
      <c r="W336">
        <v>1</v>
      </c>
      <c r="X336" t="s">
        <v>133</v>
      </c>
      <c r="Y336">
        <v>504</v>
      </c>
      <c r="Z336">
        <v>343</v>
      </c>
      <c r="AA336" t="str">
        <f t="shared" ca="1" si="101"/>
        <v>fc</v>
      </c>
      <c r="AB336" t="s">
        <v>86</v>
      </c>
      <c r="AC336" t="s">
        <v>261</v>
      </c>
      <c r="AD336">
        <v>1</v>
      </c>
      <c r="AE336" t="s">
        <v>133</v>
      </c>
      <c r="AF336">
        <v>500</v>
      </c>
      <c r="AG336">
        <v>364</v>
      </c>
      <c r="AH336" t="str">
        <f t="shared" si="102"/>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IFERROR(VLOOKUP(AC336,[2]ActorTable!$A:$G,MATCH("이름참고",[2]ActorTable!$1:$1,0),0),"캐릭터없음"),
"")))))</f>
        <v>클레타</v>
      </c>
      <c r="AJ336">
        <v>1</v>
      </c>
      <c r="AK33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t="shared" ca="1" si="103"/>
        <v>{"dy":25,"sl":10,"tp":"fc","vl":"Actor0240","cn":1,"pt":"DI","pp":500,"pr":364}</v>
      </c>
    </row>
    <row r="337" spans="1:38">
      <c r="A337">
        <v>26</v>
      </c>
      <c r="B337">
        <v>10</v>
      </c>
      <c r="C337">
        <f t="shared" si="97"/>
        <v>1</v>
      </c>
      <c r="D337">
        <f t="shared" ca="1" si="107"/>
        <v>9.6794065568880372E-3</v>
      </c>
      <c r="E337">
        <f t="shared" ca="1" si="107"/>
        <v>0.24032824231455996</v>
      </c>
      <c r="F337">
        <f t="shared" ca="1" si="107"/>
        <v>0.26159999629549058</v>
      </c>
      <c r="G337">
        <f t="shared" ca="1" si="107"/>
        <v>5.1072708212445139E-3</v>
      </c>
      <c r="H337">
        <f t="shared" ca="1" si="107"/>
        <v>0.92353456543099555</v>
      </c>
      <c r="I337">
        <f t="shared" ca="1" si="107"/>
        <v>0.94760856355447121</v>
      </c>
      <c r="M337" t="str">
        <f t="shared" ca="1" si="99"/>
        <v>삭제</v>
      </c>
      <c r="N337" t="str">
        <f t="shared" ca="1" si="106"/>
        <v>삭제</v>
      </c>
      <c r="O337" t="str">
        <f t="shared" ca="1" si="104"/>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캐릭터",$M337="지정 캐릭터 LBP1",$M337="지정 캐릭터 LBP2",$M337="지정 캐릭터 LBP3",$M337="안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캐릭터",$M337="지정 캐릭터 LBP1",$M337="지정 캐릭터 LBP2",$M337="지정 캐릭터 LBP3"),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캐릭터",$M337="지정 캐릭터 LBP1",$M337="지정 캐릭터 LBP2",$M337="지정 캐릭터 LBP3"),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t="shared" ca="1" si="100"/>
        <v>0</v>
      </c>
      <c r="AA337" t="str">
        <f t="shared" ca="1" si="101"/>
        <v/>
      </c>
      <c r="AH337" t="str">
        <f t="shared" si="102"/>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IFERROR(VLOOKUP(AC337,[2]ActorTable!$A:$G,MATCH("이름참고",[2]ActorTable!$1:$1,0),0),"캐릭터없음"),
"")))))</f>
        <v/>
      </c>
      <c r="AJ337">
        <v>1</v>
      </c>
      <c r="AK33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t="shared" ca="1" si="103"/>
        <v>{"dy":26,"sl":10}</v>
      </c>
    </row>
    <row r="338" spans="1:38">
      <c r="A338">
        <v>27</v>
      </c>
      <c r="B338">
        <v>10</v>
      </c>
      <c r="C338">
        <f t="shared" si="97"/>
        <v>1</v>
      </c>
      <c r="D338">
        <f t="shared" ca="1" si="107"/>
        <v>0.62776019035190511</v>
      </c>
      <c r="E338">
        <f t="shared" ca="1" si="107"/>
        <v>0.65423146161067514</v>
      </c>
      <c r="F338">
        <f t="shared" ca="1" si="107"/>
        <v>0.54439122641466731</v>
      </c>
      <c r="G338">
        <f t="shared" ca="1" si="107"/>
        <v>0.61720840253101417</v>
      </c>
      <c r="H338">
        <f t="shared" ca="1" si="107"/>
        <v>3.3536925727196132E-2</v>
      </c>
      <c r="I338">
        <f t="shared" ca="1" si="107"/>
        <v>0.68911832975356535</v>
      </c>
      <c r="M338" t="str">
        <f t="shared" ca="1" si="99"/>
        <v>삭제</v>
      </c>
      <c r="N338" t="str">
        <f t="shared" ca="1" si="106"/>
        <v>삭제</v>
      </c>
      <c r="O338" t="str">
        <f t="shared" ca="1" si="104"/>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캐릭터",$M338="지정 캐릭터 LBP1",$M338="지정 캐릭터 LBP2",$M338="지정 캐릭터 LBP3",$M338="안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캐릭터",$M338="지정 캐릭터 LBP1",$M338="지정 캐릭터 LBP2",$M338="지정 캐릭터 LBP3"),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캐릭터",$M338="지정 캐릭터 LBP1",$M338="지정 캐릭터 LBP2",$M338="지정 캐릭터 LBP3"),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t="shared" ca="1" si="100"/>
        <v>0</v>
      </c>
      <c r="AA338" t="str">
        <f t="shared" ca="1" si="101"/>
        <v/>
      </c>
      <c r="AH338" t="str">
        <f t="shared" si="102"/>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IFERROR(VLOOKUP(AC338,[2]ActorTable!$A:$G,MATCH("이름참고",[2]ActorTable!$1:$1,0),0),"캐릭터없음"),
"")))))</f>
        <v/>
      </c>
      <c r="AJ338">
        <v>1</v>
      </c>
      <c r="AK33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t="shared" ca="1" si="103"/>
        <v>{"dy":27,"sl":10}</v>
      </c>
    </row>
    <row r="339" spans="1:38">
      <c r="A339">
        <v>28</v>
      </c>
      <c r="B339">
        <v>10</v>
      </c>
      <c r="C339">
        <f t="shared" si="97"/>
        <v>1</v>
      </c>
      <c r="D339">
        <f t="shared" ca="1" si="107"/>
        <v>1.1364393438877296E-2</v>
      </c>
      <c r="E339">
        <f t="shared" ca="1" si="107"/>
        <v>9.8000468282144038E-2</v>
      </c>
      <c r="F339">
        <f t="shared" ca="1" si="107"/>
        <v>0.56493334782581028</v>
      </c>
      <c r="G339">
        <f t="shared" ca="1" si="107"/>
        <v>0.90470951405586864</v>
      </c>
      <c r="H339">
        <f t="shared" ca="1" si="107"/>
        <v>0.22194317382935247</v>
      </c>
      <c r="I339">
        <f t="shared" ca="1" si="107"/>
        <v>0.1219376050792057</v>
      </c>
      <c r="M339" t="str">
        <f t="shared" ca="1" si="99"/>
        <v>삭제</v>
      </c>
      <c r="N339" t="str">
        <f t="shared" ca="1" si="106"/>
        <v>삭제</v>
      </c>
      <c r="O339" t="str">
        <f t="shared" ca="1" si="104"/>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캐릭터",$M339="지정 캐릭터 LBP1",$M339="지정 캐릭터 LBP2",$M339="지정 캐릭터 LBP3",$M339="안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캐릭터",$M339="지정 캐릭터 LBP1",$M339="지정 캐릭터 LBP2",$M339="지정 캐릭터 LBP3"),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캐릭터",$M339="지정 캐릭터 LBP1",$M339="지정 캐릭터 LBP2",$M339="지정 캐릭터 LBP3"),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t="shared" ca="1" si="100"/>
        <v>0</v>
      </c>
      <c r="AA339" t="str">
        <f t="shared" ca="1" si="101"/>
        <v/>
      </c>
      <c r="AH339" t="str">
        <f t="shared" si="102"/>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IFERROR(VLOOKUP(AC339,[2]ActorTable!$A:$G,MATCH("이름참고",[2]ActorTable!$1:$1,0),0),"캐릭터없음"),
"")))))</f>
        <v/>
      </c>
      <c r="AJ339">
        <v>1</v>
      </c>
      <c r="AK33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t="shared" ca="1" si="103"/>
        <v>{"dy":28,"sl":10}</v>
      </c>
    </row>
    <row r="340" spans="1:38">
      <c r="A340">
        <v>29</v>
      </c>
      <c r="B340">
        <v>10</v>
      </c>
      <c r="C340">
        <f t="shared" si="97"/>
        <v>1</v>
      </c>
      <c r="D340">
        <f t="shared" ca="1" si="107"/>
        <v>0.27341270759151037</v>
      </c>
      <c r="E340">
        <f t="shared" ca="1" si="107"/>
        <v>0.91327375303911229</v>
      </c>
      <c r="F340">
        <f t="shared" ca="1" si="107"/>
        <v>0.99662967020031357</v>
      </c>
      <c r="G340">
        <f t="shared" ca="1" si="107"/>
        <v>0.2766674351697217</v>
      </c>
      <c r="H340">
        <f t="shared" ca="1" si="107"/>
        <v>0.41635852389379147</v>
      </c>
      <c r="I340">
        <f t="shared" ca="1" si="107"/>
        <v>0.10612510283685839</v>
      </c>
      <c r="M340" t="str">
        <f t="shared" ca="1" si="99"/>
        <v>삭제</v>
      </c>
      <c r="N340" t="str">
        <f t="shared" ca="1" si="106"/>
        <v>삭제</v>
      </c>
      <c r="O340" t="str">
        <f t="shared" ca="1" si="104"/>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캐릭터",$M340="지정 캐릭터 LBP1",$M340="지정 캐릭터 LBP2",$M340="지정 캐릭터 LBP3",$M340="안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캐릭터",$M340="지정 캐릭터 LBP1",$M340="지정 캐릭터 LBP2",$M340="지정 캐릭터 LBP3"),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캐릭터",$M340="지정 캐릭터 LBP1",$M340="지정 캐릭터 LBP2",$M340="지정 캐릭터 LBP3"),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t="shared" ca="1" si="100"/>
        <v>0</v>
      </c>
      <c r="AA340" t="str">
        <f t="shared" ca="1" si="101"/>
        <v/>
      </c>
      <c r="AH340" t="str">
        <f t="shared" si="102"/>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IFERROR(VLOOKUP(AC340,[2]ActorTable!$A:$G,MATCH("이름참고",[2]ActorTable!$1:$1,0),0),"캐릭터없음"),
"")))))</f>
        <v/>
      </c>
      <c r="AJ340">
        <v>1</v>
      </c>
      <c r="AK34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t="shared" ca="1" si="103"/>
        <v>{"dy":29,"sl":10}</v>
      </c>
    </row>
    <row r="341" spans="1:38">
      <c r="A341">
        <v>30</v>
      </c>
      <c r="B341">
        <v>10</v>
      </c>
      <c r="C341">
        <f t="shared" si="97"/>
        <v>1</v>
      </c>
      <c r="D341">
        <f t="shared" ca="1" si="107"/>
        <v>0.96294317644099325</v>
      </c>
      <c r="E341">
        <f t="shared" ca="1" si="107"/>
        <v>0.37480049624808165</v>
      </c>
      <c r="F341">
        <f t="shared" ca="1" si="107"/>
        <v>0.48350454464611659</v>
      </c>
      <c r="G341">
        <f t="shared" ca="1" si="107"/>
        <v>2.1553180109071812E-2</v>
      </c>
      <c r="H341">
        <f t="shared" ca="1" si="107"/>
        <v>0.23067199584109399</v>
      </c>
      <c r="I341">
        <f t="shared" ca="1" si="107"/>
        <v>0.59856794643881905</v>
      </c>
      <c r="M341" t="str">
        <f t="shared" ca="1" si="99"/>
        <v>삭제</v>
      </c>
      <c r="N341" t="str">
        <f t="shared" ca="1" si="106"/>
        <v>삭제</v>
      </c>
      <c r="O341" t="str">
        <f t="shared" ca="1" si="104"/>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캐릭터",$M341="지정 캐릭터 LBP1",$M341="지정 캐릭터 LBP2",$M341="지정 캐릭터 LBP3",$M341="안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캐릭터",$M341="지정 캐릭터 LBP1",$M341="지정 캐릭터 LBP2",$M341="지정 캐릭터 LBP3"),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캐릭터",$M341="지정 캐릭터 LBP1",$M341="지정 캐릭터 LBP2",$M341="지정 캐릭터 LBP3"),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t="shared" ca="1" si="100"/>
        <v>0</v>
      </c>
      <c r="AA341" t="str">
        <f t="shared" ca="1" si="101"/>
        <v/>
      </c>
      <c r="AH341" t="str">
        <f t="shared" si="102"/>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IFERROR(VLOOKUP(AC341,[2]ActorTable!$A:$G,MATCH("이름참고",[2]ActorTable!$1:$1,0),0),"캐릭터없음"),
"")))))</f>
        <v/>
      </c>
      <c r="AJ341">
        <v>1</v>
      </c>
      <c r="AK34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t="shared" ca="1" si="103"/>
        <v>{"dy":30,"sl":10}</v>
      </c>
    </row>
    <row r="342" spans="1:38">
      <c r="A342">
        <v>31</v>
      </c>
      <c r="B342">
        <v>10</v>
      </c>
      <c r="C342">
        <f t="shared" si="97"/>
        <v>1</v>
      </c>
      <c r="D342">
        <f t="shared" ref="D342:I351" ca="1" si="108">RAND()</f>
        <v>0.30564122116439807</v>
      </c>
      <c r="E342">
        <f t="shared" ca="1" si="108"/>
        <v>0.76150210824359821</v>
      </c>
      <c r="F342">
        <f t="shared" ca="1" si="108"/>
        <v>0.90165984121262321</v>
      </c>
      <c r="G342">
        <f t="shared" ca="1" si="108"/>
        <v>0.93989968254437462</v>
      </c>
      <c r="H342">
        <f t="shared" ca="1" si="108"/>
        <v>0.15693234987670057</v>
      </c>
      <c r="I342">
        <f t="shared" ca="1" si="108"/>
        <v>0.70139800514803441</v>
      </c>
      <c r="M342" t="str">
        <f t="shared" ca="1" si="99"/>
        <v>삭제</v>
      </c>
      <c r="N342" t="str">
        <f t="shared" ca="1" si="106"/>
        <v>삭제</v>
      </c>
      <c r="O342" t="str">
        <f t="shared" ca="1" si="104"/>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캐릭터",$M342="지정 캐릭터 LBP1",$M342="지정 캐릭터 LBP2",$M342="지정 캐릭터 LBP3",$M342="안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캐릭터",$M342="지정 캐릭터 LBP1",$M342="지정 캐릭터 LBP2",$M342="지정 캐릭터 LBP3"),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캐릭터",$M342="지정 캐릭터 LBP1",$M342="지정 캐릭터 LBP2",$M342="지정 캐릭터 LBP3"),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t="shared" ca="1" si="100"/>
        <v>0</v>
      </c>
      <c r="AA342" t="str">
        <f t="shared" ca="1" si="101"/>
        <v/>
      </c>
      <c r="AH342" t="str">
        <f t="shared" si="102"/>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IFERROR(VLOOKUP(AC342,[2]ActorTable!$A:$G,MATCH("이름참고",[2]ActorTable!$1:$1,0),0),"캐릭터없음"),
"")))))</f>
        <v/>
      </c>
      <c r="AJ342">
        <v>1</v>
      </c>
      <c r="AK34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t="shared" ca="1" si="103"/>
        <v>{"dy":31,"sl":10}</v>
      </c>
    </row>
    <row r="343" spans="1:38">
      <c r="A343">
        <v>1</v>
      </c>
      <c r="B343">
        <v>11</v>
      </c>
      <c r="C343">
        <f t="shared" si="97"/>
        <v>2</v>
      </c>
      <c r="D343">
        <f t="shared" ca="1" si="108"/>
        <v>6.2397259211966705E-2</v>
      </c>
      <c r="E343">
        <f t="shared" ca="1" si="108"/>
        <v>0.46724813246850339</v>
      </c>
      <c r="F343">
        <f t="shared" ca="1" si="108"/>
        <v>0.31700778730331869</v>
      </c>
      <c r="G343">
        <f t="shared" ca="1" si="108"/>
        <v>0.42114807513962615</v>
      </c>
      <c r="H343">
        <f t="shared" ca="1" si="108"/>
        <v>0.81781246674353636</v>
      </c>
      <c r="I343">
        <f t="shared" ca="1" si="108"/>
        <v>0.33128676297195592</v>
      </c>
      <c r="M343" t="str">
        <f t="shared" ca="1" si="99"/>
        <v>삭제</v>
      </c>
      <c r="N343" t="str">
        <f t="shared" ca="1" si="106"/>
        <v>삭제</v>
      </c>
      <c r="O343" t="str">
        <f t="shared" ca="1" si="104"/>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캐릭터",$M343="지정 캐릭터 LBP1",$M343="지정 캐릭터 LBP2",$M343="지정 캐릭터 LBP3",$M343="안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캐릭터",$M343="지정 캐릭터 LBP1",$M343="지정 캐릭터 LBP2",$M343="지정 캐릭터 LBP3"),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캐릭터",$M343="지정 캐릭터 LBP1",$M343="지정 캐릭터 LBP2",$M343="지정 캐릭터 LBP3"),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t="shared" ca="1" si="100"/>
        <v>0</v>
      </c>
      <c r="AA343" t="str">
        <f t="shared" ca="1" si="101"/>
        <v/>
      </c>
      <c r="AH343" t="str">
        <f t="shared" si="102"/>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IFERROR(VLOOKUP(AC343,[2]ActorTable!$A:$G,MATCH("이름참고",[2]ActorTable!$1:$1,0),0),"캐릭터없음"),
"")))))</f>
        <v/>
      </c>
      <c r="AJ343">
        <v>1</v>
      </c>
      <c r="AK34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t="shared" ca="1" si="103"/>
        <v>{"dy":1,"sl":11}</v>
      </c>
    </row>
    <row r="344" spans="1:38">
      <c r="A344">
        <v>2</v>
      </c>
      <c r="B344">
        <v>11</v>
      </c>
      <c r="C344">
        <f t="shared" si="97"/>
        <v>2</v>
      </c>
      <c r="D344">
        <f t="shared" ca="1" si="108"/>
        <v>0.99375564942727146</v>
      </c>
      <c r="E344">
        <f t="shared" ca="1" si="108"/>
        <v>0.11841712720799857</v>
      </c>
      <c r="F344">
        <f t="shared" ca="1" si="108"/>
        <v>0.37229616715359326</v>
      </c>
      <c r="G344">
        <f t="shared" ca="1" si="108"/>
        <v>0.10364845246633969</v>
      </c>
      <c r="H344">
        <f t="shared" ca="1" si="108"/>
        <v>0.95806594014364288</v>
      </c>
      <c r="I344">
        <f t="shared" ca="1" si="108"/>
        <v>0.34467887393563978</v>
      </c>
      <c r="M344" t="str">
        <f t="shared" ca="1" si="99"/>
        <v>삭제</v>
      </c>
      <c r="N344" t="str">
        <f t="shared" ca="1" si="106"/>
        <v>삭제</v>
      </c>
      <c r="O344" t="str">
        <f t="shared" ca="1" si="104"/>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캐릭터",$M344="지정 캐릭터 LBP1",$M344="지정 캐릭터 LBP2",$M344="지정 캐릭터 LBP3",$M344="안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캐릭터",$M344="지정 캐릭터 LBP1",$M344="지정 캐릭터 LBP2",$M344="지정 캐릭터 LBP3"),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캐릭터",$M344="지정 캐릭터 LBP1",$M344="지정 캐릭터 LBP2",$M344="지정 캐릭터 LBP3"),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t="shared" ca="1" si="100"/>
        <v>0</v>
      </c>
      <c r="AA344" t="str">
        <f t="shared" ca="1" si="101"/>
        <v/>
      </c>
      <c r="AH344" t="str">
        <f t="shared" si="102"/>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IFERROR(VLOOKUP(AC344,[2]ActorTable!$A:$G,MATCH("이름참고",[2]ActorTable!$1:$1,0),0),"캐릭터없음"),
"")))))</f>
        <v/>
      </c>
      <c r="AJ344">
        <v>1</v>
      </c>
      <c r="AK34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t="shared" ca="1" si="103"/>
        <v>{"dy":2,"sl":11}</v>
      </c>
    </row>
    <row r="345" spans="1:38">
      <c r="A345">
        <v>3</v>
      </c>
      <c r="B345">
        <v>11</v>
      </c>
      <c r="C345">
        <f t="shared" si="97"/>
        <v>2</v>
      </c>
      <c r="D345">
        <f t="shared" ca="1" si="108"/>
        <v>0.87134872283054066</v>
      </c>
      <c r="E345">
        <f t="shared" ca="1" si="108"/>
        <v>0.21292920417221062</v>
      </c>
      <c r="F345">
        <f t="shared" ca="1" si="108"/>
        <v>0.90622739414405096</v>
      </c>
      <c r="G345">
        <f t="shared" ca="1" si="108"/>
        <v>0.44191737390472485</v>
      </c>
      <c r="H345">
        <f t="shared" ca="1" si="108"/>
        <v>2.3752260937397685E-2</v>
      </c>
      <c r="I345">
        <f t="shared" ca="1" si="108"/>
        <v>0.75891116226428312</v>
      </c>
      <c r="M345" t="str">
        <f t="shared" ca="1" si="99"/>
        <v>삭제</v>
      </c>
      <c r="N345" t="str">
        <f t="shared" ca="1" si="106"/>
        <v>삭제</v>
      </c>
      <c r="O345" t="str">
        <f t="shared" ca="1" si="104"/>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캐릭터",$M345="지정 캐릭터 LBP1",$M345="지정 캐릭터 LBP2",$M345="지정 캐릭터 LBP3",$M345="안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캐릭터",$M345="지정 캐릭터 LBP1",$M345="지정 캐릭터 LBP2",$M345="지정 캐릭터 LBP3"),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캐릭터",$M345="지정 캐릭터 LBP1",$M345="지정 캐릭터 LBP2",$M345="지정 캐릭터 LBP3"),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t="shared" ca="1" si="100"/>
        <v>0</v>
      </c>
      <c r="AA345" t="str">
        <f t="shared" ca="1" si="101"/>
        <v/>
      </c>
      <c r="AH345" t="str">
        <f t="shared" si="102"/>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IFERROR(VLOOKUP(AC345,[2]ActorTable!$A:$G,MATCH("이름참고",[2]ActorTable!$1:$1,0),0),"캐릭터없음"),
"")))))</f>
        <v/>
      </c>
      <c r="AJ345">
        <v>1</v>
      </c>
      <c r="AK34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t="shared" ca="1" si="103"/>
        <v>{"dy":3,"sl":11}</v>
      </c>
    </row>
    <row r="346" spans="1:38">
      <c r="A346">
        <v>4</v>
      </c>
      <c r="B346">
        <v>11</v>
      </c>
      <c r="C346">
        <f t="shared" si="97"/>
        <v>2</v>
      </c>
      <c r="D346">
        <f t="shared" ca="1" si="108"/>
        <v>0.84297464573439085</v>
      </c>
      <c r="E346">
        <f t="shared" ca="1" si="108"/>
        <v>0.99895406313953483</v>
      </c>
      <c r="F346">
        <f t="shared" ca="1" si="108"/>
        <v>0.27990553435261423</v>
      </c>
      <c r="G346">
        <f t="shared" ca="1" si="108"/>
        <v>0.26781179985429304</v>
      </c>
      <c r="H346">
        <f t="shared" ca="1" si="108"/>
        <v>0.57742492772843257</v>
      </c>
      <c r="I346">
        <f t="shared" ca="1" si="108"/>
        <v>0.70330057764040754</v>
      </c>
      <c r="M346" t="str">
        <f t="shared" ca="1" si="99"/>
        <v>삭제</v>
      </c>
      <c r="N346" t="str">
        <f t="shared" ca="1" si="106"/>
        <v>삭제</v>
      </c>
      <c r="O346" t="str">
        <f t="shared" ca="1" si="104"/>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캐릭터",$M346="지정 캐릭터 LBP1",$M346="지정 캐릭터 LBP2",$M346="지정 캐릭터 LBP3",$M346="안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캐릭터",$M346="지정 캐릭터 LBP1",$M346="지정 캐릭터 LBP2",$M346="지정 캐릭터 LBP3"),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캐릭터",$M346="지정 캐릭터 LBP1",$M346="지정 캐릭터 LBP2",$M346="지정 캐릭터 LBP3"),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t="shared" ca="1" si="100"/>
        <v>0</v>
      </c>
      <c r="AA346" t="str">
        <f t="shared" ca="1" si="101"/>
        <v/>
      </c>
      <c r="AH346" t="str">
        <f t="shared" si="102"/>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IFERROR(VLOOKUP(AC346,[2]ActorTable!$A:$G,MATCH("이름참고",[2]ActorTable!$1:$1,0),0),"캐릭터없음"),
"")))))</f>
        <v/>
      </c>
      <c r="AJ346">
        <v>1</v>
      </c>
      <c r="AK34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t="shared" ca="1" si="103"/>
        <v>{"dy":4,"sl":11}</v>
      </c>
    </row>
    <row r="347" spans="1:38">
      <c r="A347">
        <v>5</v>
      </c>
      <c r="B347">
        <v>11</v>
      </c>
      <c r="C347">
        <f t="shared" si="97"/>
        <v>2</v>
      </c>
      <c r="D347">
        <f t="shared" ca="1" si="108"/>
        <v>3.8935616082713675E-3</v>
      </c>
      <c r="E347">
        <f t="shared" ca="1" si="108"/>
        <v>0.28177759438792027</v>
      </c>
      <c r="F347">
        <f t="shared" ca="1" si="108"/>
        <v>0.61571871654049237</v>
      </c>
      <c r="G347">
        <f t="shared" ca="1" si="108"/>
        <v>0.74322876614198607</v>
      </c>
      <c r="H347">
        <f t="shared" ca="1" si="108"/>
        <v>0.6092553069398875</v>
      </c>
      <c r="I347">
        <f t="shared" ca="1" si="108"/>
        <v>0.54585832058843009</v>
      </c>
      <c r="M347" t="str">
        <f t="shared" ca="1" si="99"/>
        <v>삭제</v>
      </c>
      <c r="N347" t="str">
        <f t="shared" ca="1" si="106"/>
        <v>삭제</v>
      </c>
      <c r="O347" t="str">
        <f t="shared" ca="1" si="104"/>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캐릭터",$M347="지정 캐릭터 LBP1",$M347="지정 캐릭터 LBP2",$M347="지정 캐릭터 LBP3",$M347="안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캐릭터",$M347="지정 캐릭터 LBP1",$M347="지정 캐릭터 LBP2",$M347="지정 캐릭터 LBP3"),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캐릭터",$M347="지정 캐릭터 LBP1",$M347="지정 캐릭터 LBP2",$M347="지정 캐릭터 LBP3"),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삭제</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t="shared" ca="1" si="100"/>
        <v>0</v>
      </c>
      <c r="AA347" t="str">
        <f t="shared" ca="1" si="101"/>
        <v/>
      </c>
      <c r="AH347" t="str">
        <f t="shared" si="102"/>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IFERROR(VLOOKUP(AC347,[2]ActorTable!$A:$G,MATCH("이름참고",[2]ActorTable!$1:$1,0),0),"캐릭터없음"),
"")))))</f>
        <v/>
      </c>
      <c r="AJ347">
        <v>1</v>
      </c>
      <c r="AK34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v>
      </c>
      <c r="AL347" t="str">
        <f t="shared" ca="1" si="103"/>
        <v>{"dy":5,"sl":11}</v>
      </c>
    </row>
    <row r="348" spans="1:38">
      <c r="A348">
        <v>6</v>
      </c>
      <c r="B348">
        <v>11</v>
      </c>
      <c r="C348">
        <f t="shared" si="97"/>
        <v>2</v>
      </c>
      <c r="D348">
        <f t="shared" ca="1" si="108"/>
        <v>8.2940533446927422E-2</v>
      </c>
      <c r="E348">
        <f t="shared" ca="1" si="108"/>
        <v>0.43181079283807944</v>
      </c>
      <c r="F348">
        <f t="shared" ca="1" si="108"/>
        <v>0.93566098701177047</v>
      </c>
      <c r="G348">
        <f t="shared" ca="1" si="108"/>
        <v>0.58548568126507328</v>
      </c>
      <c r="H348">
        <f t="shared" ca="1" si="108"/>
        <v>0.17462273405811479</v>
      </c>
      <c r="I348">
        <f t="shared" ca="1" si="108"/>
        <v>0.12941595183421206</v>
      </c>
      <c r="M348" t="str">
        <f t="shared" ca="1" si="99"/>
        <v>삭제</v>
      </c>
      <c r="N348" t="str">
        <f t="shared" ca="1" si="106"/>
        <v>삭제</v>
      </c>
      <c r="O348" t="str">
        <f t="shared" ca="1" si="104"/>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캐릭터",$M348="지정 캐릭터 LBP1",$M348="지정 캐릭터 LBP2",$M348="지정 캐릭터 LBP3",$M348="안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캐릭터",$M348="지정 캐릭터 LBP1",$M348="지정 캐릭터 LBP2",$M348="지정 캐릭터 LBP3"),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캐릭터",$M348="지정 캐릭터 LBP1",$M348="지정 캐릭터 LBP2",$M348="지정 캐릭터 LBP3"),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삭제</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t="shared" ca="1" si="100"/>
        <v>0</v>
      </c>
      <c r="AA348" t="str">
        <f t="shared" ca="1" si="101"/>
        <v/>
      </c>
      <c r="AH348" t="str">
        <f t="shared" si="102"/>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IFERROR(VLOOKUP(AC348,[2]ActorTable!$A:$G,MATCH("이름참고",[2]ActorTable!$1:$1,0),0),"캐릭터없음"),
"")))))</f>
        <v/>
      </c>
      <c r="AJ348">
        <v>1</v>
      </c>
      <c r="AK34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v>
      </c>
      <c r="AL348" t="str">
        <f t="shared" ca="1" si="103"/>
        <v>{"dy":6,"sl":11}</v>
      </c>
    </row>
    <row r="349" spans="1:38">
      <c r="A349">
        <v>7</v>
      </c>
      <c r="B349">
        <v>11</v>
      </c>
      <c r="C349">
        <f t="shared" si="97"/>
        <v>2</v>
      </c>
      <c r="D349">
        <f t="shared" ca="1" si="108"/>
        <v>0.95248564446478634</v>
      </c>
      <c r="E349">
        <f t="shared" ca="1" si="108"/>
        <v>0.22035614442026252</v>
      </c>
      <c r="F349">
        <f t="shared" ca="1" si="108"/>
        <v>5.2760387177745005E-2</v>
      </c>
      <c r="G349">
        <f t="shared" ca="1" si="108"/>
        <v>0.82816559008492741</v>
      </c>
      <c r="H349">
        <f t="shared" ca="1" si="108"/>
        <v>0.2042441259502894</v>
      </c>
      <c r="I349">
        <f t="shared" ca="1" si="108"/>
        <v>0.38155892366842492</v>
      </c>
      <c r="J349" t="s">
        <v>90</v>
      </c>
      <c r="K349" t="s">
        <v>257</v>
      </c>
      <c r="M349" t="str">
        <f t="shared" si="99"/>
        <v>지정 캐릭터 LBP3</v>
      </c>
      <c r="N349" t="e">
        <f t="shared" ca="1" si="106"/>
        <v>#N/A</v>
      </c>
      <c r="O349">
        <f t="shared" ca="1" si="104"/>
        <v>1</v>
      </c>
      <c r="P349" t="str">
        <f>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캐릭터",$M349="지정 캐릭터 LBP1",$M349="지정 캐릭터 LBP2",$M349="지정 캐릭터 LBP3",$M349="안 지정 캐릭터 영웅등급"),"DI",
IF($M349="지정 캐릭터 PP","DI",
IF(OR($M349="안 지정 캐릭터 PP 일반등급",$M349="안 지정 캐릭터 PP 영웅등급"),"GO",
"그외없음"))))))</f>
        <v>DI</v>
      </c>
      <c r="Q349" t="e">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캐릭터",$M349="지정 캐릭터 LBP1",$M349="지정 캐릭터 LBP2",$M349="지정 캐릭터 LBP3"),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
"그외없음")))))))</f>
        <v>#N/A</v>
      </c>
      <c r="R349" t="e">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캐릭터",$M349="지정 캐릭터 LBP1",$M349="지정 캐릭터 LBP2",$M349="지정 캐릭터 LBP3"),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#N/A</v>
      </c>
      <c r="S349" t="e">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#N/A</v>
      </c>
      <c r="T349" t="e">
        <f t="shared" ca="1" si="100"/>
        <v>#N/A</v>
      </c>
      <c r="U349" t="s">
        <v>90</v>
      </c>
      <c r="V349" t="s">
        <v>201</v>
      </c>
      <c r="W349">
        <v>1</v>
      </c>
      <c r="X349" t="s">
        <v>133</v>
      </c>
      <c r="Y349">
        <v>107</v>
      </c>
      <c r="Z349">
        <v>71</v>
      </c>
      <c r="AA349" t="str">
        <f t="shared" ca="1" si="101"/>
        <v>fl3</v>
      </c>
      <c r="AB349" t="s">
        <v>90</v>
      </c>
      <c r="AC349" t="s">
        <v>201</v>
      </c>
      <c r="AD349">
        <v>1</v>
      </c>
      <c r="AE349" t="s">
        <v>133</v>
      </c>
      <c r="AF349">
        <v>107</v>
      </c>
      <c r="AG349">
        <v>62</v>
      </c>
      <c r="AH349" t="str">
        <f t="shared" si="102"/>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IFERROR(VLOOKUP(AC349,[2]ActorTable!$A:$G,MATCH("이름참고",[2]ActorTable!$1:$1,0),0),"캐릭터없음"),
"")))))</f>
        <v>소하</v>
      </c>
      <c r="AJ349">
        <v>1</v>
      </c>
      <c r="AK34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v>
      </c>
      <c r="AL349" t="str">
        <f t="shared" ca="1" si="103"/>
        <v>{"dy":7,"sl":11,"tp":"fl3","vl":"Actor1002","cn":1,"pt":"DI","pp":107,"pr":62}</v>
      </c>
    </row>
    <row r="350" spans="1:38">
      <c r="A350">
        <v>8</v>
      </c>
      <c r="B350">
        <v>11</v>
      </c>
      <c r="C350">
        <f t="shared" si="97"/>
        <v>2</v>
      </c>
      <c r="D350">
        <f t="shared" ca="1" si="108"/>
        <v>0.65061544701539109</v>
      </c>
      <c r="E350">
        <f t="shared" ca="1" si="108"/>
        <v>0.34917368775016544</v>
      </c>
      <c r="F350">
        <f t="shared" ca="1" si="108"/>
        <v>5.2317736110338187E-2</v>
      </c>
      <c r="G350">
        <f t="shared" ca="1" si="108"/>
        <v>0.62941672672378979</v>
      </c>
      <c r="H350">
        <f t="shared" ca="1" si="108"/>
        <v>0.60639679717559625</v>
      </c>
      <c r="I350">
        <f t="shared" ca="1" si="108"/>
        <v>0.31462277060046095</v>
      </c>
      <c r="J350" t="s">
        <v>90</v>
      </c>
      <c r="M350" t="str">
        <f t="shared" si="99"/>
        <v>지정 캐릭터 LBP3</v>
      </c>
      <c r="N350" t="e">
        <f t="shared" ca="1" si="106"/>
        <v>#N/A</v>
      </c>
      <c r="O350">
        <f t="shared" ca="1" si="104"/>
        <v>1</v>
      </c>
      <c r="P350" t="str">
        <f>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캐릭터",$M350="지정 캐릭터 LBP1",$M350="지정 캐릭터 LBP2",$M350="지정 캐릭터 LBP3",$M350="안 지정 캐릭터 영웅등급"),"DI",
IF($M350="지정 캐릭터 PP","DI",
IF(OR($M350="안 지정 캐릭터 PP 일반등급",$M350="안 지정 캐릭터 PP 영웅등급"),"GO",
"그외없음"))))))</f>
        <v>DI</v>
      </c>
      <c r="Q350" t="e">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캐릭터",$M350="지정 캐릭터 LBP1",$M350="지정 캐릭터 LBP2",$M350="지정 캐릭터 LBP3"),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
"그외없음")))))))</f>
        <v>#N/A</v>
      </c>
      <c r="R350" t="e">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캐릭터",$M350="지정 캐릭터 LBP1",$M350="지정 캐릭터 LBP2",$M350="지정 캐릭터 LBP3"),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#N/A</v>
      </c>
      <c r="S350" t="e">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#N/A</v>
      </c>
      <c r="T350" t="e">
        <f t="shared" ca="1" si="100"/>
        <v>#N/A</v>
      </c>
      <c r="U350" t="s">
        <v>90</v>
      </c>
      <c r="V350" t="s">
        <v>201</v>
      </c>
      <c r="W350">
        <v>1</v>
      </c>
      <c r="X350" t="s">
        <v>133</v>
      </c>
      <c r="Y350">
        <v>107</v>
      </c>
      <c r="Z350">
        <v>71</v>
      </c>
      <c r="AA350" t="str">
        <f t="shared" ca="1" si="101"/>
        <v>fl1</v>
      </c>
      <c r="AB350" t="s">
        <v>88</v>
      </c>
      <c r="AC350" t="s">
        <v>298</v>
      </c>
      <c r="AD350">
        <v>1</v>
      </c>
      <c r="AE350" t="s">
        <v>133</v>
      </c>
      <c r="AF350">
        <v>205</v>
      </c>
      <c r="AG350">
        <v>151</v>
      </c>
      <c r="AH350" t="str">
        <f t="shared" si="102"/>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IFERROR(VLOOKUP(AC350,[2]ActorTable!$A:$G,MATCH("이름참고",[2]ActorTable!$1:$1,0),0),"캐릭터없음"),
"")))))</f>
        <v>원더</v>
      </c>
      <c r="AJ350">
        <v>1</v>
      </c>
      <c r="AK35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v>
      </c>
      <c r="AL350" t="str">
        <f t="shared" ca="1" si="103"/>
        <v>{"dy":8,"sl":11,"tp":"fl1","vl":"Actor2128","cn":1,"pt":"DI","pp":205,"pr":151}</v>
      </c>
    </row>
    <row r="351" spans="1:38">
      <c r="A351">
        <v>9</v>
      </c>
      <c r="B351">
        <v>11</v>
      </c>
      <c r="C351">
        <f t="shared" si="97"/>
        <v>2</v>
      </c>
      <c r="D351">
        <f t="shared" ca="1" si="108"/>
        <v>0.20461714044911183</v>
      </c>
      <c r="E351">
        <f t="shared" ca="1" si="108"/>
        <v>2.4423550580818798E-3</v>
      </c>
      <c r="F351">
        <f t="shared" ca="1" si="108"/>
        <v>0.79074206149665982</v>
      </c>
      <c r="G351">
        <f t="shared" ca="1" si="108"/>
        <v>0.77569147107096137</v>
      </c>
      <c r="H351">
        <f t="shared" ca="1" si="108"/>
        <v>0.25547385336632267</v>
      </c>
      <c r="I351">
        <f t="shared" ca="1" si="108"/>
        <v>0.54961666999268188</v>
      </c>
      <c r="M351" t="str">
        <f t="shared" ca="1" si="99"/>
        <v>삭제</v>
      </c>
      <c r="N351" t="str">
        <f t="shared" ca="1" si="106"/>
        <v>삭제</v>
      </c>
      <c r="O351" t="str">
        <f t="shared" ca="1" si="104"/>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캐릭터",$M351="지정 캐릭터 LBP1",$M351="지정 캐릭터 LBP2",$M351="지정 캐릭터 LBP3",$M351="안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캐릭터",$M351="지정 캐릭터 LBP1",$M351="지정 캐릭터 LBP2",$M351="지정 캐릭터 LBP3"),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캐릭터",$M351="지정 캐릭터 LBP1",$M351="지정 캐릭터 LBP2",$M351="지정 캐릭터 LBP3"),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t="shared" ca="1" si="100"/>
        <v>0</v>
      </c>
      <c r="AA351" t="str">
        <f t="shared" ca="1" si="101"/>
        <v/>
      </c>
      <c r="AH351" t="str">
        <f t="shared" si="102"/>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IFERROR(VLOOKUP(AC351,[2]ActorTable!$A:$G,MATCH("이름참고",[2]ActorTable!$1:$1,0),0),"캐릭터없음"),
"")))))</f>
        <v/>
      </c>
      <c r="AJ351">
        <v>1</v>
      </c>
      <c r="AK35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v>
      </c>
      <c r="AL351" t="str">
        <f t="shared" ca="1" si="103"/>
        <v>{"dy":9,"sl":11}</v>
      </c>
    </row>
    <row r="352" spans="1:38">
      <c r="A352">
        <v>10</v>
      </c>
      <c r="B352">
        <v>11</v>
      </c>
      <c r="C352">
        <f t="shared" si="97"/>
        <v>2</v>
      </c>
      <c r="D352">
        <f t="shared" ref="D352:I361" ca="1" si="109">RAND()</f>
        <v>0.19306048742015569</v>
      </c>
      <c r="E352">
        <f t="shared" ca="1" si="109"/>
        <v>0.69371004432186201</v>
      </c>
      <c r="F352">
        <f t="shared" ca="1" si="109"/>
        <v>0.39746252244674996</v>
      </c>
      <c r="G352">
        <f t="shared" ca="1" si="109"/>
        <v>0.25509914485721819</v>
      </c>
      <c r="H352">
        <f t="shared" ca="1" si="109"/>
        <v>2.4680215373665937E-2</v>
      </c>
      <c r="I352">
        <f t="shared" ca="1" si="109"/>
        <v>0.32615104604660439</v>
      </c>
      <c r="M352" t="str">
        <f t="shared" ca="1" si="99"/>
        <v>삭제</v>
      </c>
      <c r="N352" t="str">
        <f t="shared" ca="1" si="106"/>
        <v>삭제</v>
      </c>
      <c r="O352" t="str">
        <f t="shared" ca="1" si="104"/>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캐릭터",$M352="지정 캐릭터 LBP1",$M352="지정 캐릭터 LBP2",$M352="지정 캐릭터 LBP3",$M352="안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캐릭터",$M352="지정 캐릭터 LBP1",$M352="지정 캐릭터 LBP2",$M352="지정 캐릭터 LBP3"),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캐릭터",$M352="지정 캐릭터 LBP1",$M352="지정 캐릭터 LBP2",$M352="지정 캐릭터 LBP3"),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t="shared" ca="1" si="100"/>
        <v>0</v>
      </c>
      <c r="AA352" t="str">
        <f t="shared" ca="1" si="101"/>
        <v/>
      </c>
      <c r="AH352" t="str">
        <f t="shared" si="102"/>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IFERROR(VLOOKUP(AC352,[2]ActorTable!$A:$G,MATCH("이름참고",[2]ActorTable!$1:$1,0),0),"캐릭터없음"),
"")))))</f>
        <v/>
      </c>
      <c r="AJ352">
        <v>1</v>
      </c>
      <c r="AK35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v>
      </c>
      <c r="AL352" t="str">
        <f t="shared" ca="1" si="103"/>
        <v>{"dy":10,"sl":11}</v>
      </c>
    </row>
    <row r="353" spans="1:38">
      <c r="A353">
        <v>11</v>
      </c>
      <c r="B353">
        <v>11</v>
      </c>
      <c r="C353">
        <f t="shared" si="97"/>
        <v>2</v>
      </c>
      <c r="D353">
        <f t="shared" ca="1" si="109"/>
        <v>0.85832734089052765</v>
      </c>
      <c r="E353">
        <f t="shared" ca="1" si="109"/>
        <v>0.901364563316016</v>
      </c>
      <c r="F353">
        <f t="shared" ca="1" si="109"/>
        <v>0.94677160325751863</v>
      </c>
      <c r="G353">
        <f t="shared" ca="1" si="109"/>
        <v>3.8017974924125619E-2</v>
      </c>
      <c r="H353">
        <f t="shared" ca="1" si="109"/>
        <v>0.62584304626020471</v>
      </c>
      <c r="I353">
        <f t="shared" ca="1" si="109"/>
        <v>0.59627234511923277</v>
      </c>
      <c r="M353" t="str">
        <f t="shared" ca="1" si="99"/>
        <v>삭제</v>
      </c>
      <c r="N353" t="str">
        <f t="shared" ca="1" si="106"/>
        <v>삭제</v>
      </c>
      <c r="O353" t="str">
        <f t="shared" ca="1" si="104"/>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캐릭터",$M353="지정 캐릭터 LBP1",$M353="지정 캐릭터 LBP2",$M353="지정 캐릭터 LBP3",$M353="안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캐릭터",$M353="지정 캐릭터 LBP1",$M353="지정 캐릭터 LBP2",$M353="지정 캐릭터 LBP3"),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캐릭터",$M353="지정 캐릭터 LBP1",$M353="지정 캐릭터 LBP2",$M353="지정 캐릭터 LBP3"),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t="shared" ca="1" si="100"/>
        <v>0</v>
      </c>
      <c r="AA353" t="str">
        <f t="shared" ca="1" si="101"/>
        <v/>
      </c>
      <c r="AH353" t="str">
        <f t="shared" si="102"/>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IFERROR(VLOOKUP(AC353,[2]ActorTable!$A:$G,MATCH("이름참고",[2]ActorTable!$1:$1,0),0),"캐릭터없음"),
"")))))</f>
        <v/>
      </c>
      <c r="AJ353">
        <v>1</v>
      </c>
      <c r="AK35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v>
      </c>
      <c r="AL353" t="str">
        <f t="shared" ca="1" si="103"/>
        <v>{"dy":11,"sl":11}</v>
      </c>
    </row>
    <row r="354" spans="1:38">
      <c r="A354">
        <v>12</v>
      </c>
      <c r="B354">
        <v>11</v>
      </c>
      <c r="C354">
        <f t="shared" si="97"/>
        <v>2</v>
      </c>
      <c r="D354">
        <f t="shared" ca="1" si="109"/>
        <v>0.75972942248645237</v>
      </c>
      <c r="E354">
        <f t="shared" ca="1" si="109"/>
        <v>0.43729509128119826</v>
      </c>
      <c r="F354">
        <f t="shared" ca="1" si="109"/>
        <v>0.15745345049111426</v>
      </c>
      <c r="G354">
        <f t="shared" ca="1" si="109"/>
        <v>0.97061686884131337</v>
      </c>
      <c r="H354">
        <f t="shared" ca="1" si="109"/>
        <v>0.29141036757249172</v>
      </c>
      <c r="I354">
        <f t="shared" ca="1" si="109"/>
        <v>0.74380674555727577</v>
      </c>
      <c r="M354" t="str">
        <f t="shared" ca="1" si="99"/>
        <v>삭제</v>
      </c>
      <c r="N354" t="str">
        <f t="shared" ca="1" si="106"/>
        <v>삭제</v>
      </c>
      <c r="O354" t="str">
        <f t="shared" ca="1" si="104"/>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캐릭터",$M354="지정 캐릭터 LBP1",$M354="지정 캐릭터 LBP2",$M354="지정 캐릭터 LBP3",$M354="안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캐릭터",$M354="지정 캐릭터 LBP1",$M354="지정 캐릭터 LBP2",$M354="지정 캐릭터 LBP3"),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캐릭터",$M354="지정 캐릭터 LBP1",$M354="지정 캐릭터 LBP2",$M354="지정 캐릭터 LBP3"),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t="shared" ca="1" si="100"/>
        <v>0</v>
      </c>
      <c r="AA354" t="str">
        <f t="shared" ca="1" si="101"/>
        <v/>
      </c>
      <c r="AH354" t="str">
        <f t="shared" si="102"/>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IFERROR(VLOOKUP(AC354,[2]ActorTable!$A:$G,MATCH("이름참고",[2]ActorTable!$1:$1,0),0),"캐릭터없음"),
"")))))</f>
        <v/>
      </c>
      <c r="AJ354">
        <v>1</v>
      </c>
      <c r="AK35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v>
      </c>
      <c r="AL354" t="str">
        <f t="shared" ca="1" si="103"/>
        <v>{"dy":12,"sl":11}</v>
      </c>
    </row>
    <row r="355" spans="1:38">
      <c r="A355">
        <v>13</v>
      </c>
      <c r="B355">
        <v>11</v>
      </c>
      <c r="C355">
        <f t="shared" si="97"/>
        <v>2</v>
      </c>
      <c r="D355">
        <f t="shared" ca="1" si="109"/>
        <v>1.8266914247495158E-2</v>
      </c>
      <c r="E355">
        <f t="shared" ca="1" si="109"/>
        <v>0.27613797467353973</v>
      </c>
      <c r="F355">
        <f t="shared" ca="1" si="109"/>
        <v>0.63788586446362772</v>
      </c>
      <c r="G355">
        <f t="shared" ca="1" si="109"/>
        <v>0.46327386724381081</v>
      </c>
      <c r="H355">
        <f t="shared" ca="1" si="109"/>
        <v>0.62512092161969968</v>
      </c>
      <c r="I355">
        <f t="shared" ca="1" si="109"/>
        <v>0.43319862749397897</v>
      </c>
      <c r="M355" t="str">
        <f t="shared" ca="1" si="99"/>
        <v>삭제</v>
      </c>
      <c r="N355" t="str">
        <f t="shared" ca="1" si="106"/>
        <v>삭제</v>
      </c>
      <c r="O355" t="str">
        <f t="shared" ca="1" si="104"/>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캐릭터",$M355="지정 캐릭터 LBP1",$M355="지정 캐릭터 LBP2",$M355="지정 캐릭터 LBP3",$M355="안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캐릭터",$M355="지정 캐릭터 LBP1",$M355="지정 캐릭터 LBP2",$M355="지정 캐릭터 LBP3"),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캐릭터",$M355="지정 캐릭터 LBP1",$M355="지정 캐릭터 LBP2",$M355="지정 캐릭터 LBP3"),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t="shared" ca="1" si="100"/>
        <v>0</v>
      </c>
      <c r="AA355" t="str">
        <f t="shared" ca="1" si="101"/>
        <v/>
      </c>
      <c r="AH355" t="str">
        <f t="shared" si="102"/>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IFERROR(VLOOKUP(AC355,[2]ActorTable!$A:$G,MATCH("이름참고",[2]ActorTable!$1:$1,0),0),"캐릭터없음"),
"")))))</f>
        <v/>
      </c>
      <c r="AJ355">
        <v>1</v>
      </c>
      <c r="AK35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v>
      </c>
      <c r="AL355" t="str">
        <f t="shared" ca="1" si="103"/>
        <v>{"dy":13,"sl":11}</v>
      </c>
    </row>
    <row r="356" spans="1:38">
      <c r="A356">
        <v>14</v>
      </c>
      <c r="B356">
        <v>11</v>
      </c>
      <c r="C356">
        <f t="shared" si="97"/>
        <v>2</v>
      </c>
      <c r="D356">
        <f t="shared" ca="1" si="109"/>
        <v>0.82669716659539916</v>
      </c>
      <c r="E356">
        <f t="shared" ca="1" si="109"/>
        <v>0.81998142156007592</v>
      </c>
      <c r="F356">
        <f t="shared" ca="1" si="109"/>
        <v>0.36256227236231309</v>
      </c>
      <c r="G356">
        <f t="shared" ca="1" si="109"/>
        <v>0.84272891103980441</v>
      </c>
      <c r="H356">
        <f t="shared" ca="1" si="109"/>
        <v>0.90244021120481421</v>
      </c>
      <c r="I356">
        <f t="shared" ca="1" si="109"/>
        <v>0.52729678731215213</v>
      </c>
      <c r="M356" t="str">
        <f t="shared" ca="1" si="99"/>
        <v>삭제</v>
      </c>
      <c r="N356" t="str">
        <f t="shared" ca="1" si="106"/>
        <v>삭제</v>
      </c>
      <c r="O356" t="str">
        <f t="shared" ca="1" si="104"/>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캐릭터",$M356="지정 캐릭터 LBP1",$M356="지정 캐릭터 LBP2",$M356="지정 캐릭터 LBP3",$M356="안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캐릭터",$M356="지정 캐릭터 LBP1",$M356="지정 캐릭터 LBP2",$M356="지정 캐릭터 LBP3"),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캐릭터",$M356="지정 캐릭터 LBP1",$M356="지정 캐릭터 LBP2",$M356="지정 캐릭터 LBP3"),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t="shared" ca="1" si="100"/>
        <v>0</v>
      </c>
      <c r="AA356" t="str">
        <f t="shared" ca="1" si="101"/>
        <v/>
      </c>
      <c r="AH356" t="str">
        <f t="shared" si="102"/>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IFERROR(VLOOKUP(AC356,[2]ActorTable!$A:$G,MATCH("이름참고",[2]ActorTable!$1:$1,0),0),"캐릭터없음"),
"")))))</f>
        <v/>
      </c>
      <c r="AJ356">
        <v>1</v>
      </c>
      <c r="AK35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v>
      </c>
      <c r="AL356" t="str">
        <f t="shared" ca="1" si="103"/>
        <v>{"dy":14,"sl":11}</v>
      </c>
    </row>
    <row r="357" spans="1:38">
      <c r="A357">
        <v>15</v>
      </c>
      <c r="B357">
        <v>11</v>
      </c>
      <c r="C357">
        <f t="shared" si="97"/>
        <v>2</v>
      </c>
      <c r="D357">
        <f t="shared" ca="1" si="109"/>
        <v>0.27597332377684702</v>
      </c>
      <c r="E357">
        <f t="shared" ca="1" si="109"/>
        <v>0.38966473856736805</v>
      </c>
      <c r="F357">
        <f t="shared" ca="1" si="109"/>
        <v>0.36105493220682416</v>
      </c>
      <c r="G357">
        <f t="shared" ca="1" si="109"/>
        <v>0.98205038222432528</v>
      </c>
      <c r="H357">
        <f t="shared" ca="1" si="109"/>
        <v>0.80729057287980321</v>
      </c>
      <c r="I357">
        <f t="shared" ca="1" si="109"/>
        <v>0.22172847060225764</v>
      </c>
      <c r="M357" t="str">
        <f t="shared" ca="1" si="99"/>
        <v>삭제</v>
      </c>
      <c r="N357" t="str">
        <f t="shared" ca="1" si="106"/>
        <v>삭제</v>
      </c>
      <c r="O357" t="str">
        <f t="shared" ca="1" si="104"/>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캐릭터",$M357="지정 캐릭터 LBP1",$M357="지정 캐릭터 LBP2",$M357="지정 캐릭터 LBP3",$M357="안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캐릭터",$M357="지정 캐릭터 LBP1",$M357="지정 캐릭터 LBP2",$M357="지정 캐릭터 LBP3"),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캐릭터",$M357="지정 캐릭터 LBP1",$M357="지정 캐릭터 LBP2",$M357="지정 캐릭터 LBP3"),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t="shared" ca="1" si="100"/>
        <v>0</v>
      </c>
      <c r="AA357" t="str">
        <f t="shared" ca="1" si="101"/>
        <v/>
      </c>
      <c r="AH357" t="str">
        <f t="shared" si="102"/>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IFERROR(VLOOKUP(AC357,[2]ActorTable!$A:$G,MATCH("이름참고",[2]ActorTable!$1:$1,0),0),"캐릭터없음"),
"")))))</f>
        <v/>
      </c>
      <c r="AJ357">
        <v>1</v>
      </c>
      <c r="AK35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v>
      </c>
      <c r="AL357" t="str">
        <f t="shared" ca="1" si="103"/>
        <v>{"dy":15,"sl":11}</v>
      </c>
    </row>
    <row r="358" spans="1:38">
      <c r="A358">
        <v>16</v>
      </c>
      <c r="B358">
        <v>11</v>
      </c>
      <c r="C358">
        <f t="shared" si="97"/>
        <v>2</v>
      </c>
      <c r="D358">
        <f t="shared" ca="1" si="109"/>
        <v>0.80718993080271007</v>
      </c>
      <c r="E358">
        <f t="shared" ca="1" si="109"/>
        <v>0.98150411460481046</v>
      </c>
      <c r="F358">
        <f t="shared" ca="1" si="109"/>
        <v>0.37191018241046181</v>
      </c>
      <c r="G358">
        <f t="shared" ca="1" si="109"/>
        <v>0.99264220515862267</v>
      </c>
      <c r="H358">
        <f t="shared" ca="1" si="109"/>
        <v>0.17459846139632196</v>
      </c>
      <c r="I358">
        <f t="shared" ca="1" si="109"/>
        <v>0.65670753312954933</v>
      </c>
      <c r="M358" t="str">
        <f t="shared" ca="1" si="99"/>
        <v>삭제</v>
      </c>
      <c r="N358" t="str">
        <f t="shared" ca="1" si="106"/>
        <v>삭제</v>
      </c>
      <c r="O358" t="str">
        <f t="shared" ca="1" si="104"/>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캐릭터",$M358="지정 캐릭터 LBP1",$M358="지정 캐릭터 LBP2",$M358="지정 캐릭터 LBP3",$M358="안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캐릭터",$M358="지정 캐릭터 LBP1",$M358="지정 캐릭터 LBP2",$M358="지정 캐릭터 LBP3"),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캐릭터",$M358="지정 캐릭터 LBP1",$M358="지정 캐릭터 LBP2",$M358="지정 캐릭터 LBP3"),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t="shared" ca="1" si="100"/>
        <v>0</v>
      </c>
      <c r="AA358" t="str">
        <f t="shared" ca="1" si="101"/>
        <v/>
      </c>
      <c r="AH358" t="str">
        <f t="shared" si="102"/>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IFERROR(VLOOKUP(AC358,[2]ActorTable!$A:$G,MATCH("이름참고",[2]ActorTable!$1:$1,0),0),"캐릭터없음"),
"")))))</f>
        <v/>
      </c>
      <c r="AJ358">
        <v>1</v>
      </c>
      <c r="AK35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v>
      </c>
      <c r="AL358" t="str">
        <f t="shared" ca="1" si="103"/>
        <v>{"dy":16,"sl":11}</v>
      </c>
    </row>
    <row r="359" spans="1:38">
      <c r="A359">
        <v>17</v>
      </c>
      <c r="B359">
        <v>11</v>
      </c>
      <c r="C359">
        <f t="shared" si="97"/>
        <v>2</v>
      </c>
      <c r="D359">
        <f t="shared" ca="1" si="109"/>
        <v>0.89297595733700963</v>
      </c>
      <c r="E359">
        <f t="shared" ca="1" si="109"/>
        <v>0.60053268897499845</v>
      </c>
      <c r="F359">
        <f t="shared" ca="1" si="109"/>
        <v>0.83349007893007332</v>
      </c>
      <c r="G359">
        <f t="shared" ca="1" si="109"/>
        <v>0.855461313727923</v>
      </c>
      <c r="H359">
        <f t="shared" ca="1" si="109"/>
        <v>0.52500295739798053</v>
      </c>
      <c r="I359">
        <f t="shared" ca="1" si="109"/>
        <v>0.77483215655219939</v>
      </c>
      <c r="M359" t="str">
        <f t="shared" ca="1" si="99"/>
        <v>삭제</v>
      </c>
      <c r="N359" t="str">
        <f t="shared" ca="1" si="106"/>
        <v>삭제</v>
      </c>
      <c r="O359" t="str">
        <f t="shared" ca="1" si="104"/>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캐릭터",$M359="지정 캐릭터 LBP1",$M359="지정 캐릭터 LBP2",$M359="지정 캐릭터 LBP3",$M359="안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캐릭터",$M359="지정 캐릭터 LBP1",$M359="지정 캐릭터 LBP2",$M359="지정 캐릭터 LBP3"),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캐릭터",$M359="지정 캐릭터 LBP1",$M359="지정 캐릭터 LBP2",$M359="지정 캐릭터 LBP3"),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t="shared" ca="1" si="100"/>
        <v>0</v>
      </c>
      <c r="AA359" t="str">
        <f t="shared" ca="1" si="101"/>
        <v/>
      </c>
      <c r="AH359" t="str">
        <f t="shared" si="102"/>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IFERROR(VLOOKUP(AC359,[2]ActorTable!$A:$G,MATCH("이름참고",[2]ActorTable!$1:$1,0),0),"캐릭터없음"),
"")))))</f>
        <v/>
      </c>
      <c r="AJ359">
        <v>1</v>
      </c>
      <c r="AK35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v>
      </c>
      <c r="AL359" t="str">
        <f t="shared" ca="1" si="103"/>
        <v>{"dy":17,"sl":11}</v>
      </c>
    </row>
    <row r="360" spans="1:38">
      <c r="A360">
        <v>18</v>
      </c>
      <c r="B360">
        <v>11</v>
      </c>
      <c r="C360">
        <f t="shared" si="97"/>
        <v>2</v>
      </c>
      <c r="D360">
        <f t="shared" ca="1" si="109"/>
        <v>0.88584262400643021</v>
      </c>
      <c r="E360">
        <f t="shared" ca="1" si="109"/>
        <v>0.61360152750234909</v>
      </c>
      <c r="F360">
        <f t="shared" ca="1" si="109"/>
        <v>0.96368813775080986</v>
      </c>
      <c r="G360">
        <f t="shared" ca="1" si="109"/>
        <v>0.20073657131405953</v>
      </c>
      <c r="H360">
        <f t="shared" ca="1" si="109"/>
        <v>0.50887474023773716</v>
      </c>
      <c r="I360">
        <f t="shared" ca="1" si="109"/>
        <v>0.90652015387350571</v>
      </c>
      <c r="M360" t="str">
        <f t="shared" ca="1" si="99"/>
        <v>삭제</v>
      </c>
      <c r="N360" t="str">
        <f t="shared" ca="1" si="106"/>
        <v>삭제</v>
      </c>
      <c r="O360" t="str">
        <f t="shared" ca="1" si="104"/>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캐릭터",$M360="지정 캐릭터 LBP1",$M360="지정 캐릭터 LBP2",$M360="지정 캐릭터 LBP3",$M360="안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캐릭터",$M360="지정 캐릭터 LBP1",$M360="지정 캐릭터 LBP2",$M360="지정 캐릭터 LBP3"),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캐릭터",$M360="지정 캐릭터 LBP1",$M360="지정 캐릭터 LBP2",$M360="지정 캐릭터 LBP3"),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t="shared" ca="1" si="100"/>
        <v>0</v>
      </c>
      <c r="AA360" t="str">
        <f t="shared" ca="1" si="101"/>
        <v/>
      </c>
      <c r="AH360" t="str">
        <f t="shared" si="102"/>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IFERROR(VLOOKUP(AC360,[2]ActorTable!$A:$G,MATCH("이름참고",[2]ActorTable!$1:$1,0),0),"캐릭터없음"),
"")))))</f>
        <v/>
      </c>
      <c r="AJ360">
        <v>1</v>
      </c>
      <c r="AK36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v>
      </c>
      <c r="AL360" t="str">
        <f t="shared" ca="1" si="103"/>
        <v>{"dy":18,"sl":11}</v>
      </c>
    </row>
    <row r="361" spans="1:38">
      <c r="A361">
        <v>19</v>
      </c>
      <c r="B361">
        <v>11</v>
      </c>
      <c r="C361">
        <f t="shared" si="97"/>
        <v>2</v>
      </c>
      <c r="D361">
        <f t="shared" ca="1" si="109"/>
        <v>0.37947592315201173</v>
      </c>
      <c r="E361">
        <f t="shared" ca="1" si="109"/>
        <v>0.80409349210096548</v>
      </c>
      <c r="F361">
        <f t="shared" ca="1" si="109"/>
        <v>0.34581209686576642</v>
      </c>
      <c r="G361">
        <f t="shared" ca="1" si="109"/>
        <v>0.23776688252131184</v>
      </c>
      <c r="H361">
        <f t="shared" ca="1" si="109"/>
        <v>0.33112836462508266</v>
      </c>
      <c r="I361">
        <f t="shared" ca="1" si="109"/>
        <v>0.63698719874681931</v>
      </c>
      <c r="M361" t="str">
        <f t="shared" ca="1" si="99"/>
        <v>삭제</v>
      </c>
      <c r="N361" t="str">
        <f t="shared" ca="1" si="106"/>
        <v>삭제</v>
      </c>
      <c r="O361" t="str">
        <f t="shared" ca="1" si="104"/>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캐릭터",$M361="지정 캐릭터 LBP1",$M361="지정 캐릭터 LBP2",$M361="지정 캐릭터 LBP3",$M361="안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캐릭터",$M361="지정 캐릭터 LBP1",$M361="지정 캐릭터 LBP2",$M361="지정 캐릭터 LBP3"),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캐릭터",$M361="지정 캐릭터 LBP1",$M361="지정 캐릭터 LBP2",$M361="지정 캐릭터 LBP3"),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t="shared" ca="1" si="100"/>
        <v>0</v>
      </c>
      <c r="AA361" t="str">
        <f t="shared" ca="1" si="101"/>
        <v/>
      </c>
      <c r="AH361" t="str">
        <f t="shared" si="102"/>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IFERROR(VLOOKUP(AC361,[2]ActorTable!$A:$G,MATCH("이름참고",[2]ActorTable!$1:$1,0),0),"캐릭터없음"),
"")))))</f>
        <v/>
      </c>
      <c r="AJ361">
        <v>1</v>
      </c>
      <c r="AK36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v>
      </c>
      <c r="AL361" t="str">
        <f t="shared" ca="1" si="103"/>
        <v>{"dy":19,"sl":11}</v>
      </c>
    </row>
    <row r="362" spans="1:38">
      <c r="A362">
        <v>20</v>
      </c>
      <c r="B362">
        <v>11</v>
      </c>
      <c r="C362">
        <f t="shared" si="97"/>
        <v>2</v>
      </c>
      <c r="D362">
        <f t="shared" ref="D362:I373" ca="1" si="110">RAND()</f>
        <v>0.77836066770633261</v>
      </c>
      <c r="E362">
        <f t="shared" ca="1" si="110"/>
        <v>0.44508492777888986</v>
      </c>
      <c r="F362">
        <f t="shared" ca="1" si="110"/>
        <v>0.92297357569704186</v>
      </c>
      <c r="G362">
        <f t="shared" ca="1" si="110"/>
        <v>0.80774989208174341</v>
      </c>
      <c r="H362">
        <f t="shared" ca="1" si="110"/>
        <v>0.83353850717760947</v>
      </c>
      <c r="I362">
        <f t="shared" ca="1" si="110"/>
        <v>0.46644516663965885</v>
      </c>
      <c r="M362" t="str">
        <f t="shared" ca="1" si="99"/>
        <v>삭제</v>
      </c>
      <c r="N362" t="str">
        <f t="shared" ca="1" si="106"/>
        <v>삭제</v>
      </c>
      <c r="O362" t="str">
        <f t="shared" ca="1" si="104"/>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캐릭터",$M362="지정 캐릭터 LBP1",$M362="지정 캐릭터 LBP2",$M362="지정 캐릭터 LBP3",$M362="안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캐릭터",$M362="지정 캐릭터 LBP1",$M362="지정 캐릭터 LBP2",$M362="지정 캐릭터 LBP3"),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캐릭터",$M362="지정 캐릭터 LBP1",$M362="지정 캐릭터 LBP2",$M362="지정 캐릭터 LBP3"),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t="shared" ca="1" si="100"/>
        <v>0</v>
      </c>
      <c r="AA362" t="str">
        <f t="shared" ca="1" si="101"/>
        <v/>
      </c>
      <c r="AH362" t="str">
        <f t="shared" si="102"/>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IFERROR(VLOOKUP(AC362,[2]ActorTable!$A:$G,MATCH("이름참고",[2]ActorTable!$1:$1,0),0),"캐릭터없음"),
"")))))</f>
        <v/>
      </c>
      <c r="AJ362">
        <v>1</v>
      </c>
      <c r="AK36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v>
      </c>
      <c r="AL362" t="str">
        <f t="shared" ca="1" si="103"/>
        <v>{"dy":20,"sl":11}</v>
      </c>
    </row>
    <row r="363" spans="1:38">
      <c r="A363">
        <v>21</v>
      </c>
      <c r="B363">
        <v>11</v>
      </c>
      <c r="C363">
        <f t="shared" si="97"/>
        <v>2</v>
      </c>
      <c r="D363">
        <f t="shared" ca="1" si="110"/>
        <v>0.10718791906936376</v>
      </c>
      <c r="E363">
        <f t="shared" ca="1" si="110"/>
        <v>0.72627627645146997</v>
      </c>
      <c r="F363">
        <f t="shared" ca="1" si="110"/>
        <v>0.60591224836225721</v>
      </c>
      <c r="G363">
        <f t="shared" ca="1" si="110"/>
        <v>0.91033003617791364</v>
      </c>
      <c r="H363">
        <f t="shared" ca="1" si="110"/>
        <v>5.616671258788164E-2</v>
      </c>
      <c r="I363">
        <f t="shared" ca="1" si="110"/>
        <v>0.83317145607731702</v>
      </c>
      <c r="M363" t="str">
        <f t="shared" ca="1" si="99"/>
        <v>삭제</v>
      </c>
      <c r="N363" t="str">
        <f t="shared" ca="1" si="106"/>
        <v>삭제</v>
      </c>
      <c r="O363" t="str">
        <f t="shared" ca="1" si="104"/>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캐릭터",$M363="지정 캐릭터 LBP1",$M363="지정 캐릭터 LBP2",$M363="지정 캐릭터 LBP3",$M363="안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캐릭터",$M363="지정 캐릭터 LBP1",$M363="지정 캐릭터 LBP2",$M363="지정 캐릭터 LBP3"),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캐릭터",$M363="지정 캐릭터 LBP1",$M363="지정 캐릭터 LBP2",$M363="지정 캐릭터 LBP3"),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t="shared" ca="1" si="100"/>
        <v>0</v>
      </c>
      <c r="AA363" t="str">
        <f t="shared" ca="1" si="101"/>
        <v/>
      </c>
      <c r="AH363" t="str">
        <f t="shared" si="102"/>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IFERROR(VLOOKUP(AC363,[2]ActorTable!$A:$G,MATCH("이름참고",[2]ActorTable!$1:$1,0),0),"캐릭터없음"),
"")))))</f>
        <v/>
      </c>
      <c r="AJ363">
        <v>1</v>
      </c>
      <c r="AK36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v>
      </c>
      <c r="AL363" t="str">
        <f t="shared" ca="1" si="103"/>
        <v>{"dy":21,"sl":11}</v>
      </c>
    </row>
    <row r="364" spans="1:38">
      <c r="A364">
        <v>22</v>
      </c>
      <c r="B364">
        <v>11</v>
      </c>
      <c r="C364">
        <f t="shared" si="97"/>
        <v>2</v>
      </c>
      <c r="D364">
        <f t="shared" ca="1" si="110"/>
        <v>0.31884983757440333</v>
      </c>
      <c r="E364">
        <f t="shared" ca="1" si="110"/>
        <v>0.10305675093335842</v>
      </c>
      <c r="F364">
        <f t="shared" ca="1" si="110"/>
        <v>0.54368436595698255</v>
      </c>
      <c r="G364">
        <f t="shared" ca="1" si="110"/>
        <v>0.71915212507884629</v>
      </c>
      <c r="H364">
        <f t="shared" ca="1" si="110"/>
        <v>0.66009058957837174</v>
      </c>
      <c r="I364">
        <f t="shared" ca="1" si="110"/>
        <v>0.59397239605365693</v>
      </c>
      <c r="M364" t="str">
        <f t="shared" ca="1" si="99"/>
        <v>삭제</v>
      </c>
      <c r="N364" t="str">
        <f t="shared" ca="1" si="106"/>
        <v>삭제</v>
      </c>
      <c r="O364" t="str">
        <f t="shared" ca="1" si="104"/>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캐릭터",$M364="지정 캐릭터 LBP1",$M364="지정 캐릭터 LBP2",$M364="지정 캐릭터 LBP3",$M364="안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캐릭터",$M364="지정 캐릭터 LBP1",$M364="지정 캐릭터 LBP2",$M364="지정 캐릭터 LBP3"),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캐릭터",$M364="지정 캐릭터 LBP1",$M364="지정 캐릭터 LBP2",$M364="지정 캐릭터 LBP3"),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t="shared" ca="1" si="100"/>
        <v>0</v>
      </c>
      <c r="AA364" t="str">
        <f t="shared" ca="1" si="101"/>
        <v/>
      </c>
      <c r="AH364" t="str">
        <f t="shared" si="102"/>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IFERROR(VLOOKUP(AC364,[2]ActorTable!$A:$G,MATCH("이름참고",[2]ActorTable!$1:$1,0),0),"캐릭터없음"),
"")))))</f>
        <v/>
      </c>
      <c r="AJ364">
        <v>1</v>
      </c>
      <c r="AK364"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v>
      </c>
      <c r="AL364" t="str">
        <f t="shared" ca="1" si="103"/>
        <v>{"dy":22,"sl":11}</v>
      </c>
    </row>
    <row r="365" spans="1:38">
      <c r="A365">
        <v>23</v>
      </c>
      <c r="B365">
        <v>11</v>
      </c>
      <c r="C365">
        <f t="shared" si="97"/>
        <v>2</v>
      </c>
      <c r="D365">
        <f t="shared" ca="1" si="110"/>
        <v>0.20423015478032414</v>
      </c>
      <c r="E365">
        <f t="shared" ca="1" si="110"/>
        <v>0.37448784062907192</v>
      </c>
      <c r="F365">
        <f t="shared" ca="1" si="110"/>
        <v>0.679026181637707</v>
      </c>
      <c r="G365">
        <f t="shared" ca="1" si="110"/>
        <v>0.45895599726083003</v>
      </c>
      <c r="H365">
        <f t="shared" ca="1" si="110"/>
        <v>0.59831800187674544</v>
      </c>
      <c r="I365">
        <f t="shared" ca="1" si="110"/>
        <v>0.2438540589145477</v>
      </c>
      <c r="M365" t="str">
        <f t="shared" ca="1" si="99"/>
        <v>삭제</v>
      </c>
      <c r="N365" t="str">
        <f t="shared" ca="1" si="106"/>
        <v>삭제</v>
      </c>
      <c r="O365" t="str">
        <f t="shared" ca="1" si="104"/>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캐릭터",$M365="지정 캐릭터 LBP1",$M365="지정 캐릭터 LBP2",$M365="지정 캐릭터 LBP3",$M365="안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캐릭터",$M365="지정 캐릭터 LBP1",$M365="지정 캐릭터 LBP2",$M365="지정 캐릭터 LBP3"),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캐릭터",$M365="지정 캐릭터 LBP1",$M365="지정 캐릭터 LBP2",$M365="지정 캐릭터 LBP3"),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t="shared" ca="1" si="100"/>
        <v>0</v>
      </c>
      <c r="AA365" t="str">
        <f t="shared" ca="1" si="101"/>
        <v/>
      </c>
      <c r="AH365" t="str">
        <f t="shared" si="102"/>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IFERROR(VLOOKUP(AC365,[2]ActorTable!$A:$G,MATCH("이름참고",[2]ActorTable!$1:$1,0),0),"캐릭터없음"),
"")))))</f>
        <v/>
      </c>
      <c r="AJ365">
        <v>1</v>
      </c>
      <c r="AK365"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v>
      </c>
      <c r="AL365" t="str">
        <f t="shared" ca="1" si="103"/>
        <v>{"dy":23,"sl":11}</v>
      </c>
    </row>
    <row r="366" spans="1:38">
      <c r="A366">
        <v>24</v>
      </c>
      <c r="B366">
        <v>11</v>
      </c>
      <c r="C366">
        <f t="shared" si="97"/>
        <v>2</v>
      </c>
      <c r="D366">
        <f t="shared" ca="1" si="110"/>
        <v>6.1198811004606557E-2</v>
      </c>
      <c r="E366">
        <f t="shared" ca="1" si="110"/>
        <v>0.37639570992822935</v>
      </c>
      <c r="F366">
        <f t="shared" ca="1" si="110"/>
        <v>0.54072599157202283</v>
      </c>
      <c r="G366">
        <f t="shared" ca="1" si="110"/>
        <v>5.109501700557062E-2</v>
      </c>
      <c r="H366">
        <f t="shared" ca="1" si="110"/>
        <v>0.5001816702828713</v>
      </c>
      <c r="I366">
        <f t="shared" ca="1" si="110"/>
        <v>0.87208434582815697</v>
      </c>
      <c r="M366" t="str">
        <f t="shared" ca="1" si="99"/>
        <v>삭제</v>
      </c>
      <c r="N366" t="str">
        <f t="shared" ca="1" si="106"/>
        <v>삭제</v>
      </c>
      <c r="O366" t="str">
        <f t="shared" ca="1" si="104"/>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캐릭터",$M366="지정 캐릭터 LBP1",$M366="지정 캐릭터 LBP2",$M366="지정 캐릭터 LBP3",$M366="안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캐릭터",$M366="지정 캐릭터 LBP1",$M366="지정 캐릭터 LBP2",$M366="지정 캐릭터 LBP3"),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캐릭터",$M366="지정 캐릭터 LBP1",$M366="지정 캐릭터 LBP2",$M366="지정 캐릭터 LBP3"),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t="shared" ca="1" si="100"/>
        <v>0</v>
      </c>
      <c r="AA366" t="str">
        <f t="shared" ca="1" si="101"/>
        <v/>
      </c>
      <c r="AH366" t="str">
        <f t="shared" si="102"/>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IFERROR(VLOOKUP(AC366,[2]ActorTable!$A:$G,MATCH("이름참고",[2]ActorTable!$1:$1,0),0),"캐릭터없음"),
"")))))</f>
        <v/>
      </c>
      <c r="AJ366">
        <v>1</v>
      </c>
      <c r="AK366"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v>
      </c>
      <c r="AL366" t="str">
        <f t="shared" ca="1" si="103"/>
        <v>{"dy":24,"sl":11}</v>
      </c>
    </row>
    <row r="367" spans="1:38">
      <c r="A367">
        <v>25</v>
      </c>
      <c r="B367">
        <v>11</v>
      </c>
      <c r="C367">
        <f t="shared" si="97"/>
        <v>2</v>
      </c>
      <c r="D367">
        <f t="shared" ca="1" si="110"/>
        <v>0.87164586750304518</v>
      </c>
      <c r="E367">
        <f t="shared" ca="1" si="110"/>
        <v>0.89546842065425691</v>
      </c>
      <c r="F367">
        <f t="shared" ca="1" si="110"/>
        <v>0.92355881148529473</v>
      </c>
      <c r="G367">
        <f t="shared" ca="1" si="110"/>
        <v>0.83772982545525021</v>
      </c>
      <c r="H367">
        <f t="shared" ca="1" si="110"/>
        <v>0.67971430395179389</v>
      </c>
      <c r="I367">
        <f t="shared" ca="1" si="110"/>
        <v>0.44366988141958008</v>
      </c>
      <c r="J367" t="s">
        <v>87</v>
      </c>
      <c r="K367" t="s">
        <v>262</v>
      </c>
      <c r="L367">
        <v>45</v>
      </c>
      <c r="M367" t="str">
        <f t="shared" si="99"/>
        <v>지정 캐릭터 PP</v>
      </c>
      <c r="N367" t="e">
        <f t="shared" ca="1" si="106"/>
        <v>#N/A</v>
      </c>
      <c r="O367">
        <f t="shared" ca="1" si="104"/>
        <v>45</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캐릭터",$M367="지정 캐릭터 LBP1",$M367="지정 캐릭터 LBP2",$M367="지정 캐릭터 LBP3",$M367="안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캐릭터",$M367="지정 캐릭터 LBP1",$M367="지정 캐릭터 LBP2",$M367="지정 캐릭터 LBP3"),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
"그외없음")))))))</f>
        <v>14</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캐릭터",$M367="지정 캐릭터 LBP1",$M367="지정 캐릭터 LBP2",$M367="지정 캐릭터 LBP3"),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11</v>
      </c>
      <c r="S367" t="e">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#N/A</v>
      </c>
      <c r="T367" t="e">
        <f t="shared" ca="1" si="100"/>
        <v>#N/A</v>
      </c>
      <c r="U367" t="s">
        <v>87</v>
      </c>
      <c r="V367" t="s">
        <v>263</v>
      </c>
      <c r="W367">
        <v>144</v>
      </c>
      <c r="X367" t="s">
        <v>133</v>
      </c>
      <c r="Y367">
        <v>45</v>
      </c>
      <c r="Z367">
        <v>107</v>
      </c>
      <c r="AA367" t="str">
        <f t="shared" ca="1" si="101"/>
        <v>fp</v>
      </c>
      <c r="AB367" t="s">
        <v>87</v>
      </c>
      <c r="AC367" t="s">
        <v>263</v>
      </c>
      <c r="AD367">
        <v>94</v>
      </c>
      <c r="AE367" t="s">
        <v>133</v>
      </c>
      <c r="AF367">
        <v>29</v>
      </c>
      <c r="AG367">
        <v>71</v>
      </c>
      <c r="AH367" t="str">
        <f t="shared" si="102"/>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IFERROR(VLOOKUP(AC367,[2]ActorTable!$A:$G,MATCH("이름참고",[2]ActorTable!$1:$1,0),0),"캐릭터없음"),
"")))))</f>
        <v>튤린</v>
      </c>
      <c r="AJ367">
        <v>1</v>
      </c>
      <c r="AK367"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v>
      </c>
      <c r="AL367" t="str">
        <f t="shared" ca="1" si="103"/>
        <v>{"dy":25,"sl":11,"tp":"fp","vl":"Actor0037","cn":94,"pt":"DI","pp":29,"pr":71}</v>
      </c>
    </row>
    <row r="368" spans="1:38">
      <c r="A368">
        <v>26</v>
      </c>
      <c r="B368">
        <v>11</v>
      </c>
      <c r="C368">
        <f t="shared" si="97"/>
        <v>2</v>
      </c>
      <c r="D368">
        <f t="shared" ca="1" si="110"/>
        <v>0.86571825545011216</v>
      </c>
      <c r="E368">
        <f t="shared" ca="1" si="110"/>
        <v>0.25535366675817595</v>
      </c>
      <c r="F368">
        <f t="shared" ca="1" si="110"/>
        <v>0.18153094375151024</v>
      </c>
      <c r="G368">
        <f t="shared" ca="1" si="110"/>
        <v>0.88779512096221325</v>
      </c>
      <c r="H368">
        <f t="shared" ca="1" si="110"/>
        <v>0.9376475723075357</v>
      </c>
      <c r="I368">
        <f t="shared" ca="1" si="110"/>
        <v>0.95105919074436152</v>
      </c>
      <c r="M368" t="str">
        <f t="shared" ca="1" si="99"/>
        <v>삭제</v>
      </c>
      <c r="N368" t="str">
        <f t="shared" ca="1" si="106"/>
        <v>삭제</v>
      </c>
      <c r="O368" t="str">
        <f t="shared" ca="1" si="104"/>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캐릭터",$M368="지정 캐릭터 LBP1",$M368="지정 캐릭터 LBP2",$M368="지정 캐릭터 LBP3",$M368="안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캐릭터",$M368="지정 캐릭터 LBP1",$M368="지정 캐릭터 LBP2",$M368="지정 캐릭터 LBP3"),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캐릭터",$M368="지정 캐릭터 LBP1",$M368="지정 캐릭터 LBP2",$M368="지정 캐릭터 LBP3"),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t="shared" ca="1" si="100"/>
        <v>0</v>
      </c>
      <c r="AA368" t="str">
        <f t="shared" ca="1" si="101"/>
        <v/>
      </c>
      <c r="AH368" t="str">
        <f t="shared" si="102"/>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IFERROR(VLOOKUP(AC368,[2]ActorTable!$A:$G,MATCH("이름참고",[2]ActorTable!$1:$1,0),0),"캐릭터없음"),
"")))))</f>
        <v/>
      </c>
      <c r="AJ368">
        <v>1</v>
      </c>
      <c r="AK368"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v>
      </c>
      <c r="AL368" t="str">
        <f t="shared" ca="1" si="103"/>
        <v>{"dy":26,"sl":11}</v>
      </c>
    </row>
    <row r="369" spans="1:38">
      <c r="A369">
        <v>27</v>
      </c>
      <c r="B369">
        <v>11</v>
      </c>
      <c r="C369">
        <f t="shared" si="97"/>
        <v>2</v>
      </c>
      <c r="D369">
        <f t="shared" ca="1" si="110"/>
        <v>0.87589050410549529</v>
      </c>
      <c r="E369">
        <f t="shared" ca="1" si="110"/>
        <v>0.68776024162523919</v>
      </c>
      <c r="F369">
        <f t="shared" ca="1" si="110"/>
        <v>0.58589602163523014</v>
      </c>
      <c r="G369">
        <f t="shared" ca="1" si="110"/>
        <v>0.23909015442776937</v>
      </c>
      <c r="H369">
        <f t="shared" ca="1" si="110"/>
        <v>0.67632771929723945</v>
      </c>
      <c r="I369">
        <f t="shared" ca="1" si="110"/>
        <v>0.82443207858247536</v>
      </c>
      <c r="M369" t="str">
        <f t="shared" ca="1" si="99"/>
        <v>삭제</v>
      </c>
      <c r="N369" t="str">
        <f t="shared" ca="1" si="106"/>
        <v>삭제</v>
      </c>
      <c r="O369" t="str">
        <f t="shared" ca="1" si="104"/>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캐릭터",$M369="지정 캐릭터 LBP1",$M369="지정 캐릭터 LBP2",$M369="지정 캐릭터 LBP3",$M369="안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캐릭터",$M369="지정 캐릭터 LBP1",$M369="지정 캐릭터 LBP2",$M369="지정 캐릭터 LBP3"),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캐릭터",$M369="지정 캐릭터 LBP1",$M369="지정 캐릭터 LBP2",$M369="지정 캐릭터 LBP3"),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t="shared" ca="1" si="100"/>
        <v>0</v>
      </c>
      <c r="AA369" t="str">
        <f t="shared" ca="1" si="101"/>
        <v/>
      </c>
      <c r="AH369" t="str">
        <f t="shared" si="102"/>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IFERROR(VLOOKUP(AC369,[2]ActorTable!$A:$G,MATCH("이름참고",[2]ActorTable!$1:$1,0),0),"캐릭터없음"),
"")))))</f>
        <v/>
      </c>
      <c r="AJ369">
        <v>1</v>
      </c>
      <c r="AK369"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v>
      </c>
      <c r="AL369" t="str">
        <f t="shared" ca="1" si="103"/>
        <v>{"dy":27,"sl":11}</v>
      </c>
    </row>
    <row r="370" spans="1:38">
      <c r="A370">
        <v>28</v>
      </c>
      <c r="B370">
        <v>11</v>
      </c>
      <c r="C370">
        <f t="shared" si="97"/>
        <v>2</v>
      </c>
      <c r="D370">
        <f t="shared" ca="1" si="110"/>
        <v>0.37578442637112941</v>
      </c>
      <c r="E370">
        <f t="shared" ca="1" si="110"/>
        <v>0.96818007894518088</v>
      </c>
      <c r="F370">
        <f t="shared" ca="1" si="110"/>
        <v>0.98862290195275104</v>
      </c>
      <c r="G370">
        <f t="shared" ca="1" si="110"/>
        <v>0.79864713224042805</v>
      </c>
      <c r="H370">
        <f t="shared" ca="1" si="110"/>
        <v>0.43886241837327289</v>
      </c>
      <c r="I370">
        <f t="shared" ca="1" si="110"/>
        <v>1.3460397056584972E-3</v>
      </c>
      <c r="M370" t="str">
        <f t="shared" ca="1" si="99"/>
        <v>삭제</v>
      </c>
      <c r="N370" t="str">
        <f t="shared" ca="1" si="106"/>
        <v>삭제</v>
      </c>
      <c r="O370" t="str">
        <f t="shared" ca="1" si="104"/>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캐릭터",$M370="지정 캐릭터 LBP1",$M370="지정 캐릭터 LBP2",$M370="지정 캐릭터 LBP3",$M370="안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캐릭터",$M370="지정 캐릭터 LBP1",$M370="지정 캐릭터 LBP2",$M370="지정 캐릭터 LBP3"),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캐릭터",$M370="지정 캐릭터 LBP1",$M370="지정 캐릭터 LBP2",$M370="지정 캐릭터 LBP3"),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t="shared" ca="1" si="100"/>
        <v>0</v>
      </c>
      <c r="AA370" t="str">
        <f t="shared" ca="1" si="101"/>
        <v/>
      </c>
      <c r="AH370" t="str">
        <f t="shared" si="102"/>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IFERROR(VLOOKUP(AC370,[2]ActorTable!$A:$G,MATCH("이름참고",[2]ActorTable!$1:$1,0),0),"캐릭터없음"),
"")))))</f>
        <v/>
      </c>
      <c r="AJ370">
        <v>1</v>
      </c>
      <c r="AK370"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v>
      </c>
      <c r="AL370" t="str">
        <f t="shared" ca="1" si="103"/>
        <v>{"dy":28,"sl":11}</v>
      </c>
    </row>
    <row r="371" spans="1:38">
      <c r="A371">
        <v>29</v>
      </c>
      <c r="B371">
        <v>11</v>
      </c>
      <c r="C371">
        <f t="shared" si="97"/>
        <v>2</v>
      </c>
      <c r="D371">
        <f t="shared" ca="1" si="110"/>
        <v>0.24744844384623887</v>
      </c>
      <c r="E371">
        <f t="shared" ca="1" si="110"/>
        <v>0.71141651241092685</v>
      </c>
      <c r="F371">
        <f t="shared" ca="1" si="110"/>
        <v>0.28881198209861203</v>
      </c>
      <c r="G371">
        <f t="shared" ca="1" si="110"/>
        <v>0.88533385530423014</v>
      </c>
      <c r="H371">
        <f t="shared" ca="1" si="110"/>
        <v>0.90536008256735045</v>
      </c>
      <c r="I371">
        <f t="shared" ca="1" si="110"/>
        <v>0.3093241372844252</v>
      </c>
      <c r="M371" t="str">
        <f t="shared" ca="1" si="99"/>
        <v>삭제</v>
      </c>
      <c r="N371" t="str">
        <f t="shared" ca="1" si="106"/>
        <v>삭제</v>
      </c>
      <c r="O371" t="str">
        <f t="shared" ca="1" si="104"/>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캐릭터",$M371="지정 캐릭터 LBP1",$M371="지정 캐릭터 LBP2",$M371="지정 캐릭터 LBP3",$M371="안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캐릭터",$M371="지정 캐릭터 LBP1",$M371="지정 캐릭터 LBP2",$M371="지정 캐릭터 LBP3"),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캐릭터",$M371="지정 캐릭터 LBP1",$M371="지정 캐릭터 LBP2",$M371="지정 캐릭터 LBP3"),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t="shared" ca="1" si="100"/>
        <v>0</v>
      </c>
      <c r="AA371" t="str">
        <f t="shared" ca="1" si="101"/>
        <v/>
      </c>
      <c r="AH371" t="str">
        <f t="shared" si="102"/>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IFERROR(VLOOKUP(AC371,[2]ActorTable!$A:$G,MATCH("이름참고",[2]ActorTable!$1:$1,0),0),"캐릭터없음"),
"")))))</f>
        <v/>
      </c>
      <c r="AJ371">
        <v>1</v>
      </c>
      <c r="AK371"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v>
      </c>
      <c r="AL371" t="str">
        <f t="shared" ca="1" si="103"/>
        <v>{"dy":29,"sl":11}</v>
      </c>
    </row>
    <row r="372" spans="1:38">
      <c r="A372">
        <v>30</v>
      </c>
      <c r="B372">
        <v>11</v>
      </c>
      <c r="C372">
        <f t="shared" si="97"/>
        <v>2</v>
      </c>
      <c r="D372">
        <f t="shared" ca="1" si="110"/>
        <v>6.9408342911775334E-3</v>
      </c>
      <c r="E372">
        <f t="shared" ca="1" si="110"/>
        <v>1.0600688123229562E-2</v>
      </c>
      <c r="F372">
        <f t="shared" ca="1" si="110"/>
        <v>0.8407496748876464</v>
      </c>
      <c r="G372">
        <f t="shared" ca="1" si="110"/>
        <v>0.82072224311952835</v>
      </c>
      <c r="H372">
        <f t="shared" ca="1" si="110"/>
        <v>0.4274709640603862</v>
      </c>
      <c r="I372">
        <f t="shared" ca="1" si="110"/>
        <v>0.21899456766538949</v>
      </c>
      <c r="M372" t="str">
        <f t="shared" ca="1" si="99"/>
        <v>삭제</v>
      </c>
      <c r="N372" t="str">
        <f t="shared" ca="1" si="106"/>
        <v>삭제</v>
      </c>
      <c r="O372" t="str">
        <f t="shared" ca="1" si="104"/>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캐릭터",$M372="지정 캐릭터 LBP1",$M372="지정 캐릭터 LBP2",$M372="지정 캐릭터 LBP3",$M372="안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캐릭터",$M372="지정 캐릭터 LBP1",$M372="지정 캐릭터 LBP2",$M372="지정 캐릭터 LBP3"),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캐릭터",$M372="지정 캐릭터 LBP1",$M372="지정 캐릭터 LBP2",$M372="지정 캐릭터 LBP3"),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t="shared" ca="1" si="100"/>
        <v>0</v>
      </c>
      <c r="AA372" t="str">
        <f t="shared" ca="1" si="101"/>
        <v/>
      </c>
      <c r="AH372" t="str">
        <f t="shared" si="102"/>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IFERROR(VLOOKUP(AC372,[2]ActorTable!$A:$G,MATCH("이름참고",[2]ActorTable!$1:$1,0),0),"캐릭터없음"),
"")))))</f>
        <v/>
      </c>
      <c r="AJ372">
        <v>1</v>
      </c>
      <c r="AK372"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v>
      </c>
      <c r="AL372" t="str">
        <f t="shared" ca="1" si="103"/>
        <v>{"dy":30,"sl":11}</v>
      </c>
    </row>
    <row r="373" spans="1:38">
      <c r="A373">
        <v>31</v>
      </c>
      <c r="B373">
        <v>11</v>
      </c>
      <c r="C373">
        <f t="shared" si="97"/>
        <v>2</v>
      </c>
      <c r="D373">
        <f t="shared" ca="1" si="110"/>
        <v>0.23217995073871389</v>
      </c>
      <c r="E373">
        <f t="shared" ca="1" si="110"/>
        <v>0.7738909421760084</v>
      </c>
      <c r="F373">
        <f t="shared" ca="1" si="110"/>
        <v>0.24315502931053834</v>
      </c>
      <c r="G373">
        <f t="shared" ca="1" si="110"/>
        <v>2.2383033524603468E-2</v>
      </c>
      <c r="H373">
        <f t="shared" ca="1" si="110"/>
        <v>0.30531391632589222</v>
      </c>
      <c r="I373">
        <f t="shared" ca="1" si="110"/>
        <v>0.40494087153326119</v>
      </c>
      <c r="M373" t="str">
        <f t="shared" ca="1" si="99"/>
        <v>삭제</v>
      </c>
      <c r="N373" t="str">
        <f t="shared" ca="1" si="106"/>
        <v>삭제</v>
      </c>
      <c r="O373" t="str">
        <f t="shared" ca="1" si="104"/>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캐릭터",$M373="지정 캐릭터 LBP1",$M373="지정 캐릭터 LBP2",$M373="지정 캐릭터 LBP3",$M373="안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캐릭터",$M373="지정 캐릭터 LBP1",$M373="지정 캐릭터 LBP2",$M373="지정 캐릭터 LBP3"),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캐릭터",$M373="지정 캐릭터 LBP1",$M373="지정 캐릭터 LBP2",$M373="지정 캐릭터 LBP3"),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t="shared" ca="1" si="100"/>
        <v>0</v>
      </c>
      <c r="AA373" t="str">
        <f t="shared" ca="1" si="101"/>
        <v/>
      </c>
      <c r="AH373" t="str">
        <f t="shared" si="102"/>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IFERROR(VLOOKUP(AC373,[2]ActorTable!$A:$G,MATCH("이름참고",[2]ActorTable!$1:$1,0),0),"캐릭터없음"),
"")))))</f>
        <v/>
      </c>
      <c r="AJ373">
        <v>1</v>
      </c>
      <c r="AK373" t="str">
        <f t="shared" ca="1" si="105"/>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AL373" t="str">
        <f t="shared" ca="1" si="103"/>
        <v>{"dy":31,"sl":11}</v>
      </c>
    </row>
  </sheetData>
  <autoFilter ref="AJ1:AJ373" xr:uid="{2D1E7AD5-7508-4439-B76E-7FCBFCB9C0E2}"/>
  <sortState xmlns:xlrd2="http://schemas.microsoft.com/office/spreadsheetml/2017/richdata2" ref="A2:AL373">
    <sortCondition ref="C2:C373"/>
    <sortCondition ref="B2:B373"/>
    <sortCondition ref="A2:A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247</v>
      </c>
      <c r="C2" s="1">
        <v>0.99</v>
      </c>
      <c r="D2" s="1">
        <v>1200</v>
      </c>
      <c r="E2">
        <v>15</v>
      </c>
    </row>
    <row r="3" spans="1:6">
      <c r="A3" t="s">
        <v>16</v>
      </c>
      <c r="B3" t="s">
        <v>249</v>
      </c>
      <c r="C3" s="1">
        <v>4.99</v>
      </c>
      <c r="D3" s="1">
        <v>5900</v>
      </c>
      <c r="E3">
        <v>85</v>
      </c>
    </row>
    <row r="4" spans="1:6">
      <c r="A4" t="s">
        <v>17</v>
      </c>
      <c r="B4" t="s">
        <v>251</v>
      </c>
      <c r="C4" s="1">
        <v>9.99</v>
      </c>
      <c r="D4" s="1">
        <v>12000</v>
      </c>
      <c r="E4">
        <v>180</v>
      </c>
      <c r="F4" t="s">
        <v>21</v>
      </c>
    </row>
    <row r="5" spans="1:6">
      <c r="A5" t="s">
        <v>18</v>
      </c>
      <c r="B5" t="s">
        <v>252</v>
      </c>
      <c r="C5" s="1">
        <v>19.989999999999998</v>
      </c>
      <c r="D5" s="1">
        <v>25000</v>
      </c>
      <c r="E5">
        <v>390</v>
      </c>
    </row>
    <row r="6" spans="1:6">
      <c r="A6" t="s">
        <v>19</v>
      </c>
      <c r="B6" t="s">
        <v>248</v>
      </c>
      <c r="C6" s="1">
        <v>49.99</v>
      </c>
      <c r="D6" s="1">
        <v>65000</v>
      </c>
      <c r="E6">
        <v>1050</v>
      </c>
    </row>
    <row r="7" spans="1:6">
      <c r="A7" t="s">
        <v>20</v>
      </c>
      <c r="B7" t="s">
        <v>250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253</v>
      </c>
      <c r="C2">
        <v>30</v>
      </c>
      <c r="D2">
        <v>9500</v>
      </c>
    </row>
    <row r="3" spans="1:6">
      <c r="A3" t="s">
        <v>7</v>
      </c>
      <c r="B3" t="s">
        <v>254</v>
      </c>
      <c r="C3">
        <v>140</v>
      </c>
      <c r="D3">
        <v>48000</v>
      </c>
      <c r="E3" t="s">
        <v>10</v>
      </c>
      <c r="F3">
        <v>8</v>
      </c>
    </row>
    <row r="4" spans="1:6">
      <c r="A4" t="s">
        <v>8</v>
      </c>
      <c r="B4" t="s">
        <v>255</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tabSelected="1"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322</v>
      </c>
      <c r="B1" s="2" t="s">
        <v>11</v>
      </c>
      <c r="C1" s="4" t="s">
        <v>30</v>
      </c>
      <c r="D1" s="5" t="s">
        <v>29</v>
      </c>
      <c r="E1" s="3" t="s">
        <v>5</v>
      </c>
      <c r="F1" s="3" t="s">
        <v>323</v>
      </c>
    </row>
    <row r="2" spans="1:6">
      <c r="A2" t="s">
        <v>324</v>
      </c>
      <c r="B2" t="s">
        <v>326</v>
      </c>
      <c r="C2" s="1">
        <v>1.99</v>
      </c>
      <c r="D2" s="1">
        <v>2500</v>
      </c>
      <c r="F2">
        <v>1</v>
      </c>
    </row>
    <row r="3" spans="1:6">
      <c r="A3" t="s">
        <v>325</v>
      </c>
      <c r="B3" t="s">
        <v>327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2021-02-07T10:22:54Z</dcterms:modified>
</cp:coreProperties>
</file>