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home/edws/i12028/Desktop/数値解析/"/>
    </mc:Choice>
  </mc:AlternateContent>
  <bookViews>
    <workbookView xWindow="0" yWindow="460" windowWidth="38400" windowHeight="19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M33" i="1"/>
  <c r="C24" i="1"/>
  <c r="M34" i="1"/>
  <c r="C25" i="1"/>
  <c r="M35" i="1"/>
  <c r="C26" i="1"/>
  <c r="M36" i="1"/>
  <c r="C27" i="1"/>
  <c r="M37" i="1"/>
  <c r="C22" i="1"/>
  <c r="M32" i="1"/>
  <c r="C8" i="1"/>
  <c r="E8" i="1"/>
  <c r="D9" i="1"/>
  <c r="N33" i="1"/>
  <c r="D22" i="1"/>
  <c r="E22" i="1"/>
  <c r="F22" i="1"/>
  <c r="G22" i="1"/>
  <c r="D23" i="1"/>
  <c r="O33" i="1"/>
  <c r="D31" i="1"/>
  <c r="C31" i="1"/>
  <c r="E31" i="1"/>
  <c r="F31" i="1"/>
  <c r="G31" i="1"/>
  <c r="H31" i="1"/>
  <c r="I31" i="1"/>
  <c r="D32" i="1"/>
  <c r="P33" i="1"/>
  <c r="C32" i="1"/>
  <c r="J32" i="1"/>
  <c r="Q33" i="1"/>
  <c r="C9" i="1"/>
  <c r="E9" i="1"/>
  <c r="D10" i="1"/>
  <c r="N34" i="1"/>
  <c r="E23" i="1"/>
  <c r="F23" i="1"/>
  <c r="G23" i="1"/>
  <c r="D24" i="1"/>
  <c r="O34" i="1"/>
  <c r="E32" i="1"/>
  <c r="F32" i="1"/>
  <c r="G32" i="1"/>
  <c r="H32" i="1"/>
  <c r="I32" i="1"/>
  <c r="D33" i="1"/>
  <c r="P34" i="1"/>
  <c r="C33" i="1"/>
  <c r="J33" i="1"/>
  <c r="Q34" i="1"/>
  <c r="C10" i="1"/>
  <c r="E10" i="1"/>
  <c r="D11" i="1"/>
  <c r="N35" i="1"/>
  <c r="E24" i="1"/>
  <c r="F24" i="1"/>
  <c r="G24" i="1"/>
  <c r="D25" i="1"/>
  <c r="O35" i="1"/>
  <c r="E33" i="1"/>
  <c r="F33" i="1"/>
  <c r="G33" i="1"/>
  <c r="H33" i="1"/>
  <c r="I33" i="1"/>
  <c r="D34" i="1"/>
  <c r="P35" i="1"/>
  <c r="C34" i="1"/>
  <c r="J34" i="1"/>
  <c r="Q35" i="1"/>
  <c r="C11" i="1"/>
  <c r="E11" i="1"/>
  <c r="D12" i="1"/>
  <c r="N36" i="1"/>
  <c r="E25" i="1"/>
  <c r="F25" i="1"/>
  <c r="G25" i="1"/>
  <c r="D26" i="1"/>
  <c r="O36" i="1"/>
  <c r="E34" i="1"/>
  <c r="F34" i="1"/>
  <c r="G34" i="1"/>
  <c r="H34" i="1"/>
  <c r="I34" i="1"/>
  <c r="D35" i="1"/>
  <c r="P36" i="1"/>
  <c r="C35" i="1"/>
  <c r="J35" i="1"/>
  <c r="Q36" i="1"/>
  <c r="C12" i="1"/>
  <c r="E12" i="1"/>
  <c r="D13" i="1"/>
  <c r="N37" i="1"/>
  <c r="E26" i="1"/>
  <c r="F26" i="1"/>
  <c r="G26" i="1"/>
  <c r="D27" i="1"/>
  <c r="O37" i="1"/>
  <c r="E35" i="1"/>
  <c r="F35" i="1"/>
  <c r="G35" i="1"/>
  <c r="H35" i="1"/>
  <c r="I35" i="1"/>
  <c r="D36" i="1"/>
  <c r="P37" i="1"/>
  <c r="C36" i="1"/>
  <c r="J36" i="1"/>
  <c r="Q37" i="1"/>
  <c r="J31" i="1"/>
  <c r="Q32" i="1"/>
  <c r="P32" i="1"/>
  <c r="O32" i="1"/>
  <c r="N32" i="1"/>
  <c r="K32" i="1"/>
  <c r="K33" i="1"/>
  <c r="K34" i="1"/>
  <c r="K35" i="1"/>
  <c r="K36" i="1"/>
  <c r="K31" i="1"/>
  <c r="E36" i="1"/>
  <c r="F36" i="1"/>
  <c r="G36" i="1"/>
  <c r="H36" i="1"/>
  <c r="I36" i="1"/>
  <c r="H23" i="1"/>
  <c r="I23" i="1"/>
  <c r="H24" i="1"/>
  <c r="I24" i="1"/>
  <c r="H25" i="1"/>
  <c r="I25" i="1"/>
  <c r="H26" i="1"/>
  <c r="I26" i="1"/>
  <c r="H27" i="1"/>
  <c r="I27" i="1"/>
  <c r="H22" i="1"/>
  <c r="I22" i="1"/>
  <c r="F9" i="1"/>
  <c r="F8" i="1"/>
  <c r="E27" i="1"/>
  <c r="F27" i="1"/>
  <c r="G27" i="1"/>
  <c r="C13" i="1"/>
  <c r="C14" i="1"/>
  <c r="C15" i="1"/>
  <c r="C16" i="1"/>
  <c r="C17" i="1"/>
  <c r="C18" i="1"/>
  <c r="G9" i="1"/>
  <c r="F10" i="1"/>
  <c r="G10" i="1"/>
  <c r="F11" i="1"/>
  <c r="G11" i="1"/>
  <c r="F12" i="1"/>
  <c r="G12" i="1"/>
  <c r="F13" i="1"/>
  <c r="G13" i="1"/>
  <c r="F14" i="1"/>
  <c r="E13" i="1"/>
  <c r="D14" i="1"/>
  <c r="G14" i="1"/>
  <c r="F15" i="1"/>
  <c r="E14" i="1"/>
  <c r="D15" i="1"/>
  <c r="G15" i="1"/>
  <c r="F16" i="1"/>
  <c r="E15" i="1"/>
  <c r="D16" i="1"/>
  <c r="G16" i="1"/>
  <c r="F17" i="1"/>
  <c r="E16" i="1"/>
  <c r="D17" i="1"/>
  <c r="G17" i="1"/>
  <c r="F18" i="1"/>
  <c r="E17" i="1"/>
  <c r="D18" i="1"/>
  <c r="G18" i="1"/>
  <c r="G8" i="1"/>
  <c r="E18" i="1"/>
</calcChain>
</file>

<file path=xl/sharedStrings.xml><?xml version="1.0" encoding="utf-8"?>
<sst xmlns="http://schemas.openxmlformats.org/spreadsheetml/2006/main" count="37" uniqueCount="27">
  <si>
    <t>y'=f(x,y)=2x+3y</t>
    <phoneticPr fontId="1"/>
  </si>
  <si>
    <t>刻み幅h</t>
    <rPh sb="0" eb="1">
      <t>キザミハバ</t>
    </rPh>
    <phoneticPr fontId="1"/>
  </si>
  <si>
    <t>xk</t>
    <phoneticPr fontId="1"/>
  </si>
  <si>
    <t>k</t>
    <phoneticPr fontId="1"/>
  </si>
  <si>
    <t>yk</t>
    <phoneticPr fontId="1"/>
  </si>
  <si>
    <t>f(x,y)</t>
    <phoneticPr fontId="1"/>
  </si>
  <si>
    <t>厳密解</t>
    <rPh sb="0" eb="3">
      <t>ゲンミツカイ</t>
    </rPh>
    <phoneticPr fontId="1"/>
  </si>
  <si>
    <t>誤差</t>
    <rPh sb="0" eb="2">
      <t>ゴサ</t>
    </rPh>
    <phoneticPr fontId="1"/>
  </si>
  <si>
    <t>k</t>
    <phoneticPr fontId="1"/>
  </si>
  <si>
    <t>yk</t>
    <phoneticPr fontId="1"/>
  </si>
  <si>
    <t>f(xk,yk)</t>
    <phoneticPr fontId="1"/>
  </si>
  <si>
    <t>d1</t>
    <phoneticPr fontId="1"/>
  </si>
  <si>
    <t>d2</t>
    <phoneticPr fontId="1"/>
  </si>
  <si>
    <t>R-K法</t>
    <rPh sb="3" eb="4">
      <t>ホウ</t>
    </rPh>
    <phoneticPr fontId="1"/>
  </si>
  <si>
    <t>ホイン法</t>
    <rPh sb="3" eb="4">
      <t>ホウ</t>
    </rPh>
    <phoneticPr fontId="1"/>
  </si>
  <si>
    <t>Euler法</t>
    <rPh sb="5" eb="6">
      <t>ホウ</t>
    </rPh>
    <phoneticPr fontId="1"/>
  </si>
  <si>
    <t>ルンゲ・クッター法</t>
    <rPh sb="8" eb="9">
      <t>ホウ</t>
    </rPh>
    <phoneticPr fontId="1"/>
  </si>
  <si>
    <t>xk</t>
    <phoneticPr fontId="1"/>
  </si>
  <si>
    <t>yk</t>
    <phoneticPr fontId="1"/>
  </si>
  <si>
    <t>d1</t>
    <phoneticPr fontId="1"/>
  </si>
  <si>
    <t>d3</t>
    <phoneticPr fontId="1"/>
  </si>
  <si>
    <t>d4</t>
    <phoneticPr fontId="1"/>
  </si>
  <si>
    <t>x</t>
    <phoneticPr fontId="1"/>
  </si>
  <si>
    <t>ホイン法</t>
    <phoneticPr fontId="1"/>
  </si>
  <si>
    <t>グラフ作成用</t>
    <rPh sb="5" eb="6">
      <t>ヨウ</t>
    </rPh>
    <phoneticPr fontId="1"/>
  </si>
  <si>
    <t>初期値</t>
    <rPh sb="0" eb="3">
      <t>ショキチ</t>
    </rPh>
    <phoneticPr fontId="1"/>
  </si>
  <si>
    <t>y(x0)=y0=y(0)=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</si>
</sst>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27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ont="1" applyFill="1" applyBorder="1"/>
    <xf numFmtId="0" fontId="0" fillId="4" borderId="2" xfId="0" applyFill="1" applyBorder="1"/>
    <xf numFmtId="0" fontId="0" fillId="5" borderId="1" xfId="0" applyFill="1" applyBorder="1"/>
    <xf numFmtId="0" fontId="0" fillId="4" borderId="1" xfId="0" applyFill="1" applyBorder="1"/>
  </cellXfs>
  <cellStyles count="1">
    <cellStyle name="標準" xfId="0" builtinId="0"/>
  </cellStyles>
  <dxfs count="0"/>
  <tableStyles count="0" defaultTableStyle="TableStyleMedium9" defaultPivotStyle="PivotStyleMedium7"/>
  <colors>
    <mruColors>
      <color rgb="FFFF7274"/>
      <color rgb="FFFF5A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baseline="0">
                <a:effectLst/>
              </a:rPr>
              <a:t>常微分方程式の数値解法</a:t>
            </a:r>
            <a:r>
              <a:rPr lang="ja-JP" altLang="en-US"/>
              <a:t>の比較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Sheet1!$N$31</c:f>
              <c:strCache>
                <c:ptCount val="1"/>
                <c:pt idx="0">
                  <c:v>Euler法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Sheet1!$M$32:$M$37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Sheet1!$N$32:$N$37</c:f>
              <c:numCache>
                <c:formatCode>General</c:formatCode>
                <c:ptCount val="6"/>
                <c:pt idx="0">
                  <c:v>1.0</c:v>
                </c:pt>
                <c:pt idx="1">
                  <c:v>1.3</c:v>
                </c:pt>
                <c:pt idx="2">
                  <c:v>1.71</c:v>
                </c:pt>
                <c:pt idx="3">
                  <c:v>2.263</c:v>
                </c:pt>
                <c:pt idx="4">
                  <c:v>3.0019</c:v>
                </c:pt>
                <c:pt idx="5">
                  <c:v>3.982470000000001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Sheet1!$O$31</c:f>
              <c:strCache>
                <c:ptCount val="1"/>
                <c:pt idx="0">
                  <c:v>ホイン法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Sheet1!$M$32:$M$37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Sheet1!$O$32:$O$37</c:f>
              <c:numCache>
                <c:formatCode>General</c:formatCode>
                <c:ptCount val="6"/>
                <c:pt idx="0">
                  <c:v>1.0</c:v>
                </c:pt>
                <c:pt idx="1">
                  <c:v>1.355</c:v>
                </c:pt>
                <c:pt idx="2">
                  <c:v>1.855475</c:v>
                </c:pt>
                <c:pt idx="3">
                  <c:v>2.551613875</c:v>
                </c:pt>
                <c:pt idx="4">
                  <c:v>3.510920661875</c:v>
                </c:pt>
                <c:pt idx="5">
                  <c:v>4.824188290221875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Sheet1!$P$31</c:f>
              <c:strCache>
                <c:ptCount val="1"/>
                <c:pt idx="0">
                  <c:v>R-K法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Sheet1!$M$32:$M$37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Sheet1!$P$32:$P$37</c:f>
              <c:numCache>
                <c:formatCode>General</c:formatCode>
                <c:ptCount val="6"/>
                <c:pt idx="0">
                  <c:v>1.0</c:v>
                </c:pt>
                <c:pt idx="1">
                  <c:v>1.3609125</c:v>
                </c:pt>
                <c:pt idx="2">
                  <c:v>1.87140822671875</c:v>
                </c:pt>
                <c:pt idx="3">
                  <c:v>2.583817002233471</c:v>
                </c:pt>
                <c:pt idx="4">
                  <c:v>3.568775582752322</c:v>
                </c:pt>
                <c:pt idx="5">
                  <c:v>4.921632110683438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Sheet1!$Q$31</c:f>
              <c:strCache>
                <c:ptCount val="1"/>
                <c:pt idx="0">
                  <c:v>厳密解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Sheet1!$M$32:$M$37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Sheet1!$Q$32:$Q$37</c:f>
              <c:numCache>
                <c:formatCode>General</c:formatCode>
                <c:ptCount val="6"/>
                <c:pt idx="0">
                  <c:v>1.0</c:v>
                </c:pt>
                <c:pt idx="1">
                  <c:v>1.360938542592893</c:v>
                </c:pt>
                <c:pt idx="2">
                  <c:v>1.871478533810623</c:v>
                </c:pt>
                <c:pt idx="3">
                  <c:v>2.583959358080716</c:v>
                </c:pt>
                <c:pt idx="4">
                  <c:v>3.569031794455781</c:v>
                </c:pt>
                <c:pt idx="5">
                  <c:v>4.92206441930208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84256"/>
        <c:axId val="2128222208"/>
      </c:scatterChart>
      <c:valAx>
        <c:axId val="2128084256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8222208"/>
        <c:crosses val="autoZero"/>
        <c:crossBetween val="midCat"/>
        <c:majorUnit val="0.1"/>
      </c:valAx>
      <c:valAx>
        <c:axId val="2128222208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808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120650</xdr:colOff>
      <xdr:row>0</xdr:row>
      <xdr:rowOff>215900</xdr:rowOff>
    </xdr:from>
    <xdr:to>
      <xdr:col>17</xdr:col>
      <xdr:colOff>0</xdr:colOff>
      <xdr:row>28</xdr:row>
      <xdr:rowOff>25400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3" workbookViewId="0">
      <selection activeCell="K32" sqref="K32"/>
    </sheetView>
  </sheetViews>
  <sheetFormatPr baseColWidth="12" defaultRowHeight="20" x14ac:dyDescent="0.3"/>
  <cols>
    <col min="2" max="2" width="16" bestFit="1" customWidth="1"/>
    <col min="3" max="3" width="14.7109375" bestFit="1" customWidth="1"/>
  </cols>
  <sheetData>
    <row r="1" spans="1:7" x14ac:dyDescent="0.3">
      <c r="B1" s="1" t="s">
        <v>0</v>
      </c>
    </row>
    <row r="2" spans="1:7" x14ac:dyDescent="0.3">
      <c r="A2" s="1" t="s">
        <v>25</v>
      </c>
      <c r="B2" s="1" t="s">
        <v>26</v>
      </c>
      <c r="C2" s="1">
        <v>1</v>
      </c>
    </row>
    <row r="3" spans="1:7" x14ac:dyDescent="0.3">
      <c r="B3" s="1" t="s">
        <v>1</v>
      </c>
      <c r="C3" s="1">
        <v>0.1</v>
      </c>
    </row>
    <row r="6" spans="1:7" x14ac:dyDescent="0.3">
      <c r="B6" s="4" t="s">
        <v>15</v>
      </c>
    </row>
    <row r="7" spans="1:7" x14ac:dyDescent="0.3">
      <c r="B7" s="1" t="s">
        <v>3</v>
      </c>
      <c r="C7" s="1" t="s">
        <v>2</v>
      </c>
      <c r="D7" s="1" t="s">
        <v>4</v>
      </c>
      <c r="E7" s="1" t="s">
        <v>5</v>
      </c>
      <c r="F7" s="3" t="s">
        <v>6</v>
      </c>
      <c r="G7" s="1" t="s">
        <v>7</v>
      </c>
    </row>
    <row r="8" spans="1:7" x14ac:dyDescent="0.3">
      <c r="B8" s="1">
        <v>0</v>
      </c>
      <c r="C8" s="1">
        <f t="shared" ref="C8:C18" si="0">B8*$C$3</f>
        <v>0</v>
      </c>
      <c r="D8" s="1">
        <v>1</v>
      </c>
      <c r="E8" s="1">
        <f>2*C8+3*D8</f>
        <v>3</v>
      </c>
      <c r="F8" s="1">
        <f>(11/9)*EXP(3*C8)-2/3*C8-2/9</f>
        <v>1</v>
      </c>
      <c r="G8" s="1">
        <f>F8-D8</f>
        <v>0</v>
      </c>
    </row>
    <row r="9" spans="1:7" x14ac:dyDescent="0.3">
      <c r="B9" s="1">
        <v>1</v>
      </c>
      <c r="C9" s="1">
        <f t="shared" si="0"/>
        <v>0.1</v>
      </c>
      <c r="D9" s="1">
        <f>D8+E8*$C$3</f>
        <v>1.3</v>
      </c>
      <c r="E9" s="1">
        <f t="shared" ref="E9:E18" si="1">2*C9+3*D9</f>
        <v>4.1000000000000005</v>
      </c>
      <c r="F9" s="1">
        <f t="shared" ref="F9:F18" si="2">(11/9)*EXP(3*C9)-2/3*C9-2/9</f>
        <v>1.3609385425928928</v>
      </c>
      <c r="G9" s="1">
        <f t="shared" ref="G9:G18" si="3">F9-D9</f>
        <v>6.0938542592892775E-2</v>
      </c>
    </row>
    <row r="10" spans="1:7" x14ac:dyDescent="0.3">
      <c r="B10" s="1">
        <v>2</v>
      </c>
      <c r="C10" s="1">
        <f t="shared" si="0"/>
        <v>0.2</v>
      </c>
      <c r="D10" s="1">
        <f t="shared" ref="D10:D18" si="4">D9+E9*$C$3</f>
        <v>1.7100000000000002</v>
      </c>
      <c r="E10" s="1">
        <f t="shared" si="1"/>
        <v>5.5300000000000011</v>
      </c>
      <c r="F10" s="1">
        <f t="shared" si="2"/>
        <v>1.8714785338106226</v>
      </c>
      <c r="G10" s="1">
        <f t="shared" si="3"/>
        <v>0.16147853381062238</v>
      </c>
    </row>
    <row r="11" spans="1:7" x14ac:dyDescent="0.3">
      <c r="B11" s="1">
        <v>3</v>
      </c>
      <c r="C11" s="1">
        <f t="shared" si="0"/>
        <v>0.30000000000000004</v>
      </c>
      <c r="D11" s="1">
        <f t="shared" si="4"/>
        <v>2.2630000000000003</v>
      </c>
      <c r="E11" s="1">
        <f t="shared" si="1"/>
        <v>7.3890000000000011</v>
      </c>
      <c r="F11" s="1">
        <f t="shared" si="2"/>
        <v>2.5839593580807163</v>
      </c>
      <c r="G11" s="1">
        <f t="shared" si="3"/>
        <v>0.32095935808071596</v>
      </c>
    </row>
    <row r="12" spans="1:7" x14ac:dyDescent="0.3">
      <c r="B12" s="1">
        <v>4</v>
      </c>
      <c r="C12" s="1">
        <f t="shared" si="0"/>
        <v>0.4</v>
      </c>
      <c r="D12" s="1">
        <f t="shared" si="4"/>
        <v>3.0019000000000005</v>
      </c>
      <c r="E12" s="1">
        <f t="shared" si="1"/>
        <v>9.8057000000000016</v>
      </c>
      <c r="F12" s="1">
        <f t="shared" si="2"/>
        <v>3.569031794455781</v>
      </c>
      <c r="G12" s="1">
        <f t="shared" si="3"/>
        <v>0.56713179445578055</v>
      </c>
    </row>
    <row r="13" spans="1:7" x14ac:dyDescent="0.3">
      <c r="B13" s="1">
        <v>5</v>
      </c>
      <c r="C13" s="1">
        <f t="shared" si="0"/>
        <v>0.5</v>
      </c>
      <c r="D13" s="1">
        <f t="shared" si="4"/>
        <v>3.9824700000000006</v>
      </c>
      <c r="E13" s="1">
        <f t="shared" si="1"/>
        <v>12.947410000000001</v>
      </c>
      <c r="F13" s="1">
        <f t="shared" si="2"/>
        <v>4.9220644193020791</v>
      </c>
      <c r="G13" s="1">
        <f t="shared" si="3"/>
        <v>0.93959441930207843</v>
      </c>
    </row>
    <row r="14" spans="1:7" x14ac:dyDescent="0.3">
      <c r="B14" s="1">
        <v>6</v>
      </c>
      <c r="C14" s="1">
        <f t="shared" si="0"/>
        <v>0.60000000000000009</v>
      </c>
      <c r="D14" s="1">
        <f t="shared" si="4"/>
        <v>5.2772110000000012</v>
      </c>
      <c r="E14" s="1">
        <f t="shared" si="1"/>
        <v>17.031633000000003</v>
      </c>
      <c r="F14" s="1">
        <f t="shared" si="2"/>
        <v>6.7717913453936029</v>
      </c>
      <c r="G14" s="1">
        <f t="shared" si="3"/>
        <v>1.4945803453936017</v>
      </c>
    </row>
    <row r="15" spans="1:7" x14ac:dyDescent="0.3">
      <c r="B15" s="1">
        <v>7</v>
      </c>
      <c r="C15" s="1">
        <f t="shared" si="0"/>
        <v>0.70000000000000007</v>
      </c>
      <c r="D15" s="1">
        <f t="shared" si="4"/>
        <v>6.9803743000000011</v>
      </c>
      <c r="E15" s="1">
        <f t="shared" si="1"/>
        <v>22.341122900000002</v>
      </c>
      <c r="F15" s="1">
        <f t="shared" si="2"/>
        <v>9.2919854486937972</v>
      </c>
      <c r="G15" s="1">
        <f t="shared" si="3"/>
        <v>2.311611148693796</v>
      </c>
    </row>
    <row r="16" spans="1:7" x14ac:dyDescent="0.3">
      <c r="B16" s="1">
        <v>8</v>
      </c>
      <c r="C16" s="1">
        <f t="shared" si="0"/>
        <v>0.8</v>
      </c>
      <c r="D16" s="1">
        <f t="shared" si="4"/>
        <v>9.2144865900000017</v>
      </c>
      <c r="E16" s="1">
        <f t="shared" si="1"/>
        <v>29.243459770000008</v>
      </c>
      <c r="F16" s="1">
        <f t="shared" si="2"/>
        <v>12.717215576339742</v>
      </c>
      <c r="G16" s="1">
        <f t="shared" si="3"/>
        <v>3.5027289863397399</v>
      </c>
    </row>
    <row r="17" spans="2:17" x14ac:dyDescent="0.3">
      <c r="B17" s="1">
        <v>9</v>
      </c>
      <c r="C17" s="1">
        <f t="shared" si="0"/>
        <v>0.9</v>
      </c>
      <c r="D17" s="1">
        <f t="shared" si="4"/>
        <v>12.138832567000003</v>
      </c>
      <c r="E17" s="1">
        <f t="shared" si="1"/>
        <v>38.216497701000009</v>
      </c>
      <c r="F17" s="1">
        <f t="shared" si="2"/>
        <v>17.364116552622356</v>
      </c>
      <c r="G17" s="1">
        <f t="shared" si="3"/>
        <v>5.2252839856223527</v>
      </c>
    </row>
    <row r="18" spans="2:17" x14ac:dyDescent="0.3">
      <c r="B18" s="1">
        <v>10</v>
      </c>
      <c r="C18" s="1">
        <f t="shared" si="0"/>
        <v>1</v>
      </c>
      <c r="D18" s="1">
        <f t="shared" si="4"/>
        <v>15.960482337100004</v>
      </c>
      <c r="E18" s="1">
        <f t="shared" si="1"/>
        <v>49.881447011300011</v>
      </c>
      <c r="F18" s="1">
        <f t="shared" si="2"/>
        <v>23.66010068389604</v>
      </c>
      <c r="G18" s="1">
        <f t="shared" si="3"/>
        <v>7.6996183467960364</v>
      </c>
    </row>
    <row r="20" spans="2:17" x14ac:dyDescent="0.3">
      <c r="B20" s="6" t="s">
        <v>14</v>
      </c>
    </row>
    <row r="21" spans="2:17" x14ac:dyDescent="0.3">
      <c r="B21" s="1" t="s">
        <v>8</v>
      </c>
      <c r="C21" s="1" t="s">
        <v>2</v>
      </c>
      <c r="D21" s="1" t="s">
        <v>9</v>
      </c>
      <c r="E21" s="1" t="s">
        <v>10</v>
      </c>
      <c r="F21" s="1" t="s">
        <v>11</v>
      </c>
      <c r="G21" s="1" t="s">
        <v>12</v>
      </c>
      <c r="H21" s="3" t="s">
        <v>6</v>
      </c>
      <c r="I21" s="1" t="s">
        <v>7</v>
      </c>
    </row>
    <row r="22" spans="2:17" x14ac:dyDescent="0.3">
      <c r="B22" s="1">
        <v>0</v>
      </c>
      <c r="C22" s="1">
        <f t="shared" ref="C22:C27" si="5">B22*$C$3</f>
        <v>0</v>
      </c>
      <c r="D22" s="1">
        <f>C2</f>
        <v>1</v>
      </c>
      <c r="E22" s="1">
        <f>2*C22+3*D22</f>
        <v>3</v>
      </c>
      <c r="F22" s="1">
        <f>E22</f>
        <v>3</v>
      </c>
      <c r="G22" s="1">
        <f>2*(C22+$C$3)+3*(D22+F22*$C$3)</f>
        <v>4.1000000000000005</v>
      </c>
      <c r="H22" s="1">
        <f>11/9*EXP(3*C22)-2/3*C22-2/9</f>
        <v>1</v>
      </c>
      <c r="I22" s="1">
        <f>H22-D22</f>
        <v>0</v>
      </c>
    </row>
    <row r="23" spans="2:17" x14ac:dyDescent="0.3">
      <c r="B23" s="1">
        <v>1</v>
      </c>
      <c r="C23" s="1">
        <f t="shared" si="5"/>
        <v>0.1</v>
      </c>
      <c r="D23" s="1">
        <f>D22+1/2*(F22+G22)*$C$3</f>
        <v>1.355</v>
      </c>
      <c r="E23" s="1">
        <f t="shared" ref="E23:E27" si="6">2*C23+3*D23</f>
        <v>4.2649999999999997</v>
      </c>
      <c r="F23" s="1">
        <f t="shared" ref="F23:F27" si="7">E23</f>
        <v>4.2649999999999997</v>
      </c>
      <c r="G23" s="1">
        <f t="shared" ref="G23:G27" si="8">2*(C23+$C$3)+3*(D23+F23*$C$3)</f>
        <v>5.7445000000000004</v>
      </c>
      <c r="H23" s="1">
        <f t="shared" ref="H23:H27" si="9">11/9*EXP(3*C23)-2/3*C23-2/9</f>
        <v>1.3609385425928928</v>
      </c>
      <c r="I23" s="1">
        <f t="shared" ref="I23:I27" si="10">H23-D23</f>
        <v>5.938542592892837E-3</v>
      </c>
    </row>
    <row r="24" spans="2:17" x14ac:dyDescent="0.3">
      <c r="B24" s="1">
        <v>2</v>
      </c>
      <c r="C24" s="1">
        <f t="shared" si="5"/>
        <v>0.2</v>
      </c>
      <c r="D24" s="1">
        <f t="shared" ref="D24:D27" si="11">D23+1/2*(F23+G23)*$C$3</f>
        <v>1.855475</v>
      </c>
      <c r="E24" s="1">
        <f t="shared" si="6"/>
        <v>5.9664250000000001</v>
      </c>
      <c r="F24" s="1">
        <f t="shared" si="7"/>
        <v>5.9664250000000001</v>
      </c>
      <c r="G24" s="1">
        <f t="shared" si="8"/>
        <v>7.9563524999999995</v>
      </c>
      <c r="H24" s="1">
        <f t="shared" si="9"/>
        <v>1.8714785338106226</v>
      </c>
      <c r="I24" s="1">
        <f t="shared" si="10"/>
        <v>1.6003533810622583E-2</v>
      </c>
    </row>
    <row r="25" spans="2:17" x14ac:dyDescent="0.3">
      <c r="B25" s="1">
        <v>3</v>
      </c>
      <c r="C25" s="1">
        <f t="shared" si="5"/>
        <v>0.30000000000000004</v>
      </c>
      <c r="D25" s="1">
        <f t="shared" si="11"/>
        <v>2.5516138750000001</v>
      </c>
      <c r="E25" s="1">
        <f t="shared" si="6"/>
        <v>8.254841625000001</v>
      </c>
      <c r="F25" s="1">
        <f t="shared" si="7"/>
        <v>8.254841625000001</v>
      </c>
      <c r="G25" s="1">
        <f t="shared" si="8"/>
        <v>10.931294112500002</v>
      </c>
      <c r="H25" s="1">
        <f t="shared" si="9"/>
        <v>2.5839593580807163</v>
      </c>
      <c r="I25" s="1">
        <f t="shared" si="10"/>
        <v>3.2345483080716164E-2</v>
      </c>
    </row>
    <row r="26" spans="2:17" x14ac:dyDescent="0.3">
      <c r="B26" s="1">
        <v>4</v>
      </c>
      <c r="C26" s="1">
        <f t="shared" si="5"/>
        <v>0.4</v>
      </c>
      <c r="D26" s="1">
        <f t="shared" si="11"/>
        <v>3.5109206618750002</v>
      </c>
      <c r="E26" s="1">
        <f t="shared" si="6"/>
        <v>11.332761985625002</v>
      </c>
      <c r="F26" s="1">
        <f t="shared" si="7"/>
        <v>11.332761985625002</v>
      </c>
      <c r="G26" s="1">
        <f t="shared" si="8"/>
        <v>14.9325905813125</v>
      </c>
      <c r="H26" s="1">
        <f t="shared" si="9"/>
        <v>3.569031794455781</v>
      </c>
      <c r="I26" s="1">
        <f t="shared" si="10"/>
        <v>5.8111132580780822E-2</v>
      </c>
    </row>
    <row r="27" spans="2:17" x14ac:dyDescent="0.3">
      <c r="B27" s="1">
        <v>5</v>
      </c>
      <c r="C27" s="1">
        <f t="shared" si="5"/>
        <v>0.5</v>
      </c>
      <c r="D27" s="1">
        <f t="shared" si="11"/>
        <v>4.8241882902218753</v>
      </c>
      <c r="E27" s="1">
        <f t="shared" si="6"/>
        <v>15.472564870665625</v>
      </c>
      <c r="F27" s="1">
        <f t="shared" si="7"/>
        <v>15.472564870665625</v>
      </c>
      <c r="G27" s="1">
        <f t="shared" si="8"/>
        <v>20.314334331865314</v>
      </c>
      <c r="H27" s="1">
        <f t="shared" si="9"/>
        <v>4.9220644193020791</v>
      </c>
      <c r="I27" s="1">
        <f t="shared" si="10"/>
        <v>9.7876129080203711E-2</v>
      </c>
    </row>
    <row r="29" spans="2:17" x14ac:dyDescent="0.3">
      <c r="B29" s="5" t="s">
        <v>16</v>
      </c>
    </row>
    <row r="30" spans="2:17" x14ac:dyDescent="0.3">
      <c r="B30" s="1" t="s">
        <v>3</v>
      </c>
      <c r="C30" s="1" t="s">
        <v>17</v>
      </c>
      <c r="D30" s="1" t="s">
        <v>18</v>
      </c>
      <c r="E30" s="1" t="s">
        <v>10</v>
      </c>
      <c r="F30" s="1" t="s">
        <v>19</v>
      </c>
      <c r="G30" s="1" t="s">
        <v>12</v>
      </c>
      <c r="H30" s="1" t="s">
        <v>20</v>
      </c>
      <c r="I30" s="1" t="s">
        <v>21</v>
      </c>
      <c r="J30" s="3" t="s">
        <v>6</v>
      </c>
      <c r="K30" s="1" t="s">
        <v>7</v>
      </c>
      <c r="M30" s="1" t="s">
        <v>24</v>
      </c>
    </row>
    <row r="31" spans="2:17" x14ac:dyDescent="0.3">
      <c r="B31" s="1">
        <v>0</v>
      </c>
      <c r="C31" s="1">
        <f>B31*$C$3</f>
        <v>0</v>
      </c>
      <c r="D31" s="1">
        <f>C2</f>
        <v>1</v>
      </c>
      <c r="E31" s="1">
        <f>2*C31+3*D31</f>
        <v>3</v>
      </c>
      <c r="F31" s="1">
        <f>E31</f>
        <v>3</v>
      </c>
      <c r="G31" s="1">
        <f>2*(C31+$C$3/2)+3*(D31+F31*$C$3/2)</f>
        <v>3.55</v>
      </c>
      <c r="H31" s="1">
        <f>2*(C31+$C$3/2)+3*(D31+G31*$C$3/2)</f>
        <v>3.6324999999999998</v>
      </c>
      <c r="I31" s="1">
        <f>2*(C31+$C$3)+3*(D31+H31*$C$3)</f>
        <v>4.2897500000000006</v>
      </c>
      <c r="J31" s="1">
        <f>11/9*EXP(3*C31)-2/3*C31-2/9</f>
        <v>1</v>
      </c>
      <c r="K31" s="1">
        <f>J31-D31</f>
        <v>0</v>
      </c>
      <c r="M31" s="1" t="s">
        <v>22</v>
      </c>
      <c r="N31" s="2" t="s">
        <v>15</v>
      </c>
      <c r="O31" s="6" t="s">
        <v>23</v>
      </c>
      <c r="P31" s="7" t="s">
        <v>13</v>
      </c>
      <c r="Q31" s="3" t="s">
        <v>6</v>
      </c>
    </row>
    <row r="32" spans="2:17" x14ac:dyDescent="0.3">
      <c r="B32" s="1">
        <v>1</v>
      </c>
      <c r="C32" s="1">
        <f t="shared" ref="C32:C36" si="12">B32*$C$3</f>
        <v>0.1</v>
      </c>
      <c r="D32" s="1">
        <f>D31+(F31+2*G31+2*H31+I31)*$C$3/6</f>
        <v>1.3609125</v>
      </c>
      <c r="E32" s="1">
        <f t="shared" ref="E32:E36" si="13">2*C32+3*D32</f>
        <v>4.2827375000000005</v>
      </c>
      <c r="F32" s="1">
        <f t="shared" ref="F32:F36" si="14">E32</f>
        <v>4.2827375000000005</v>
      </c>
      <c r="G32" s="1">
        <f t="shared" ref="G32:G36" si="15">2*(C32+$C$3/2)+3*(D32+F32*$C$3/2)</f>
        <v>5.0251481250000003</v>
      </c>
      <c r="H32" s="1">
        <f t="shared" ref="H32:H36" si="16">2*(C32+$C$3/2)+3*(D32+G32*$C$3/2)</f>
        <v>5.1365097187500002</v>
      </c>
      <c r="I32" s="1">
        <f t="shared" ref="I32:I36" si="17">2*(C32+$C$3)+3*(D32+H32*$C$3)</f>
        <v>6.0236904156250013</v>
      </c>
      <c r="J32" s="1">
        <f t="shared" ref="J32:J36" si="18">11/9*EXP(3*C32)-2/3*C32-2/9</f>
        <v>1.3609385425928928</v>
      </c>
      <c r="K32" s="1">
        <f t="shared" ref="K32:K36" si="19">J32-D32</f>
        <v>2.6042592892849825E-5</v>
      </c>
      <c r="M32" s="1">
        <f t="shared" ref="M32:M37" si="20">C22</f>
        <v>0</v>
      </c>
      <c r="N32" s="1">
        <f t="shared" ref="N32:N37" si="21">D8</f>
        <v>1</v>
      </c>
      <c r="O32" s="1">
        <f t="shared" ref="O32:O37" si="22">D22</f>
        <v>1</v>
      </c>
      <c r="P32" s="1">
        <f t="shared" ref="P32:P37" si="23">D31</f>
        <v>1</v>
      </c>
      <c r="Q32" s="1">
        <f t="shared" ref="Q32:Q37" si="24">J31</f>
        <v>1</v>
      </c>
    </row>
    <row r="33" spans="2:17" x14ac:dyDescent="0.3">
      <c r="B33" s="1">
        <v>2</v>
      </c>
      <c r="C33" s="1">
        <f t="shared" si="12"/>
        <v>0.2</v>
      </c>
      <c r="D33" s="1">
        <f t="shared" ref="D33:D36" si="25">D32+(F32+2*G32+2*H32+I32)*$C$3/6</f>
        <v>1.8714082267187502</v>
      </c>
      <c r="E33" s="1">
        <f t="shared" si="13"/>
        <v>6.0142246801562509</v>
      </c>
      <c r="F33" s="1">
        <f t="shared" si="14"/>
        <v>6.0142246801562509</v>
      </c>
      <c r="G33" s="1">
        <f t="shared" si="15"/>
        <v>7.0163583821796873</v>
      </c>
      <c r="H33" s="1">
        <f t="shared" si="16"/>
        <v>7.1666784374832044</v>
      </c>
      <c r="I33" s="1">
        <f t="shared" si="17"/>
        <v>8.3642282114012119</v>
      </c>
      <c r="J33" s="1">
        <f t="shared" si="18"/>
        <v>1.8714785338106226</v>
      </c>
      <c r="K33" s="1">
        <f t="shared" si="19"/>
        <v>7.0307091872390259E-5</v>
      </c>
      <c r="M33" s="1">
        <f t="shared" si="20"/>
        <v>0.1</v>
      </c>
      <c r="N33" s="1">
        <f t="shared" si="21"/>
        <v>1.3</v>
      </c>
      <c r="O33" s="1">
        <f t="shared" si="22"/>
        <v>1.355</v>
      </c>
      <c r="P33" s="1">
        <f t="shared" si="23"/>
        <v>1.3609125</v>
      </c>
      <c r="Q33" s="1">
        <f t="shared" si="24"/>
        <v>1.3609385425928928</v>
      </c>
    </row>
    <row r="34" spans="2:17" x14ac:dyDescent="0.3">
      <c r="B34" s="1">
        <v>3</v>
      </c>
      <c r="C34" s="1">
        <f t="shared" si="12"/>
        <v>0.30000000000000004</v>
      </c>
      <c r="D34" s="1">
        <f t="shared" si="25"/>
        <v>2.583817002233471</v>
      </c>
      <c r="E34" s="1">
        <f t="shared" si="13"/>
        <v>8.3514510067004135</v>
      </c>
      <c r="F34" s="1">
        <f t="shared" si="14"/>
        <v>8.3514510067004135</v>
      </c>
      <c r="G34" s="1">
        <f t="shared" si="15"/>
        <v>9.7041686577054751</v>
      </c>
      <c r="H34" s="1">
        <f t="shared" si="16"/>
        <v>9.9070763053562345</v>
      </c>
      <c r="I34" s="1">
        <f t="shared" si="17"/>
        <v>11.523573898307284</v>
      </c>
      <c r="J34" s="1">
        <f t="shared" si="18"/>
        <v>2.5839593580807163</v>
      </c>
      <c r="K34" s="1">
        <f t="shared" si="19"/>
        <v>1.4235584724531236E-4</v>
      </c>
      <c r="M34" s="1">
        <f t="shared" si="20"/>
        <v>0.2</v>
      </c>
      <c r="N34" s="1">
        <f t="shared" si="21"/>
        <v>1.7100000000000002</v>
      </c>
      <c r="O34" s="1">
        <f t="shared" si="22"/>
        <v>1.855475</v>
      </c>
      <c r="P34" s="1">
        <f t="shared" si="23"/>
        <v>1.8714082267187502</v>
      </c>
      <c r="Q34" s="1">
        <f t="shared" si="24"/>
        <v>1.8714785338106226</v>
      </c>
    </row>
    <row r="35" spans="2:17" x14ac:dyDescent="0.3">
      <c r="B35" s="1">
        <v>4</v>
      </c>
      <c r="C35" s="1">
        <f t="shared" si="12"/>
        <v>0.4</v>
      </c>
      <c r="D35" s="1">
        <f t="shared" si="25"/>
        <v>3.5687755827523229</v>
      </c>
      <c r="E35" s="1">
        <f t="shared" si="13"/>
        <v>11.506326748256969</v>
      </c>
      <c r="F35" s="1">
        <f t="shared" si="14"/>
        <v>11.506326748256969</v>
      </c>
      <c r="G35" s="1">
        <f t="shared" si="15"/>
        <v>13.332275760495515</v>
      </c>
      <c r="H35" s="1">
        <f t="shared" si="16"/>
        <v>13.606168112331295</v>
      </c>
      <c r="I35" s="1">
        <f t="shared" si="17"/>
        <v>15.788177181956357</v>
      </c>
      <c r="J35" s="1">
        <f t="shared" si="18"/>
        <v>3.569031794455781</v>
      </c>
      <c r="K35" s="1">
        <f t="shared" si="19"/>
        <v>2.5621170345813127E-4</v>
      </c>
      <c r="M35" s="1">
        <f t="shared" si="20"/>
        <v>0.30000000000000004</v>
      </c>
      <c r="N35" s="1">
        <f t="shared" si="21"/>
        <v>2.2630000000000003</v>
      </c>
      <c r="O35" s="1">
        <f t="shared" si="22"/>
        <v>2.5516138750000001</v>
      </c>
      <c r="P35" s="1">
        <f t="shared" si="23"/>
        <v>2.583817002233471</v>
      </c>
      <c r="Q35" s="1">
        <f t="shared" si="24"/>
        <v>2.5839593580807163</v>
      </c>
    </row>
    <row r="36" spans="2:17" x14ac:dyDescent="0.3">
      <c r="B36" s="1">
        <v>5</v>
      </c>
      <c r="C36" s="1">
        <f t="shared" si="12"/>
        <v>0.5</v>
      </c>
      <c r="D36" s="1">
        <f t="shared" si="25"/>
        <v>4.9216321106834382</v>
      </c>
      <c r="E36" s="1">
        <f t="shared" si="13"/>
        <v>15.764896332050315</v>
      </c>
      <c r="F36" s="1">
        <f t="shared" si="14"/>
        <v>15.764896332050315</v>
      </c>
      <c r="G36" s="1">
        <f t="shared" si="15"/>
        <v>18.229630781857864</v>
      </c>
      <c r="H36" s="1">
        <f t="shared" si="16"/>
        <v>18.599340949328997</v>
      </c>
      <c r="I36" s="1">
        <f t="shared" si="17"/>
        <v>21.544698616849015</v>
      </c>
      <c r="J36" s="1">
        <f t="shared" si="18"/>
        <v>4.9220644193020791</v>
      </c>
      <c r="K36" s="1">
        <f t="shared" si="19"/>
        <v>4.3230861864085313E-4</v>
      </c>
      <c r="M36" s="1">
        <f t="shared" si="20"/>
        <v>0.4</v>
      </c>
      <c r="N36" s="1">
        <f t="shared" si="21"/>
        <v>3.0019000000000005</v>
      </c>
      <c r="O36" s="1">
        <f t="shared" si="22"/>
        <v>3.5109206618750002</v>
      </c>
      <c r="P36" s="1">
        <f t="shared" si="23"/>
        <v>3.5687755827523229</v>
      </c>
      <c r="Q36" s="1">
        <f t="shared" si="24"/>
        <v>3.569031794455781</v>
      </c>
    </row>
    <row r="37" spans="2:17" x14ac:dyDescent="0.3">
      <c r="M37" s="1">
        <f t="shared" si="20"/>
        <v>0.5</v>
      </c>
      <c r="N37" s="1">
        <f t="shared" si="21"/>
        <v>3.9824700000000006</v>
      </c>
      <c r="O37" s="1">
        <f t="shared" si="22"/>
        <v>4.8241882902218753</v>
      </c>
      <c r="P37" s="1">
        <f t="shared" si="23"/>
        <v>4.9216321106834382</v>
      </c>
      <c r="Q37" s="1">
        <f t="shared" si="24"/>
        <v>4.9220644193020791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2016-12-22T01:20:21Z</dcterms:created>
  <dcterms:modified xsi:type="dcterms:W3CDTF">2016-12-22T02:23:01Z</dcterms:modified>
</cp:coreProperties>
</file>