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6" windowWidth="22980" windowHeight="9876" activeTab="1"/>
  </bookViews>
  <sheets>
    <sheet name="Results" sheetId="6" r:id="rId1"/>
    <sheet name="IecExample" sheetId="5" r:id="rId2"/>
  </sheets>
  <calcPr calcId="145621"/>
</workbook>
</file>

<file path=xl/calcChain.xml><?xml version="1.0" encoding="utf-8"?>
<calcChain xmlns="http://schemas.openxmlformats.org/spreadsheetml/2006/main">
  <c r="G35" i="6" l="1"/>
  <c r="E35" i="6"/>
  <c r="H30" i="6"/>
  <c r="H31" i="6"/>
  <c r="H32" i="6"/>
  <c r="H33" i="6"/>
  <c r="H34" i="6"/>
  <c r="H35" i="6"/>
  <c r="H36" i="6"/>
  <c r="H37" i="6"/>
  <c r="H38" i="6"/>
  <c r="H39" i="6"/>
  <c r="H40" i="6"/>
  <c r="H29" i="6"/>
  <c r="H14" i="6"/>
  <c r="H15" i="6"/>
  <c r="H16" i="6"/>
  <c r="H17" i="6"/>
  <c r="H18" i="6"/>
  <c r="H19" i="6"/>
  <c r="H20" i="6"/>
  <c r="H21" i="6"/>
  <c r="H22" i="6"/>
  <c r="H23" i="6"/>
  <c r="H24" i="6"/>
  <c r="H13" i="6"/>
  <c r="G19" i="6"/>
  <c r="E19" i="6"/>
  <c r="G22" i="6" l="1"/>
  <c r="E22" i="6"/>
  <c r="G38" i="6"/>
  <c r="E38" i="6"/>
  <c r="G14" i="6" l="1"/>
  <c r="G15" i="6"/>
  <c r="G16" i="6"/>
  <c r="G17" i="6"/>
  <c r="G18" i="6"/>
  <c r="G20" i="6"/>
  <c r="G21" i="6"/>
  <c r="G23" i="6"/>
  <c r="G24" i="6"/>
  <c r="G13" i="6"/>
  <c r="G30" i="6"/>
  <c r="G31" i="6"/>
  <c r="G32" i="6"/>
  <c r="G33" i="6"/>
  <c r="G34" i="6"/>
  <c r="G36" i="6"/>
  <c r="G37" i="6"/>
  <c r="G39" i="6"/>
  <c r="G40" i="6"/>
  <c r="G29" i="6"/>
  <c r="E31" i="6"/>
  <c r="E15" i="6"/>
  <c r="E37" i="6"/>
  <c r="E21" i="6"/>
  <c r="E36" i="6"/>
  <c r="E20" i="6"/>
  <c r="E30" i="6"/>
  <c r="E14" i="6"/>
  <c r="E40" i="6"/>
  <c r="E33" i="6"/>
  <c r="I7" i="6"/>
  <c r="I4" i="6"/>
  <c r="E39" i="6" l="1"/>
  <c r="E34" i="6"/>
  <c r="E32" i="6"/>
  <c r="E29" i="6"/>
  <c r="E24" i="6"/>
  <c r="E23" i="6"/>
  <c r="E18" i="6"/>
  <c r="E17" i="6"/>
  <c r="E16" i="6"/>
  <c r="E13" i="6"/>
  <c r="E7" i="6"/>
  <c r="E4" i="6"/>
  <c r="I3" i="6" l="1"/>
  <c r="I5" i="6"/>
  <c r="I6" i="6"/>
  <c r="I2" i="6"/>
  <c r="E3" i="6"/>
  <c r="E5" i="6"/>
  <c r="E6" i="6"/>
  <c r="E2" i="6"/>
  <c r="E26" i="5" l="1"/>
  <c r="D26" i="5"/>
  <c r="E24" i="5"/>
  <c r="D24" i="5"/>
  <c r="E22" i="5"/>
  <c r="D22" i="5"/>
  <c r="E7" i="5"/>
  <c r="D7" i="5"/>
</calcChain>
</file>

<file path=xl/sharedStrings.xml><?xml version="1.0" encoding="utf-8"?>
<sst xmlns="http://schemas.openxmlformats.org/spreadsheetml/2006/main" count="153" uniqueCount="99">
  <si>
    <t>Description</t>
  </si>
  <si>
    <t>Symbol</t>
  </si>
  <si>
    <t>Unit</t>
  </si>
  <si>
    <t>Chaining</t>
  </si>
  <si>
    <t>Cable Type (Voltage)</t>
  </si>
  <si>
    <t>V</t>
  </si>
  <si>
    <t>kV</t>
  </si>
  <si>
    <t>Number of Cores</t>
  </si>
  <si>
    <t>n</t>
  </si>
  <si>
    <t>-</t>
  </si>
  <si>
    <t>Cross Sectional Area of Conductor</t>
  </si>
  <si>
    <t>A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</si>
  <si>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</si>
  <si>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Maximum Permissable Temperature</t>
  </si>
  <si>
    <t>θmax</t>
  </si>
  <si>
    <t>⁰C</t>
  </si>
  <si>
    <t>Current Rating of Isolated Cable</t>
  </si>
  <si>
    <t>I</t>
  </si>
  <si>
    <r>
      <t xml:space="preserve">Conductor Resistance at </t>
    </r>
    <r>
      <rPr>
        <sz val="11"/>
        <color theme="1"/>
        <rFont val="Calibri"/>
        <family val="2"/>
      </rPr>
      <t>θmax</t>
    </r>
  </si>
  <si>
    <t>R</t>
  </si>
  <si>
    <t>Ω/m</t>
  </si>
  <si>
    <t>Loss Factor for Sheath/Screen</t>
  </si>
  <si>
    <t>λ1</t>
  </si>
  <si>
    <t>Loss Factor for Armour</t>
  </si>
  <si>
    <t>λ2</t>
  </si>
  <si>
    <t>Thermal Resistance of Insulation</t>
  </si>
  <si>
    <t>T1</t>
  </si>
  <si>
    <t>k.m/W</t>
  </si>
  <si>
    <t>Thermal Resistance of Armour</t>
  </si>
  <si>
    <t>T2</t>
  </si>
  <si>
    <t>Thermal Resistance of Jacket/Sheath</t>
  </si>
  <si>
    <t>T3</t>
  </si>
  <si>
    <t>External Thermal Resistance</t>
  </si>
  <si>
    <t>T4</t>
  </si>
  <si>
    <t>Conductor Losses per Core</t>
  </si>
  <si>
    <t>Wc</t>
  </si>
  <si>
    <t>W/m</t>
  </si>
  <si>
    <t>Dielectric Losses per Core</t>
  </si>
  <si>
    <t>Wd</t>
  </si>
  <si>
    <t>Sheath Losses per Core</t>
  </si>
  <si>
    <t>Ws</t>
  </si>
  <si>
    <t>Armour Losses per Core</t>
  </si>
  <si>
    <t>Wa</t>
  </si>
  <si>
    <t>Total Losses per Core</t>
  </si>
  <si>
    <t>Wh</t>
  </si>
  <si>
    <t>Spacing between Cables</t>
  </si>
  <si>
    <t>S</t>
  </si>
  <si>
    <t>m</t>
  </si>
  <si>
    <t>Laying Depth</t>
  </si>
  <si>
    <t>L</t>
  </si>
  <si>
    <t>Crossing Angle</t>
  </si>
  <si>
    <t>B</t>
  </si>
  <si>
    <t>Radians</t>
  </si>
  <si>
    <t>Trefoil</t>
  </si>
  <si>
    <t>Flat</t>
  </si>
  <si>
    <t>Conductor Material</t>
  </si>
  <si>
    <t>Copper</t>
  </si>
  <si>
    <t>Number of Heat Sources</t>
  </si>
  <si>
    <t>Formation</t>
  </si>
  <si>
    <t>Conductor Electrical Resistivity</t>
  </si>
  <si>
    <t>Conductor Thermal Resistivity</t>
  </si>
  <si>
    <t>Temperature Coefficient</t>
  </si>
  <si>
    <t>Ω.m</t>
  </si>
  <si>
    <t>per K</t>
  </si>
  <si>
    <t>ρ</t>
  </si>
  <si>
    <t>ρcr</t>
  </si>
  <si>
    <t>Backfill Resistivity</t>
  </si>
  <si>
    <t>ρsoil</t>
  </si>
  <si>
    <t>Ambient Temperature</t>
  </si>
  <si>
    <t>θa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</si>
  <si>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</si>
  <si>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Chainage 685</t>
  </si>
  <si>
    <t>Chainage 692</t>
  </si>
  <si>
    <t>Winter</t>
  </si>
  <si>
    <t>Summer</t>
  </si>
  <si>
    <t>Snughborough Initial Power (MVA)</t>
  </si>
  <si>
    <t>Snughborough Derated Power (MVA)</t>
  </si>
  <si>
    <t>Snughborough  Circuit Rating (MVA)</t>
  </si>
  <si>
    <t>Exisiting HV Cable Initial Power (MVA)</t>
  </si>
  <si>
    <t>Exisiting HV Cable Derated Power (MVA)</t>
  </si>
  <si>
    <t>Exisiting HV Cable Circuit Rating (MVA)</t>
  </si>
  <si>
    <t xml:space="preserve">Maximum Permissible Derating Factor </t>
  </si>
  <si>
    <t>Chainage 1040</t>
  </si>
  <si>
    <t xml:space="preserve"> Initial Power (MVA)</t>
  </si>
  <si>
    <t xml:space="preserve"> Circuit Rating (MVA)</t>
  </si>
  <si>
    <t>Derated Power (MVA)</t>
  </si>
  <si>
    <t xml:space="preserve">Existing High Voltage Cable Installations </t>
  </si>
  <si>
    <t>Snughborough-Corduff</t>
  </si>
  <si>
    <t>Chainage 685 (RE) [4m deep]</t>
  </si>
  <si>
    <t>Chainage 685 (RE) [4 m deep]</t>
  </si>
  <si>
    <t>Chainage 685 (RE) [3.05m deep]</t>
  </si>
  <si>
    <t>Above/Below Circuit Rating (MVA)</t>
  </si>
  <si>
    <r>
      <t>Chainage 685 (Re) [Snugh 80</t>
    </r>
    <r>
      <rPr>
        <sz val="11"/>
        <color theme="1"/>
        <rFont val="Calibri"/>
        <family val="2"/>
      </rPr>
      <t>°C]</t>
    </r>
  </si>
  <si>
    <t>Chainage 685 (Re) [Snugh 80°C]</t>
  </si>
  <si>
    <t>Derating Pecentage</t>
  </si>
  <si>
    <r>
      <t>Chainage 685 (RE) [Snugh @ 60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Bentonite]</t>
    </r>
  </si>
  <si>
    <t>Chainage 685 (RE) [Snugh @ 60°C Bentonite]</t>
  </si>
  <si>
    <t>Cable1</t>
  </si>
  <si>
    <t>Cable2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</si>
</sst>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1" xfId="0" applyFont="1" applyBorder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0" xfId="0" applyFill="1" applyBorder="1"/>
    <xf numFmtId="0" fontId="4" fillId="3" borderId="10" xfId="1" applyBorder="1"/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0" fontId="5" fillId="4" borderId="10" xfId="2" applyBorder="1"/>
    <xf numFmtId="0" fontId="6" fillId="5" borderId="13" xfId="3" applyBorder="1" applyAlignment="1">
      <alignment horizontal="center"/>
    </xf>
    <xf numFmtId="0" fontId="0" fillId="0" borderId="2" xfId="0" applyBorder="1"/>
    <xf numFmtId="0" fontId="6" fillId="5" borderId="14" xfId="3" applyBorder="1" applyAlignment="1">
      <alignment horizontal="center"/>
    </xf>
    <xf numFmtId="0" fontId="4" fillId="3" borderId="15" xfId="1" applyBorder="1"/>
    <xf numFmtId="0" fontId="0" fillId="0" borderId="15" xfId="0" applyBorder="1"/>
    <xf numFmtId="0" fontId="6" fillId="5" borderId="16" xfId="3" applyBorder="1" applyAlignment="1">
      <alignment horizontal="center"/>
    </xf>
    <xf numFmtId="0" fontId="4" fillId="3" borderId="17" xfId="1" applyBorder="1"/>
    <xf numFmtId="0" fontId="0" fillId="0" borderId="17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1" xfId="0" applyBorder="1"/>
    <xf numFmtId="0" fontId="0" fillId="0" borderId="23" xfId="0" applyBorder="1"/>
    <xf numFmtId="0" fontId="6" fillId="5" borderId="24" xfId="3" applyBorder="1" applyAlignment="1">
      <alignment horizontal="center"/>
    </xf>
    <xf numFmtId="164" fontId="0" fillId="0" borderId="20" xfId="0" applyNumberFormat="1" applyBorder="1"/>
    <xf numFmtId="0" fontId="4" fillId="3" borderId="25" xfId="1" applyBorder="1"/>
    <xf numFmtId="0" fontId="5" fillId="4" borderId="26" xfId="2" applyBorder="1"/>
    <xf numFmtId="0" fontId="0" fillId="0" borderId="27" xfId="0" applyBorder="1"/>
    <xf numFmtId="0" fontId="4" fillId="3" borderId="28" xfId="1" applyBorder="1"/>
    <xf numFmtId="0" fontId="0" fillId="0" borderId="20" xfId="0" applyBorder="1"/>
    <xf numFmtId="0" fontId="0" fillId="0" borderId="33" xfId="0" applyBorder="1"/>
    <xf numFmtId="0" fontId="0" fillId="0" borderId="32" xfId="0" applyBorder="1"/>
    <xf numFmtId="0" fontId="7" fillId="5" borderId="14" xfId="3" applyFont="1" applyBorder="1" applyAlignment="1">
      <alignment horizontal="center"/>
    </xf>
    <xf numFmtId="0" fontId="6" fillId="5" borderId="15" xfId="3" applyBorder="1"/>
    <xf numFmtId="0" fontId="4" fillId="3" borderId="20" xfId="1" applyBorder="1"/>
    <xf numFmtId="0" fontId="6" fillId="5" borderId="20" xfId="3" applyBorder="1" applyAlignment="1">
      <alignment horizontal="center"/>
    </xf>
    <xf numFmtId="0" fontId="6" fillId="5" borderId="30" xfId="3" applyBorder="1"/>
    <xf numFmtId="0" fontId="6" fillId="5" borderId="31" xfId="3" applyBorder="1" applyAlignment="1">
      <alignment horizontal="center"/>
    </xf>
    <xf numFmtId="0" fontId="0" fillId="0" borderId="34" xfId="0" applyBorder="1" applyAlignment="1">
      <alignment wrapText="1"/>
    </xf>
    <xf numFmtId="164" fontId="8" fillId="0" borderId="19" xfId="4" applyNumberFormat="1" applyBorder="1"/>
    <xf numFmtId="164" fontId="8" fillId="0" borderId="18" xfId="4" applyNumberFormat="1" applyBorder="1"/>
    <xf numFmtId="0" fontId="0" fillId="0" borderId="35" xfId="0" applyBorder="1"/>
    <xf numFmtId="0" fontId="0" fillId="0" borderId="36" xfId="0" applyBorder="1"/>
    <xf numFmtId="164" fontId="9" fillId="0" borderId="19" xfId="0" applyNumberFormat="1" applyFont="1" applyBorder="1"/>
    <xf numFmtId="0" fontId="0" fillId="0" borderId="38" xfId="0" applyBorder="1"/>
    <xf numFmtId="0" fontId="0" fillId="0" borderId="42" xfId="0" applyBorder="1"/>
    <xf numFmtId="0" fontId="0" fillId="0" borderId="37" xfId="0" applyBorder="1"/>
    <xf numFmtId="0" fontId="7" fillId="5" borderId="40" xfId="3" applyFont="1" applyBorder="1" applyAlignment="1">
      <alignment horizontal="center"/>
    </xf>
    <xf numFmtId="164" fontId="8" fillId="0" borderId="41" xfId="4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5" borderId="46" xfId="3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47" xfId="0" applyBorder="1" applyAlignment="1">
      <alignment wrapText="1"/>
    </xf>
    <xf numFmtId="0" fontId="4" fillId="3" borderId="48" xfId="1" applyBorder="1"/>
    <xf numFmtId="0" fontId="4" fillId="3" borderId="29" xfId="1" applyBorder="1"/>
    <xf numFmtId="0" fontId="4" fillId="3" borderId="0" xfId="1" applyBorder="1"/>
    <xf numFmtId="0" fontId="4" fillId="3" borderId="49" xfId="1" applyBorder="1"/>
    <xf numFmtId="0" fontId="5" fillId="4" borderId="29" xfId="2" applyBorder="1"/>
    <xf numFmtId="0" fontId="5" fillId="4" borderId="48" xfId="2" applyBorder="1"/>
    <xf numFmtId="0" fontId="5" fillId="4" borderId="0" xfId="2" applyBorder="1"/>
    <xf numFmtId="0" fontId="5" fillId="4" borderId="50" xfId="2" applyBorder="1"/>
    <xf numFmtId="164" fontId="9" fillId="0" borderId="51" xfId="0" applyNumberFormat="1" applyFont="1" applyBorder="1"/>
    <xf numFmtId="0" fontId="6" fillId="5" borderId="1" xfId="3" applyBorder="1" applyAlignment="1">
      <alignment horizontal="center"/>
    </xf>
    <xf numFmtId="164" fontId="9" fillId="0" borderId="1" xfId="0" applyNumberFormat="1" applyFont="1" applyBorder="1"/>
    <xf numFmtId="0" fontId="5" fillId="4" borderId="1" xfId="2" applyBorder="1"/>
    <xf numFmtId="164" fontId="0" fillId="0" borderId="1" xfId="0" applyNumberFormat="1" applyBorder="1"/>
    <xf numFmtId="0" fontId="4" fillId="3" borderId="1" xfId="1" applyBorder="1"/>
    <xf numFmtId="0" fontId="0" fillId="0" borderId="0" xfId="0" applyBorder="1"/>
    <xf numFmtId="0" fontId="0" fillId="0" borderId="52" xfId="0" applyFill="1" applyBorder="1" applyAlignment="1">
      <alignment wrapText="1"/>
    </xf>
    <xf numFmtId="0" fontId="10" fillId="0" borderId="53" xfId="0" applyFont="1" applyBorder="1" applyAlignment="1">
      <alignment wrapText="1"/>
    </xf>
    <xf numFmtId="0" fontId="10" fillId="0" borderId="54" xfId="0" applyFont="1" applyBorder="1" applyAlignment="1">
      <alignment wrapText="1"/>
    </xf>
    <xf numFmtId="0" fontId="10" fillId="0" borderId="55" xfId="0" applyFont="1" applyBorder="1" applyAlignment="1">
      <alignment wrapText="1"/>
    </xf>
    <xf numFmtId="0" fontId="8" fillId="0" borderId="55" xfId="0" applyFont="1" applyBorder="1" applyAlignment="1">
      <alignment wrapText="1"/>
    </xf>
    <xf numFmtId="0" fontId="0" fillId="0" borderId="1" xfId="0" applyFill="1" applyBorder="1" applyAlignment="1">
      <alignment wrapText="1"/>
    </xf>
    <xf numFmtId="10" fontId="0" fillId="0" borderId="1" xfId="0" applyNumberFormat="1" applyBorder="1"/>
    <xf numFmtId="0" fontId="8" fillId="0" borderId="53" xfId="0" applyFont="1" applyBorder="1" applyAlignment="1">
      <alignment wrapText="1"/>
    </xf>
    <xf numFmtId="0" fontId="8" fillId="0" borderId="54" xfId="0" applyFont="1" applyBorder="1" applyAlignment="1">
      <alignment wrapText="1"/>
    </xf>
    <xf numFmtId="0" fontId="8" fillId="0" borderId="52" xfId="0" applyFont="1" applyBorder="1" applyAlignment="1">
      <alignment wrapText="1"/>
    </xf>
    <xf numFmtId="0" fontId="8" fillId="0" borderId="56" xfId="0" applyFont="1" applyBorder="1" applyAlignment="1">
      <alignment wrapText="1"/>
    </xf>
    <xf numFmtId="0" fontId="6" fillId="5" borderId="38" xfId="3" applyBorder="1" applyAlignment="1">
      <alignment horizontal="center"/>
    </xf>
    <xf numFmtId="164" fontId="0" fillId="0" borderId="38" xfId="0" applyNumberFormat="1" applyBorder="1"/>
    <xf numFmtId="0" fontId="4" fillId="3" borderId="38" xfId="1" applyBorder="1"/>
    <xf numFmtId="0" fontId="10" fillId="0" borderId="57" xfId="0" applyFont="1" applyBorder="1" applyAlignment="1">
      <alignment wrapText="1"/>
    </xf>
    <xf numFmtId="10" fontId="0" fillId="0" borderId="38" xfId="0" applyNumberFormat="1" applyBorder="1"/>
    <xf numFmtId="0" fontId="0" fillId="0" borderId="39" xfId="0" applyBorder="1"/>
    <xf numFmtId="0" fontId="6" fillId="5" borderId="40" xfId="3" applyBorder="1" applyAlignment="1">
      <alignment horizontal="center"/>
    </xf>
    <xf numFmtId="164" fontId="0" fillId="0" borderId="41" xfId="0" applyNumberFormat="1" applyBorder="1"/>
    <xf numFmtId="0" fontId="4" fillId="3" borderId="50" xfId="1" applyBorder="1"/>
    <xf numFmtId="0" fontId="10" fillId="0" borderId="58" xfId="0" applyFont="1" applyBorder="1" applyAlignment="1">
      <alignment wrapText="1"/>
    </xf>
    <xf numFmtId="10" fontId="0" fillId="0" borderId="59" xfId="0" applyNumberFormat="1" applyBorder="1"/>
    <xf numFmtId="10" fontId="0" fillId="0" borderId="5" xfId="0" applyNumberFormat="1" applyBorder="1"/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6" workbookViewId="0">
      <selection activeCell="F38" sqref="F38"/>
    </sheetView>
  </sheetViews>
  <sheetFormatPr defaultRowHeight="14.4" x14ac:dyDescent="0.3"/>
  <cols>
    <col min="1" max="1" width="39.44140625" customWidth="1"/>
    <col min="2" max="2" width="16.6640625" customWidth="1"/>
    <col min="3" max="4" width="13.77734375" customWidth="1"/>
    <col min="5" max="5" width="13.77734375" style="1" customWidth="1"/>
    <col min="6" max="6" width="13.77734375" customWidth="1"/>
    <col min="7" max="7" width="13.77734375" style="13" customWidth="1"/>
    <col min="8" max="8" width="13.77734375" customWidth="1"/>
    <col min="9" max="9" width="13.77734375" style="1" customWidth="1"/>
    <col min="10" max="18" width="13.77734375" customWidth="1"/>
  </cols>
  <sheetData>
    <row r="1" spans="1:20" ht="43.8" thickBot="1" x14ac:dyDescent="0.35">
      <c r="A1" s="15"/>
      <c r="B1" s="15"/>
      <c r="C1" s="16" t="s">
        <v>75</v>
      </c>
      <c r="D1" s="21" t="s">
        <v>77</v>
      </c>
      <c r="E1" s="25" t="s">
        <v>81</v>
      </c>
      <c r="F1" s="19" t="s">
        <v>76</v>
      </c>
      <c r="G1" s="19" t="s">
        <v>78</v>
      </c>
      <c r="H1" s="24" t="s">
        <v>80</v>
      </c>
      <c r="I1" s="25" t="s">
        <v>81</v>
      </c>
      <c r="J1" s="19" t="s">
        <v>79</v>
      </c>
    </row>
    <row r="2" spans="1:20" ht="15" thickBot="1" x14ac:dyDescent="0.35">
      <c r="A2" s="17" t="s">
        <v>71</v>
      </c>
      <c r="B2" s="117" t="s">
        <v>74</v>
      </c>
      <c r="C2" s="18">
        <v>206.16800000000001</v>
      </c>
      <c r="D2" s="27">
        <v>178</v>
      </c>
      <c r="E2" s="35">
        <f>(1-D2/C2)</f>
        <v>0.13662644057273687</v>
      </c>
      <c r="F2" s="23">
        <v>189.67400000000001</v>
      </c>
      <c r="G2" s="69">
        <v>197.95599999999999</v>
      </c>
      <c r="H2" s="27">
        <v>195</v>
      </c>
      <c r="I2" s="35">
        <f>(1-H2/G2)</f>
        <v>1.4932611287356679E-2</v>
      </c>
      <c r="J2" s="26">
        <v>176.18100000000001</v>
      </c>
      <c r="P2" s="13"/>
      <c r="Q2" s="13"/>
      <c r="R2" s="13"/>
      <c r="S2" s="13"/>
      <c r="T2" s="13"/>
    </row>
    <row r="3" spans="1:20" ht="15" thickBot="1" x14ac:dyDescent="0.35">
      <c r="A3" s="46" t="s">
        <v>72</v>
      </c>
      <c r="B3" s="118"/>
      <c r="C3" s="14">
        <v>208.626</v>
      </c>
      <c r="D3" s="32">
        <v>178</v>
      </c>
      <c r="E3" s="36">
        <f t="shared" ref="E3:E7" si="0">(1-D3/C3)</f>
        <v>0.14679857735852675</v>
      </c>
      <c r="F3" s="33">
        <v>194.02199999999999</v>
      </c>
      <c r="G3" s="70">
        <v>162.25200000000001</v>
      </c>
      <c r="H3" s="32">
        <v>125</v>
      </c>
      <c r="I3" s="35">
        <f t="shared" ref="I3:I7" si="1">(1-H3/G3)</f>
        <v>0.22959347188324342</v>
      </c>
      <c r="J3" s="33">
        <v>144.404</v>
      </c>
    </row>
    <row r="4" spans="1:20" s="1" customFormat="1" x14ac:dyDescent="0.3">
      <c r="A4" s="47" t="s">
        <v>82</v>
      </c>
      <c r="B4" s="118"/>
      <c r="C4" s="28">
        <v>213.065</v>
      </c>
      <c r="D4" s="29">
        <v>178</v>
      </c>
      <c r="E4" s="36">
        <f t="shared" si="0"/>
        <v>0.16457419097458525</v>
      </c>
      <c r="F4" s="30">
        <v>191.75800000000001</v>
      </c>
      <c r="G4" s="71">
        <v>487.13600000000002</v>
      </c>
      <c r="H4" s="48">
        <v>555</v>
      </c>
      <c r="I4" s="56">
        <f t="shared" si="1"/>
        <v>-0.13931222492281403</v>
      </c>
      <c r="J4" s="49">
        <v>438.42200000000003</v>
      </c>
    </row>
    <row r="5" spans="1:20" x14ac:dyDescent="0.3">
      <c r="A5" s="37" t="s">
        <v>71</v>
      </c>
      <c r="B5" s="119" t="s">
        <v>73</v>
      </c>
      <c r="C5" s="38">
        <v>236.06100000000001</v>
      </c>
      <c r="D5" s="39">
        <v>219</v>
      </c>
      <c r="E5" s="40">
        <f t="shared" si="0"/>
        <v>7.227369196944855E-2</v>
      </c>
      <c r="F5" s="41">
        <v>219.53700000000001</v>
      </c>
      <c r="G5" s="72">
        <v>224.11500000000001</v>
      </c>
      <c r="H5" s="39">
        <v>220</v>
      </c>
      <c r="I5" s="40">
        <f t="shared" si="1"/>
        <v>1.8361109251946561E-2</v>
      </c>
      <c r="J5" s="42">
        <v>201.70400000000001</v>
      </c>
    </row>
    <row r="6" spans="1:20" x14ac:dyDescent="0.3">
      <c r="A6" s="43" t="s">
        <v>72</v>
      </c>
      <c r="B6" s="113"/>
      <c r="C6" s="14">
        <v>236.76599999999999</v>
      </c>
      <c r="D6" s="32">
        <v>219</v>
      </c>
      <c r="E6" s="36">
        <f t="shared" si="0"/>
        <v>7.5036111603862032E-2</v>
      </c>
      <c r="F6" s="33">
        <v>220.19300000000001</v>
      </c>
      <c r="G6" s="70">
        <v>182.86600000000001</v>
      </c>
      <c r="H6" s="32">
        <v>141</v>
      </c>
      <c r="I6" s="36">
        <f t="shared" si="1"/>
        <v>0.22894359804446973</v>
      </c>
      <c r="J6" s="44">
        <v>162.751</v>
      </c>
    </row>
    <row r="7" spans="1:20" x14ac:dyDescent="0.3">
      <c r="A7" s="47" t="s">
        <v>82</v>
      </c>
      <c r="B7" s="114"/>
      <c r="C7" s="45">
        <v>241.26300000000001</v>
      </c>
      <c r="D7" s="51">
        <v>219</v>
      </c>
      <c r="E7" s="40">
        <f t="shared" si="0"/>
        <v>9.2276892851369641E-2</v>
      </c>
      <c r="F7" s="50">
        <v>219.54900000000001</v>
      </c>
      <c r="G7" s="73">
        <v>553.40099999999995</v>
      </c>
      <c r="H7" s="53">
        <v>555</v>
      </c>
      <c r="I7" s="55">
        <f t="shared" si="1"/>
        <v>-2.8894056931592083E-3</v>
      </c>
      <c r="J7" s="52">
        <v>503.59500000000003</v>
      </c>
    </row>
    <row r="8" spans="1:20" x14ac:dyDescent="0.3">
      <c r="A8" s="1"/>
      <c r="B8" s="1"/>
      <c r="C8" s="1"/>
      <c r="D8" s="1"/>
      <c r="F8" s="1"/>
      <c r="J8" s="1"/>
    </row>
    <row r="9" spans="1:20" x14ac:dyDescent="0.3">
      <c r="D9" s="1"/>
      <c r="F9" s="1"/>
      <c r="J9" s="1"/>
    </row>
    <row r="10" spans="1:20" x14ac:dyDescent="0.3">
      <c r="B10" s="22"/>
      <c r="C10" s="1"/>
      <c r="F10" s="1"/>
    </row>
    <row r="11" spans="1:20" x14ac:dyDescent="0.3">
      <c r="A11" s="116" t="s">
        <v>87</v>
      </c>
      <c r="B11" s="116"/>
      <c r="C11" s="116"/>
      <c r="D11" s="116"/>
      <c r="E11" s="116"/>
      <c r="F11" s="116"/>
    </row>
    <row r="12" spans="1:20" ht="43.8" thickBot="1" x14ac:dyDescent="0.35">
      <c r="A12" s="15"/>
      <c r="B12" s="15"/>
      <c r="C12" s="16" t="s">
        <v>83</v>
      </c>
      <c r="D12" s="24" t="s">
        <v>84</v>
      </c>
      <c r="E12" s="54" t="s">
        <v>81</v>
      </c>
      <c r="F12" s="74" t="s">
        <v>85</v>
      </c>
      <c r="G12" s="90" t="s">
        <v>91</v>
      </c>
      <c r="H12" s="95" t="s">
        <v>94</v>
      </c>
    </row>
    <row r="13" spans="1:20" x14ac:dyDescent="0.3">
      <c r="A13" s="66" t="s">
        <v>71</v>
      </c>
      <c r="B13" s="117" t="s">
        <v>74</v>
      </c>
      <c r="C13" s="18">
        <v>206.16800000000001</v>
      </c>
      <c r="D13" s="27">
        <v>178</v>
      </c>
      <c r="E13" s="36">
        <f>(1-D13/C13)</f>
        <v>0.13662644057273687</v>
      </c>
      <c r="F13" s="75">
        <v>189.67400000000001</v>
      </c>
      <c r="G13" s="91">
        <f>F13-D13</f>
        <v>11.674000000000007</v>
      </c>
      <c r="H13" s="96">
        <f>1-F13/C13</f>
        <v>8.0002716231422966E-2</v>
      </c>
    </row>
    <row r="14" spans="1:20" s="1" customFormat="1" x14ac:dyDescent="0.3">
      <c r="A14" s="3" t="s">
        <v>88</v>
      </c>
      <c r="B14" s="120"/>
      <c r="C14" s="67">
        <v>196.98099999999999</v>
      </c>
      <c r="D14" s="68">
        <v>178</v>
      </c>
      <c r="E14" s="36">
        <f>(1-D14/C14)</f>
        <v>9.6359547367512621E-2</v>
      </c>
      <c r="F14" s="76">
        <v>189.101</v>
      </c>
      <c r="G14" s="92">
        <f t="shared" ref="G14:G24" si="2">F14-D14</f>
        <v>11.100999999999999</v>
      </c>
      <c r="H14" s="96">
        <f t="shared" ref="H14:H24" si="3">1-F14/C14</f>
        <v>4.000385824013486E-2</v>
      </c>
    </row>
    <row r="15" spans="1:20" s="1" customFormat="1" x14ac:dyDescent="0.3">
      <c r="A15" s="3" t="s">
        <v>90</v>
      </c>
      <c r="B15" s="120"/>
      <c r="C15" s="28">
        <v>203.72900000000001</v>
      </c>
      <c r="D15" s="29">
        <v>178</v>
      </c>
      <c r="E15" s="36">
        <f>(1-D15/C15)</f>
        <v>0.12629031703881144</v>
      </c>
      <c r="F15" s="77">
        <v>191.505</v>
      </c>
      <c r="G15" s="92">
        <f t="shared" si="2"/>
        <v>13.504999999999995</v>
      </c>
      <c r="H15" s="96">
        <f t="shared" si="3"/>
        <v>6.0001276205154941E-2</v>
      </c>
    </row>
    <row r="16" spans="1:20" x14ac:dyDescent="0.3">
      <c r="A16" s="57" t="s">
        <v>72</v>
      </c>
      <c r="B16" s="118"/>
      <c r="C16" s="14">
        <v>208.626</v>
      </c>
      <c r="D16" s="32">
        <v>178</v>
      </c>
      <c r="E16" s="36">
        <f t="shared" ref="E16:E24" si="4">(1-D16/C16)</f>
        <v>0.14679857735852675</v>
      </c>
      <c r="F16" s="78">
        <v>194.02199999999999</v>
      </c>
      <c r="G16" s="92">
        <f t="shared" si="2"/>
        <v>16.021999999999991</v>
      </c>
      <c r="H16" s="96">
        <f t="shared" si="3"/>
        <v>7.0000862787955587E-2</v>
      </c>
    </row>
    <row r="17" spans="1:9" ht="15" thickBot="1" x14ac:dyDescent="0.35">
      <c r="A17" s="61" t="s">
        <v>82</v>
      </c>
      <c r="B17" s="121"/>
      <c r="C17" s="106">
        <v>213.065</v>
      </c>
      <c r="D17" s="107">
        <v>178</v>
      </c>
      <c r="E17" s="108">
        <f t="shared" si="4"/>
        <v>0.16457419097458525</v>
      </c>
      <c r="F17" s="109">
        <v>191.75800000000001</v>
      </c>
      <c r="G17" s="110">
        <f t="shared" si="2"/>
        <v>13.75800000000001</v>
      </c>
      <c r="H17" s="111">
        <f t="shared" si="3"/>
        <v>0.10000234670171071</v>
      </c>
    </row>
    <row r="18" spans="1:9" x14ac:dyDescent="0.3">
      <c r="A18" s="60" t="s">
        <v>71</v>
      </c>
      <c r="B18" s="122" t="s">
        <v>73</v>
      </c>
      <c r="C18" s="60">
        <v>236.06100000000001</v>
      </c>
      <c r="D18" s="101">
        <v>219</v>
      </c>
      <c r="E18" s="102">
        <f t="shared" si="4"/>
        <v>7.227369196944855E-2</v>
      </c>
      <c r="F18" s="103">
        <v>219.53700000000001</v>
      </c>
      <c r="G18" s="104">
        <f t="shared" si="2"/>
        <v>0.53700000000000614</v>
      </c>
      <c r="H18" s="105">
        <f t="shared" si="3"/>
        <v>6.9998856227839412E-2</v>
      </c>
    </row>
    <row r="19" spans="1:9" s="1" customFormat="1" x14ac:dyDescent="0.3">
      <c r="A19" s="3" t="s">
        <v>93</v>
      </c>
      <c r="B19" s="123"/>
      <c r="C19" s="3">
        <v>219.10400000000001</v>
      </c>
      <c r="D19" s="84">
        <v>219</v>
      </c>
      <c r="E19" s="87">
        <f t="shared" si="4"/>
        <v>4.7466043522714774E-4</v>
      </c>
      <c r="F19" s="86">
        <v>192.81200000000001</v>
      </c>
      <c r="G19" s="94">
        <f t="shared" si="2"/>
        <v>-26.187999999999988</v>
      </c>
      <c r="H19" s="112">
        <f t="shared" si="3"/>
        <v>0.11999780925952974</v>
      </c>
    </row>
    <row r="20" spans="1:9" s="1" customFormat="1" x14ac:dyDescent="0.3">
      <c r="A20" s="3" t="s">
        <v>88</v>
      </c>
      <c r="B20" s="123"/>
      <c r="C20" s="3">
        <v>224.63</v>
      </c>
      <c r="D20" s="84">
        <v>219</v>
      </c>
      <c r="E20" s="87">
        <f t="shared" si="4"/>
        <v>2.506343765302943E-2</v>
      </c>
      <c r="F20" s="86">
        <v>215.64400000000001</v>
      </c>
      <c r="G20" s="94">
        <f t="shared" si="2"/>
        <v>-3.3559999999999945</v>
      </c>
      <c r="H20" s="96">
        <f t="shared" si="3"/>
        <v>4.000356141209982E-2</v>
      </c>
      <c r="I20" s="89"/>
    </row>
    <row r="21" spans="1:9" s="1" customFormat="1" x14ac:dyDescent="0.3">
      <c r="A21" s="3" t="s">
        <v>90</v>
      </c>
      <c r="B21" s="123"/>
      <c r="C21" s="3">
        <v>231.83199999999999</v>
      </c>
      <c r="D21" s="84">
        <v>219</v>
      </c>
      <c r="E21" s="87">
        <f t="shared" si="4"/>
        <v>5.5350426170675315E-2</v>
      </c>
      <c r="F21" s="88">
        <v>220.25</v>
      </c>
      <c r="G21" s="93">
        <f t="shared" si="2"/>
        <v>1.25</v>
      </c>
      <c r="H21" s="105">
        <f t="shared" si="3"/>
        <v>4.9958590703612971E-2</v>
      </c>
    </row>
    <row r="22" spans="1:9" s="1" customFormat="1" x14ac:dyDescent="0.3">
      <c r="A22" s="3" t="s">
        <v>96</v>
      </c>
      <c r="B22" s="123"/>
      <c r="C22" s="3">
        <v>219.10400000000001</v>
      </c>
      <c r="D22" s="84">
        <v>219</v>
      </c>
      <c r="E22" s="87">
        <f t="shared" si="4"/>
        <v>4.7466043522714774E-4</v>
      </c>
      <c r="F22" s="86">
        <v>205.958</v>
      </c>
      <c r="G22" s="94">
        <f t="shared" si="2"/>
        <v>-13.042000000000002</v>
      </c>
      <c r="H22" s="96">
        <f t="shared" si="3"/>
        <v>5.9998904629764871E-2</v>
      </c>
    </row>
    <row r="23" spans="1:9" x14ac:dyDescent="0.3">
      <c r="A23" s="3" t="s">
        <v>72</v>
      </c>
      <c r="B23" s="123"/>
      <c r="C23" s="3">
        <v>236.76599999999999</v>
      </c>
      <c r="D23" s="84">
        <v>219</v>
      </c>
      <c r="E23" s="87">
        <f t="shared" si="4"/>
        <v>7.5036111603862032E-2</v>
      </c>
      <c r="F23" s="88">
        <v>220.19300000000001</v>
      </c>
      <c r="G23" s="93">
        <f t="shared" si="2"/>
        <v>1.1930000000000121</v>
      </c>
      <c r="H23" s="96">
        <f t="shared" si="3"/>
        <v>6.9997381380772494E-2</v>
      </c>
    </row>
    <row r="24" spans="1:9" x14ac:dyDescent="0.3">
      <c r="A24" s="3" t="s">
        <v>82</v>
      </c>
      <c r="B24" s="123"/>
      <c r="C24" s="3">
        <v>241.26300000000001</v>
      </c>
      <c r="D24" s="84">
        <v>219</v>
      </c>
      <c r="E24" s="87">
        <f t="shared" si="4"/>
        <v>9.2276892851369641E-2</v>
      </c>
      <c r="F24" s="88">
        <v>219.54900000000001</v>
      </c>
      <c r="G24" s="93">
        <f t="shared" si="2"/>
        <v>0.54900000000000659</v>
      </c>
      <c r="H24" s="96">
        <f t="shared" si="3"/>
        <v>9.0001367801942234E-2</v>
      </c>
    </row>
    <row r="25" spans="1:9" s="1" customFormat="1" x14ac:dyDescent="0.3">
      <c r="G25" s="13"/>
    </row>
    <row r="26" spans="1:9" s="1" customFormat="1" x14ac:dyDescent="0.3">
      <c r="G26" s="13"/>
    </row>
    <row r="27" spans="1:9" x14ac:dyDescent="0.3">
      <c r="A27" s="115" t="s">
        <v>86</v>
      </c>
      <c r="B27" s="115"/>
      <c r="C27" s="115"/>
      <c r="D27" s="115"/>
      <c r="E27" s="115"/>
      <c r="F27" s="115"/>
    </row>
    <row r="28" spans="1:9" ht="43.8" thickBot="1" x14ac:dyDescent="0.35">
      <c r="A28" s="15"/>
      <c r="B28" s="15"/>
      <c r="C28" s="19" t="s">
        <v>83</v>
      </c>
      <c r="D28" s="24" t="s">
        <v>84</v>
      </c>
      <c r="E28" s="54" t="s">
        <v>81</v>
      </c>
      <c r="F28" s="74" t="s">
        <v>85</v>
      </c>
      <c r="G28" s="90" t="s">
        <v>91</v>
      </c>
      <c r="H28" s="95" t="s">
        <v>94</v>
      </c>
    </row>
    <row r="29" spans="1:9" x14ac:dyDescent="0.3">
      <c r="A29" s="66" t="s">
        <v>71</v>
      </c>
      <c r="B29" s="117" t="s">
        <v>74</v>
      </c>
      <c r="C29" s="20">
        <v>197.95599999999999</v>
      </c>
      <c r="D29" s="27">
        <v>195</v>
      </c>
      <c r="E29" s="59">
        <f>(1-D29/C29)</f>
        <v>1.4932611287356679E-2</v>
      </c>
      <c r="F29" s="80">
        <v>176.18100000000001</v>
      </c>
      <c r="G29" s="97">
        <f>F29-D29</f>
        <v>-18.818999999999988</v>
      </c>
      <c r="H29" s="96">
        <f>1-F29/C29</f>
        <v>0.10999919173957839</v>
      </c>
    </row>
    <row r="30" spans="1:9" s="1" customFormat="1" x14ac:dyDescent="0.3">
      <c r="A30" s="3" t="s">
        <v>88</v>
      </c>
      <c r="B30" s="120"/>
      <c r="C30" s="67">
        <v>197.95599999999999</v>
      </c>
      <c r="D30" s="68">
        <v>195</v>
      </c>
      <c r="E30" s="59">
        <f>(1-D30/C30)</f>
        <v>1.4932611287356679E-2</v>
      </c>
      <c r="F30" s="79">
        <v>188.05799999999999</v>
      </c>
      <c r="G30" s="98">
        <f t="shared" ref="G30:G40" si="5">F30-D30</f>
        <v>-6.9420000000000073</v>
      </c>
      <c r="H30" s="96">
        <f t="shared" ref="H30:H40" si="6">1-F30/C30</f>
        <v>5.000101032552684E-2</v>
      </c>
    </row>
    <row r="31" spans="1:9" s="1" customFormat="1" x14ac:dyDescent="0.3">
      <c r="A31" s="60" t="s">
        <v>90</v>
      </c>
      <c r="B31" s="120"/>
      <c r="C31" s="31">
        <v>197.95599999999999</v>
      </c>
      <c r="D31" s="29">
        <v>195</v>
      </c>
      <c r="E31" s="59">
        <f>(1-D31/C31)</f>
        <v>1.4932611287356679E-2</v>
      </c>
      <c r="F31" s="81">
        <v>184.09899999999999</v>
      </c>
      <c r="G31" s="98">
        <f t="shared" si="5"/>
        <v>-10.90100000000001</v>
      </c>
      <c r="H31" s="96">
        <f t="shared" si="6"/>
        <v>7.0000404130210803E-2</v>
      </c>
    </row>
    <row r="32" spans="1:9" x14ac:dyDescent="0.3">
      <c r="A32" s="57" t="s">
        <v>72</v>
      </c>
      <c r="B32" s="118"/>
      <c r="C32" s="34">
        <v>162.25200000000001</v>
      </c>
      <c r="D32" s="32">
        <v>125</v>
      </c>
      <c r="E32" s="36">
        <f t="shared" ref="E32:E33" si="7">(1-D32/C32)</f>
        <v>0.22959347188324342</v>
      </c>
      <c r="F32" s="78">
        <v>144.404</v>
      </c>
      <c r="G32" s="92">
        <f t="shared" si="5"/>
        <v>19.403999999999996</v>
      </c>
      <c r="H32" s="96">
        <f t="shared" si="6"/>
        <v>0.11000172571062306</v>
      </c>
    </row>
    <row r="33" spans="1:8" ht="15" thickBot="1" x14ac:dyDescent="0.35">
      <c r="A33" s="61" t="s">
        <v>82</v>
      </c>
      <c r="B33" s="121"/>
      <c r="C33" s="62">
        <v>487.13600000000002</v>
      </c>
      <c r="D33" s="63">
        <v>555</v>
      </c>
      <c r="E33" s="64">
        <f t="shared" si="7"/>
        <v>-0.13931222492281403</v>
      </c>
      <c r="F33" s="82">
        <v>438.42200000000003</v>
      </c>
      <c r="G33" s="99">
        <f t="shared" si="5"/>
        <v>-116.57799999999997</v>
      </c>
      <c r="H33" s="96">
        <f t="shared" si="6"/>
        <v>0.1000008211259279</v>
      </c>
    </row>
    <row r="34" spans="1:8" x14ac:dyDescent="0.3">
      <c r="A34" s="58" t="s">
        <v>71</v>
      </c>
      <c r="B34" s="113" t="s">
        <v>73</v>
      </c>
      <c r="C34" s="58">
        <v>224.11500000000001</v>
      </c>
      <c r="D34" s="29">
        <v>220</v>
      </c>
      <c r="E34" s="83">
        <f t="shared" ref="E34:E40" si="8">(1-D34/C34)</f>
        <v>1.8361109251946561E-2</v>
      </c>
      <c r="F34" s="81">
        <v>201.70400000000001</v>
      </c>
      <c r="G34" s="100">
        <f t="shared" si="5"/>
        <v>-18.295999999999992</v>
      </c>
      <c r="H34" s="96">
        <f t="shared" si="6"/>
        <v>9.9997769002520998E-2</v>
      </c>
    </row>
    <row r="35" spans="1:8" s="1" customFormat="1" x14ac:dyDescent="0.3">
      <c r="A35" s="31" t="s">
        <v>92</v>
      </c>
      <c r="B35" s="113"/>
      <c r="C35" s="3">
        <v>224.11500000000001</v>
      </c>
      <c r="D35" s="84">
        <v>220</v>
      </c>
      <c r="E35" s="85">
        <f t="shared" si="8"/>
        <v>1.8361109251946561E-2</v>
      </c>
      <c r="F35" s="86">
        <v>206.18600000000001</v>
      </c>
      <c r="G35" s="94">
        <f t="shared" si="5"/>
        <v>-13.813999999999993</v>
      </c>
      <c r="H35" s="96">
        <f t="shared" si="6"/>
        <v>7.9999107601008368E-2</v>
      </c>
    </row>
    <row r="36" spans="1:8" s="1" customFormat="1" x14ac:dyDescent="0.3">
      <c r="A36" s="3" t="s">
        <v>89</v>
      </c>
      <c r="B36" s="113"/>
      <c r="C36" s="58">
        <v>224.11500000000001</v>
      </c>
      <c r="D36" s="29">
        <v>220</v>
      </c>
      <c r="E36" s="83">
        <f t="shared" si="8"/>
        <v>1.8361109251946561E-2</v>
      </c>
      <c r="F36" s="81">
        <v>212.90899999999999</v>
      </c>
      <c r="G36" s="100">
        <f t="shared" si="5"/>
        <v>-7.0910000000000082</v>
      </c>
      <c r="H36" s="96">
        <f t="shared" si="6"/>
        <v>5.0001115498739535E-2</v>
      </c>
    </row>
    <row r="37" spans="1:8" s="1" customFormat="1" x14ac:dyDescent="0.3">
      <c r="A37" s="60" t="s">
        <v>90</v>
      </c>
      <c r="B37" s="113"/>
      <c r="C37" s="3">
        <v>224.11500000000001</v>
      </c>
      <c r="D37" s="84">
        <v>220</v>
      </c>
      <c r="E37" s="85">
        <f t="shared" si="8"/>
        <v>1.8361109251946561E-2</v>
      </c>
      <c r="F37" s="86">
        <v>208.42699999999999</v>
      </c>
      <c r="G37" s="94">
        <f t="shared" si="5"/>
        <v>-11.573000000000008</v>
      </c>
      <c r="H37" s="96">
        <f t="shared" si="6"/>
        <v>6.9999776900252164E-2</v>
      </c>
    </row>
    <row r="38" spans="1:8" s="1" customFormat="1" x14ac:dyDescent="0.3">
      <c r="A38" s="3" t="s">
        <v>95</v>
      </c>
      <c r="B38" s="113"/>
      <c r="C38" s="3">
        <v>224.11500000000001</v>
      </c>
      <c r="D38" s="84">
        <v>220</v>
      </c>
      <c r="E38" s="85">
        <f t="shared" si="8"/>
        <v>1.8361109251946561E-2</v>
      </c>
      <c r="F38" s="86">
        <v>215.15100000000001</v>
      </c>
      <c r="G38" s="94">
        <f t="shared" si="5"/>
        <v>-4.8489999999999895</v>
      </c>
      <c r="H38" s="96">
        <f t="shared" si="6"/>
        <v>3.9997322803025259E-2</v>
      </c>
    </row>
    <row r="39" spans="1:8" x14ac:dyDescent="0.3">
      <c r="A39" s="58" t="s">
        <v>72</v>
      </c>
      <c r="B39" s="113"/>
      <c r="C39" s="65">
        <v>182.86600000000001</v>
      </c>
      <c r="D39" s="68">
        <v>141</v>
      </c>
      <c r="E39" s="36">
        <f t="shared" si="8"/>
        <v>0.22894359804446973</v>
      </c>
      <c r="F39" s="76">
        <v>162.751</v>
      </c>
      <c r="G39" s="91">
        <f t="shared" si="5"/>
        <v>21.751000000000005</v>
      </c>
      <c r="H39" s="96">
        <f t="shared" si="6"/>
        <v>0.10999857819386882</v>
      </c>
    </row>
    <row r="40" spans="1:8" x14ac:dyDescent="0.3">
      <c r="A40" s="3" t="s">
        <v>82</v>
      </c>
      <c r="B40" s="114"/>
      <c r="C40" s="45">
        <v>553.40099999999995</v>
      </c>
      <c r="D40" s="53">
        <v>555</v>
      </c>
      <c r="E40" s="55">
        <f t="shared" si="8"/>
        <v>-2.8894056931592083E-3</v>
      </c>
      <c r="F40" s="79">
        <v>503.59500000000003</v>
      </c>
      <c r="G40" s="98">
        <f t="shared" si="5"/>
        <v>-51.404999999999973</v>
      </c>
      <c r="H40" s="96">
        <f t="shared" si="6"/>
        <v>8.9999837369285407E-2</v>
      </c>
    </row>
  </sheetData>
  <mergeCells count="8">
    <mergeCell ref="B34:B40"/>
    <mergeCell ref="A27:F27"/>
    <mergeCell ref="A11:F11"/>
    <mergeCell ref="B2:B4"/>
    <mergeCell ref="B5:B7"/>
    <mergeCell ref="B13:B17"/>
    <mergeCell ref="B18:B24"/>
    <mergeCell ref="B29:B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D5" sqref="D5"/>
    </sheetView>
  </sheetViews>
  <sheetFormatPr defaultRowHeight="14.4" x14ac:dyDescent="0.3"/>
  <cols>
    <col min="1" max="1" width="35.109375" customWidth="1"/>
    <col min="2" max="23" width="20.77734375" customWidth="1"/>
  </cols>
  <sheetData>
    <row r="2" spans="1:5" x14ac:dyDescent="0.3">
      <c r="A2" s="4" t="s">
        <v>0</v>
      </c>
      <c r="B2" s="4" t="s">
        <v>1</v>
      </c>
      <c r="C2" s="4" t="s">
        <v>2</v>
      </c>
      <c r="D2" s="8" t="s">
        <v>97</v>
      </c>
      <c r="E2" s="8" t="s">
        <v>98</v>
      </c>
    </row>
    <row r="3" spans="1:5" x14ac:dyDescent="0.3">
      <c r="A3" s="2" t="s">
        <v>3</v>
      </c>
      <c r="B3" s="2" t="s">
        <v>9</v>
      </c>
      <c r="C3" s="2" t="s">
        <v>9</v>
      </c>
      <c r="D3" s="9">
        <v>1</v>
      </c>
      <c r="E3" s="9">
        <v>1</v>
      </c>
    </row>
    <row r="4" spans="1:5" x14ac:dyDescent="0.3">
      <c r="A4" s="3" t="s">
        <v>4</v>
      </c>
      <c r="B4" s="3" t="s">
        <v>5</v>
      </c>
      <c r="C4" s="3" t="s">
        <v>6</v>
      </c>
      <c r="D4" s="9">
        <v>10</v>
      </c>
      <c r="E4" s="9">
        <v>132</v>
      </c>
    </row>
    <row r="5" spans="1:5" x14ac:dyDescent="0.3">
      <c r="A5" s="3" t="s">
        <v>7</v>
      </c>
      <c r="B5" s="3" t="s">
        <v>8</v>
      </c>
      <c r="C5" s="3" t="s">
        <v>9</v>
      </c>
      <c r="D5" s="9">
        <v>1</v>
      </c>
      <c r="E5" s="9">
        <v>3</v>
      </c>
    </row>
    <row r="6" spans="1:5" x14ac:dyDescent="0.3">
      <c r="A6" s="3" t="s">
        <v>55</v>
      </c>
      <c r="B6" s="3" t="s">
        <v>9</v>
      </c>
      <c r="C6" s="3" t="s">
        <v>9</v>
      </c>
      <c r="D6" s="9" t="s">
        <v>56</v>
      </c>
      <c r="E6" s="9" t="s">
        <v>56</v>
      </c>
    </row>
    <row r="7" spans="1:5" x14ac:dyDescent="0.3">
      <c r="A7" s="3" t="s">
        <v>59</v>
      </c>
      <c r="B7" s="5" t="s">
        <v>64</v>
      </c>
      <c r="C7" s="5" t="s">
        <v>62</v>
      </c>
      <c r="D7" s="9">
        <f>1.7241*10^-8</f>
        <v>1.7240999999999999E-8</v>
      </c>
      <c r="E7" s="9">
        <f>1.7241*10^-8</f>
        <v>1.7240999999999999E-8</v>
      </c>
    </row>
    <row r="8" spans="1:5" x14ac:dyDescent="0.3">
      <c r="A8" s="3" t="s">
        <v>60</v>
      </c>
      <c r="B8" s="5" t="s">
        <v>65</v>
      </c>
      <c r="C8" s="3" t="s">
        <v>27</v>
      </c>
      <c r="D8" s="9">
        <v>2.5999999999999999E-3</v>
      </c>
      <c r="E8" s="9">
        <v>2.5999999999999999E-3</v>
      </c>
    </row>
    <row r="9" spans="1:5" x14ac:dyDescent="0.3">
      <c r="A9" s="3" t="s">
        <v>61</v>
      </c>
      <c r="B9" s="3" t="s">
        <v>63</v>
      </c>
      <c r="C9" s="3" t="s">
        <v>63</v>
      </c>
      <c r="D9" s="9">
        <v>3.9300000000000003E-3</v>
      </c>
      <c r="E9" s="9">
        <v>3.9300000000000003E-3</v>
      </c>
    </row>
    <row r="10" spans="1:5" x14ac:dyDescent="0.3">
      <c r="A10" s="3" t="s">
        <v>58</v>
      </c>
      <c r="B10" s="3" t="s">
        <v>9</v>
      </c>
      <c r="C10" s="3"/>
      <c r="D10" s="9" t="s">
        <v>54</v>
      </c>
      <c r="E10" s="9" t="s">
        <v>53</v>
      </c>
    </row>
    <row r="11" spans="1:5" x14ac:dyDescent="0.3">
      <c r="A11" s="3" t="s">
        <v>57</v>
      </c>
      <c r="B11" s="3" t="s">
        <v>9</v>
      </c>
      <c r="C11" s="3" t="s">
        <v>9</v>
      </c>
      <c r="D11" s="10">
        <v>3</v>
      </c>
      <c r="E11" s="9">
        <v>1</v>
      </c>
    </row>
    <row r="12" spans="1:5" ht="16.2" x14ac:dyDescent="0.3">
      <c r="A12" s="3" t="s">
        <v>10</v>
      </c>
      <c r="B12" s="3" t="s">
        <v>11</v>
      </c>
      <c r="C12" s="3" t="s">
        <v>12</v>
      </c>
      <c r="D12" s="10">
        <v>300</v>
      </c>
      <c r="E12" s="9">
        <v>400</v>
      </c>
    </row>
    <row r="13" spans="1:5" x14ac:dyDescent="0.3">
      <c r="A13" s="3" t="s">
        <v>13</v>
      </c>
      <c r="B13" s="5" t="s">
        <v>14</v>
      </c>
      <c r="C13" s="5" t="s">
        <v>15</v>
      </c>
      <c r="D13" s="9">
        <v>90</v>
      </c>
      <c r="E13" s="9">
        <v>85</v>
      </c>
    </row>
    <row r="14" spans="1:5" x14ac:dyDescent="0.3">
      <c r="A14" s="3" t="s">
        <v>16</v>
      </c>
      <c r="B14" s="3" t="s">
        <v>17</v>
      </c>
      <c r="C14" s="3" t="s">
        <v>11</v>
      </c>
      <c r="D14" s="9">
        <v>665</v>
      </c>
      <c r="E14" s="9">
        <v>585</v>
      </c>
    </row>
    <row r="15" spans="1:5" x14ac:dyDescent="0.3">
      <c r="A15" s="3" t="s">
        <v>18</v>
      </c>
      <c r="B15" s="3" t="s">
        <v>19</v>
      </c>
      <c r="C15" s="5" t="s">
        <v>20</v>
      </c>
      <c r="D15" s="9">
        <v>7.8100000000000001E-5</v>
      </c>
      <c r="E15" s="9">
        <v>6.1500000000000004E-5</v>
      </c>
    </row>
    <row r="16" spans="1:5" x14ac:dyDescent="0.3">
      <c r="A16" s="3" t="s">
        <v>21</v>
      </c>
      <c r="B16" s="6" t="s">
        <v>22</v>
      </c>
      <c r="C16" s="3" t="s">
        <v>9</v>
      </c>
      <c r="D16" s="9">
        <v>8.8999999999999996E-2</v>
      </c>
      <c r="E16" s="9">
        <v>0.13500000000000001</v>
      </c>
    </row>
    <row r="17" spans="1:6" x14ac:dyDescent="0.3">
      <c r="A17" s="3" t="s">
        <v>23</v>
      </c>
      <c r="B17" s="6" t="s">
        <v>24</v>
      </c>
      <c r="C17" s="3" t="s">
        <v>9</v>
      </c>
      <c r="D17" s="9">
        <v>0</v>
      </c>
      <c r="E17" s="9">
        <v>0</v>
      </c>
    </row>
    <row r="18" spans="1:6" x14ac:dyDescent="0.3">
      <c r="A18" s="3" t="s">
        <v>25</v>
      </c>
      <c r="B18" s="7" t="s">
        <v>26</v>
      </c>
      <c r="C18" s="3" t="s">
        <v>27</v>
      </c>
      <c r="D18" s="9">
        <v>0.214</v>
      </c>
      <c r="E18" s="9">
        <v>0.83499999999999996</v>
      </c>
    </row>
    <row r="19" spans="1:6" x14ac:dyDescent="0.3">
      <c r="A19" s="3" t="s">
        <v>28</v>
      </c>
      <c r="B19" s="7" t="s">
        <v>29</v>
      </c>
      <c r="C19" s="3" t="s">
        <v>27</v>
      </c>
      <c r="D19" s="9">
        <v>0</v>
      </c>
      <c r="E19" s="9">
        <v>0</v>
      </c>
    </row>
    <row r="20" spans="1:6" x14ac:dyDescent="0.3">
      <c r="A20" s="3" t="s">
        <v>30</v>
      </c>
      <c r="B20" s="7" t="s">
        <v>31</v>
      </c>
      <c r="C20" s="3" t="s">
        <v>27</v>
      </c>
      <c r="D20" s="9">
        <v>0.104</v>
      </c>
      <c r="E20" s="9">
        <v>0.09</v>
      </c>
    </row>
    <row r="21" spans="1:6" x14ac:dyDescent="0.3">
      <c r="A21" s="3" t="s">
        <v>32</v>
      </c>
      <c r="B21" s="7" t="s">
        <v>33</v>
      </c>
      <c r="C21" s="3" t="s">
        <v>27</v>
      </c>
      <c r="D21" s="9">
        <v>1.427</v>
      </c>
      <c r="E21" s="9">
        <v>0.44500000000000001</v>
      </c>
    </row>
    <row r="22" spans="1:6" x14ac:dyDescent="0.3">
      <c r="A22" s="3" t="s">
        <v>34</v>
      </c>
      <c r="B22" s="3" t="s">
        <v>35</v>
      </c>
      <c r="C22" s="3" t="s">
        <v>36</v>
      </c>
      <c r="D22" s="9">
        <f>D15*D14^2</f>
        <v>34.537772500000003</v>
      </c>
      <c r="E22" s="9">
        <f>E15*E14^2</f>
        <v>21.046837500000002</v>
      </c>
    </row>
    <row r="23" spans="1:6" x14ac:dyDescent="0.3">
      <c r="A23" s="3" t="s">
        <v>37</v>
      </c>
      <c r="B23" s="3" t="s">
        <v>38</v>
      </c>
      <c r="C23" s="3" t="s">
        <v>36</v>
      </c>
      <c r="D23" s="9">
        <v>0</v>
      </c>
      <c r="E23" s="9">
        <v>2.0099999999999998</v>
      </c>
    </row>
    <row r="24" spans="1:6" x14ac:dyDescent="0.3">
      <c r="A24" s="3" t="s">
        <v>39</v>
      </c>
      <c r="B24" s="3" t="s">
        <v>40</v>
      </c>
      <c r="C24" s="3" t="s">
        <v>36</v>
      </c>
      <c r="D24" s="9">
        <f>D16*D22</f>
        <v>3.0738617525</v>
      </c>
      <c r="E24" s="9">
        <f>E16*E22</f>
        <v>2.8413230625000003</v>
      </c>
    </row>
    <row r="25" spans="1:6" x14ac:dyDescent="0.3">
      <c r="A25" s="3" t="s">
        <v>41</v>
      </c>
      <c r="B25" s="3" t="s">
        <v>42</v>
      </c>
      <c r="C25" s="3" t="s">
        <v>36</v>
      </c>
      <c r="D25" s="9">
        <v>0</v>
      </c>
      <c r="E25" s="9">
        <v>0</v>
      </c>
      <c r="F25" s="22"/>
    </row>
    <row r="26" spans="1:6" x14ac:dyDescent="0.3">
      <c r="A26" s="3" t="s">
        <v>43</v>
      </c>
      <c r="B26" s="3" t="s">
        <v>44</v>
      </c>
      <c r="C26" s="3" t="s">
        <v>36</v>
      </c>
      <c r="D26" s="9">
        <f>SUM(D22:D25)</f>
        <v>37.611634252500004</v>
      </c>
      <c r="E26" s="9">
        <f>SUM(E22:E25)</f>
        <v>25.898160562499999</v>
      </c>
    </row>
    <row r="27" spans="1:6" x14ac:dyDescent="0.3">
      <c r="A27" s="3" t="s">
        <v>45</v>
      </c>
      <c r="B27" s="3" t="s">
        <v>46</v>
      </c>
      <c r="C27" s="3" t="s">
        <v>47</v>
      </c>
      <c r="D27" s="9">
        <v>7.1999999999999995E-2</v>
      </c>
      <c r="E27" s="9">
        <v>0</v>
      </c>
    </row>
    <row r="28" spans="1:6" x14ac:dyDescent="0.3">
      <c r="A28" s="3" t="s">
        <v>48</v>
      </c>
      <c r="B28" s="3" t="s">
        <v>49</v>
      </c>
      <c r="C28" s="3" t="s">
        <v>47</v>
      </c>
      <c r="D28" s="9">
        <v>1.2</v>
      </c>
      <c r="E28" s="9">
        <v>0.9</v>
      </c>
    </row>
    <row r="29" spans="1:6" x14ac:dyDescent="0.3">
      <c r="A29" s="3" t="s">
        <v>50</v>
      </c>
      <c r="B29" s="3" t="s">
        <v>51</v>
      </c>
      <c r="C29" s="3" t="s">
        <v>52</v>
      </c>
      <c r="D29" s="9">
        <v>1.57</v>
      </c>
      <c r="E29" s="9">
        <v>1.57</v>
      </c>
    </row>
    <row r="30" spans="1:6" x14ac:dyDescent="0.3">
      <c r="A30" s="11" t="s">
        <v>66</v>
      </c>
      <c r="B30" s="12" t="s">
        <v>67</v>
      </c>
      <c r="C30" s="11" t="s">
        <v>27</v>
      </c>
      <c r="D30" s="3">
        <v>0.8</v>
      </c>
      <c r="E30" s="3">
        <v>0.8</v>
      </c>
    </row>
    <row r="31" spans="1:6" x14ac:dyDescent="0.3">
      <c r="A31" s="11" t="s">
        <v>68</v>
      </c>
      <c r="B31" s="12" t="s">
        <v>69</v>
      </c>
      <c r="C31" s="11" t="s">
        <v>70</v>
      </c>
      <c r="D31" s="3">
        <v>25</v>
      </c>
      <c r="E31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IecExample</vt:lpstr>
    </vt:vector>
  </TitlesOfParts>
  <Company>AECOM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Hayde, Cillian</dc:creator>
  <cp:lastModifiedBy>Hayde, Cillian</cp:lastModifiedBy>
  <dcterms:created xsi:type="dcterms:W3CDTF">2017-11-17T16:17:20Z</dcterms:created>
  <dcterms:modified xsi:type="dcterms:W3CDTF">2018-05-30T06:52:32Z</dcterms:modified>
</cp:coreProperties>
</file>