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Area MK-II\bootcamp require install apps\bootcamp\Module 1\Challenge 1\"/>
    </mc:Choice>
  </mc:AlternateContent>
  <xr:revisionPtr revIDLastSave="0" documentId="13_ncr:1_{96C95D07-8E2C-4B80-9D8C-6E803EF7BEC5}" xr6:coauthVersionLast="45" xr6:coauthVersionMax="45" xr10:uidLastSave="{00000000-0000-0000-0000-000000000000}"/>
  <bookViews>
    <workbookView xWindow="26430" yWindow="960" windowWidth="29040" windowHeight="15600" tabRatio="787" activeTab="2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52" i="1" l="1"/>
  <c r="D13" i="13" l="1"/>
  <c r="D12" i="13"/>
  <c r="D11" i="13"/>
  <c r="D10" i="13"/>
  <c r="D9" i="13"/>
  <c r="D8" i="13"/>
  <c r="D7" i="13"/>
  <c r="D6" i="13"/>
  <c r="D5" i="13"/>
  <c r="D4" i="13"/>
  <c r="D3" i="13"/>
  <c r="C13" i="13"/>
  <c r="C12" i="13"/>
  <c r="C11" i="13"/>
  <c r="C10" i="13"/>
  <c r="C9" i="13"/>
  <c r="C8" i="13"/>
  <c r="C7" i="13"/>
  <c r="C6" i="13"/>
  <c r="C5" i="13"/>
  <c r="C4" i="13"/>
  <c r="C3" i="13"/>
  <c r="B4" i="13"/>
  <c r="E4" i="13" s="1"/>
  <c r="B5" i="13"/>
  <c r="B6" i="13"/>
  <c r="B7" i="13"/>
  <c r="B8" i="13"/>
  <c r="B9" i="13"/>
  <c r="B10" i="13"/>
  <c r="B11" i="13"/>
  <c r="B12" i="13"/>
  <c r="B13" i="13"/>
  <c r="D2" i="13"/>
  <c r="C2" i="13"/>
  <c r="B3" i="13"/>
  <c r="B2" i="13"/>
  <c r="E12" i="13" l="1"/>
  <c r="H12" i="13" s="1"/>
  <c r="E9" i="13"/>
  <c r="F9" i="13" s="1"/>
  <c r="E2" i="13"/>
  <c r="G2" i="13" s="1"/>
  <c r="E13" i="13"/>
  <c r="G13" i="13" s="1"/>
  <c r="E10" i="13"/>
  <c r="F10" i="13" s="1"/>
  <c r="E7" i="13"/>
  <c r="G7" i="13" s="1"/>
  <c r="E6" i="13"/>
  <c r="F6" i="13" s="1"/>
  <c r="E5" i="13"/>
  <c r="G5" i="13" s="1"/>
  <c r="E11" i="13"/>
  <c r="G11" i="13" s="1"/>
  <c r="E8" i="13"/>
  <c r="H8" i="13" s="1"/>
  <c r="G4" i="13"/>
  <c r="G12" i="13"/>
  <c r="H9" i="13"/>
  <c r="H4" i="13"/>
  <c r="G9" i="13"/>
  <c r="E3" i="13"/>
  <c r="G3" i="13" s="1"/>
  <c r="F4" i="13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2" i="1"/>
  <c r="S2" i="1" s="1"/>
  <c r="H2" i="13" l="1"/>
  <c r="F2" i="13"/>
  <c r="F12" i="13"/>
  <c r="F7" i="13"/>
  <c r="H7" i="13"/>
  <c r="F13" i="13"/>
  <c r="H13" i="13"/>
  <c r="H11" i="13"/>
  <c r="H10" i="13"/>
  <c r="G10" i="13"/>
  <c r="F8" i="13"/>
  <c r="G8" i="13"/>
  <c r="F11" i="13"/>
  <c r="G6" i="13"/>
  <c r="F5" i="13"/>
  <c r="H6" i="13"/>
  <c r="H5" i="13"/>
  <c r="H3" i="13"/>
  <c r="F3" i="1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505" i="1"/>
  <c r="P4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 s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9" i="1"/>
  <c r="P8" i="1"/>
  <c r="P7" i="1"/>
  <c r="P6" i="1"/>
  <c r="P5" i="1"/>
  <c r="P4" i="1"/>
  <c r="P2" i="1"/>
</calcChain>
</file>

<file path=xl/sharedStrings.xml><?xml version="1.0" encoding="utf-8"?>
<sst xmlns="http://schemas.openxmlformats.org/spreadsheetml/2006/main" count="28859" uniqueCount="8359">
  <si>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</si>
  <si>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</si>
  <si>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</si>
  <si>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</si>
  <si>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</si>
  <si>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</si>
  <si>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</si>
  <si>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</si>
  <si>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</si>
  <si>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</si>
  <si>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</si>
  <si>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</si>
  <si>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</si>
  <si>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</si>
  <si>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</si>
  <si>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</si>
  <si>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</si>
  <si>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</si>
  <si>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</si>
  <si>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</si>
  <si>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</si>
  <si>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</si>
  <si>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</si>
  <si>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</si>
  <si>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</si>
  <si>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</si>
  <si>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</si>
  <si>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</si>
  <si>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</si>
  <si>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</si>
  <si>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</si>
  <si>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</si>
  <si>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</si>
  <si>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</si>
  <si>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</si>
  <si>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</si>
  <si>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</si>
  <si>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</si>
  <si>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</si>
  <si>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</si>
  <si>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</si>
  <si>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</si>
  <si>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</si>
  <si>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</si>
  <si>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</si>
  <si>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</si>
  <si>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</si>
  <si>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</si>
  <si>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</si>
  <si>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</si>
  <si>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</si>
  <si>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</si>
  <si>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</si>
  <si>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</si>
  <si>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</si>
  <si>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</si>
  <si>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</si>
  <si>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</si>
  <si>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</si>
  <si>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</si>
  <si>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</si>
  <si>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</si>
  <si>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</si>
  <si>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</si>
  <si>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</si>
  <si>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</si>
  <si>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</si>
  <si>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</si>
  <si>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</si>
  <si>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</si>
  <si>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</si>
  <si>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</si>
  <si>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</si>
  <si>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</si>
  <si>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</si>
  <si>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</si>
  <si>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</si>
  <si>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</si>
  <si>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</si>
  <si>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</si>
  <si>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</si>
  <si>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</si>
  <si>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</si>
  <si>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</si>
  <si>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</si>
  <si>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</si>
  <si>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</si>
  <si>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</si>
  <si>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</si>
  <si>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</si>
  <si>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</si>
  <si>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</si>
  <si>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</si>
  <si>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</si>
  <si>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</si>
  <si>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</si>
  <si>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</si>
  <si>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</si>
  <si>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</si>
  <si>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</si>
  <si>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</si>
  <si>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</si>
  <si>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</si>
  <si>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</si>
  <si>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</si>
  <si>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</si>
  <si>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</si>
  <si>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</si>
  <si>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</si>
  <si>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</si>
  <si>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</si>
  <si>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</si>
  <si>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</si>
  <si>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</si>
  <si>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</si>
  <si>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</si>
  <si>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</si>
  <si>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</si>
  <si>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</si>
  <si>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</si>
  <si>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</si>
  <si>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</si>
  <si>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</si>
  <si>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</si>
  <si>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</si>
  <si>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</si>
  <si>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</si>
  <si>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</si>
  <si>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</si>
  <si>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</si>
  <si>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</si>
  <si>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</si>
  <si>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</si>
  <si>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</si>
  <si>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</si>
  <si>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</si>
  <si>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</si>
  <si>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</si>
  <si>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</si>
  <si>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</si>
  <si>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</si>
  <si>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</si>
  <si>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</si>
  <si>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</si>
  <si>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</si>
  <si>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</si>
  <si>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</si>
  <si>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</si>
  <si>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</si>
  <si>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</si>
  <si>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</si>
  <si>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</si>
  <si>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</si>
  <si>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</si>
  <si>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</si>
  <si>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</si>
  <si>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</si>
  <si>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</si>
  <si>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</si>
  <si>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</si>
  <si>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</si>
  <si>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</si>
  <si>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</si>
  <si>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</si>
  <si>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</si>
  <si>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</si>
  <si>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</si>
  <si>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</si>
  <si>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</si>
  <si>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</si>
  <si>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</si>
  <si>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</si>
  <si>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</si>
  <si>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</si>
  <si>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</si>
  <si>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</si>
  <si>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</si>
  <si>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</si>
  <si>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</si>
  <si>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</si>
  <si>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</si>
  <si>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</si>
  <si>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</si>
  <si>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</si>
  <si>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</si>
  <si>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</si>
  <si>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</si>
  <si>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</si>
  <si>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</si>
  <si>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</si>
  <si>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</si>
  <si>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</si>
  <si>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</si>
  <si>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</si>
  <si>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</si>
  <si>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</si>
  <si>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</si>
  <si>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</si>
  <si>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</si>
  <si>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</si>
  <si>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</si>
  <si>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</si>
  <si>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</si>
  <si>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</si>
  <si>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</si>
  <si>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</si>
  <si>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</si>
  <si>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</si>
  <si>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</si>
  <si>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</si>
  <si>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</si>
  <si>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</si>
  <si>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</si>
  <si>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</si>
  <si>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</si>
  <si>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</si>
  <si>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</si>
  <si>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</si>
  <si>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</si>
  <si>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</si>
  <si>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</si>
  <si>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</si>
  <si>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</si>
  <si>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</si>
  <si>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</si>
  <si>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</si>
  <si>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</si>
  <si>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</si>
  <si>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</si>
  <si>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</si>
  <si>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</si>
  <si>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</si>
  <si>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</si>
  <si>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</si>
  <si>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</si>
  <si>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</si>
  <si>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</si>
  <si>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</si>
  <si>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</si>
  <si>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</si>
  <si>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</si>
  <si>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</si>
  <si>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</si>
  <si>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</si>
  <si>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</si>
  <si>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</si>
  <si>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</si>
  <si>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</si>
  <si>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</si>
  <si>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</si>
  <si>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</si>
  <si>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</si>
  <si>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</si>
  <si>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</si>
  <si>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</si>
  <si>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</si>
  <si>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</si>
  <si>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</si>
  <si>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</si>
  <si>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</si>
  <si>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</si>
  <si>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</si>
  <si>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</si>
  <si>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</si>
  <si>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</si>
  <si>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</si>
  <si>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</si>
  <si>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</si>
  <si>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</si>
  <si>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</si>
  <si>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</si>
  <si>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</si>
  <si>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</si>
  <si>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</si>
  <si>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</si>
  <si>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</si>
  <si>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</si>
  <si>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</si>
  <si>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</si>
  <si>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</si>
  <si>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</si>
  <si>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</si>
  <si>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</si>
  <si>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</si>
  <si>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</si>
  <si>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</si>
  <si>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</si>
  <si>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</si>
  <si>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</si>
  <si>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</si>
  <si>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</si>
  <si>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</si>
  <si>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</si>
  <si>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</si>
  <si>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</si>
  <si>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</si>
  <si>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</si>
  <si>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</si>
  <si>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</si>
  <si>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</si>
  <si>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</si>
  <si>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</si>
  <si>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</si>
  <si>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</si>
  <si>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</si>
  <si>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</si>
  <si>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</si>
  <si>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</si>
  <si>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</si>
  <si>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</si>
  <si>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</si>
  <si>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</si>
  <si>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</si>
  <si>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</si>
  <si>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</si>
  <si>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</si>
  <si>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</si>
  <si>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</si>
  <si>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</si>
  <si>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</si>
  <si>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</si>
  <si>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</si>
  <si>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</si>
  <si>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</si>
  <si>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</si>
  <si>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</si>
  <si>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</si>
  <si>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</si>
  <si>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</si>
  <si>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</si>
  <si>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</si>
  <si>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</si>
  <si>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</si>
  <si>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</si>
  <si>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</si>
  <si>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</si>
  <si>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</si>
  <si>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</si>
  <si>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</si>
  <si>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</si>
  <si>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</si>
  <si>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</si>
  <si>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</si>
  <si>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</si>
  <si>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</si>
  <si>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</si>
  <si>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</si>
  <si>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</si>
  <si>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</si>
  <si>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</si>
  <si>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</si>
  <si>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</si>
  <si>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</si>
  <si>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</si>
  <si>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</si>
  <si>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</si>
  <si>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</si>
  <si>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</si>
  <si>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</si>
  <si>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</si>
  <si>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</si>
  <si>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</si>
  <si>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</si>
  <si>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</si>
  <si>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</si>
  <si>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</si>
  <si>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</si>
  <si>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</si>
  <si>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</si>
  <si>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</si>
  <si>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</si>
  <si>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</si>
  <si>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</si>
  <si>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</si>
  <si>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</si>
  <si>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</si>
  <si>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</si>
  <si>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</si>
  <si>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</si>
  <si>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</si>
  <si>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</si>
  <si>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</si>
  <si>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</si>
  <si>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</si>
  <si>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</si>
  <si>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</si>
  <si>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</si>
  <si>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</si>
  <si>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</si>
  <si>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</si>
  <si>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</si>
  <si>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</si>
  <si>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</si>
  <si>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</si>
  <si>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</si>
  <si>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</si>
  <si>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</si>
  <si>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</si>
  <si>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</si>
  <si>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</si>
  <si>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</si>
  <si>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</si>
  <si>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</si>
  <si>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</si>
  <si>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</si>
  <si>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</si>
  <si>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</si>
  <si>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</si>
  <si>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</si>
  <si>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</si>
  <si>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</si>
  <si>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</si>
  <si>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</si>
  <si>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</si>
  <si>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</si>
  <si>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</si>
  <si>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</si>
  <si>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</si>
  <si>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</si>
  <si>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</si>
  <si>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</si>
  <si>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</si>
  <si>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</si>
  <si>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</si>
  <si>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</si>
  <si>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</si>
  <si>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</si>
  <si>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</si>
  <si>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</si>
  <si>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</si>
  <si>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</si>
  <si>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</si>
  <si>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</si>
  <si>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</si>
  <si>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</si>
  <si>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</si>
  <si>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</si>
  <si>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</si>
  <si>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</si>
  <si>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</si>
  <si>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</si>
  <si>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</si>
  <si>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</si>
  <si>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</si>
  <si>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</si>
  <si>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</si>
  <si>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</si>
  <si>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</si>
  <si>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</si>
  <si>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</si>
  <si>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</si>
  <si>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</si>
  <si>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</si>
  <si>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</si>
  <si>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</si>
  <si>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</si>
  <si>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</si>
  <si>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</si>
  <si>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</si>
  <si>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</si>
  <si>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</si>
  <si>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</si>
  <si>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</si>
  <si>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</si>
  <si>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</si>
  <si>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</si>
  <si>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</si>
  <si>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</si>
  <si>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</si>
  <si>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</si>
  <si>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</si>
  <si>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</si>
  <si>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</si>
  <si>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</si>
  <si>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</si>
  <si>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</si>
  <si>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</si>
  <si>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</si>
  <si>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</si>
  <si>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</si>
  <si>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</si>
  <si>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</si>
  <si>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</si>
  <si>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</si>
  <si>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</si>
  <si>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</si>
  <si>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</si>
  <si>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</si>
  <si>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</si>
  <si>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</si>
  <si>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</si>
  <si>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</si>
  <si>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</si>
  <si>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</si>
  <si>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</si>
  <si>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</si>
  <si>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</si>
  <si>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</si>
  <si>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</si>
  <si>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</si>
  <si>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</si>
  <si>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</si>
  <si>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</si>
  <si>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</si>
  <si>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</si>
  <si>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</si>
  <si>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</si>
  <si>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</si>
  <si>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</si>
  <si>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</si>
  <si>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</si>
  <si>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</si>
  <si>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</si>
  <si>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</si>
  <si>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</si>
  <si>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</si>
  <si>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</si>
  <si>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</si>
  <si>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</si>
  <si>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</si>
  <si>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</si>
  <si>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</si>
  <si>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</si>
  <si>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</si>
  <si>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</si>
  <si>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</si>
  <si>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</si>
  <si>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</si>
  <si>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</si>
  <si>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</si>
  <si>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</si>
  <si>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</si>
  <si>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</si>
  <si>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</si>
  <si>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</si>
  <si>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</si>
  <si>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</si>
  <si>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</si>
  <si>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</si>
  <si>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</si>
  <si>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</si>
  <si>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</si>
  <si>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</si>
  <si>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</si>
  <si>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</si>
  <si>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</si>
  <si>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</si>
  <si>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</si>
  <si>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</si>
  <si>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</si>
  <si>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</si>
  <si>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</si>
  <si>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</si>
  <si>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</si>
  <si>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</si>
  <si>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</si>
  <si>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</si>
  <si>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</si>
  <si>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</si>
  <si>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</si>
  <si>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</si>
  <si>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</si>
  <si>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</si>
  <si>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</si>
  <si>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</si>
  <si>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</si>
  <si>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</si>
  <si>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</si>
  <si>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</si>
  <si>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</si>
  <si>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</si>
  <si>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</si>
  <si>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</si>
  <si>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</si>
  <si>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</si>
  <si>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</si>
  <si>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</si>
  <si>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</si>
  <si>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</si>
  <si>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</si>
  <si>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</si>
  <si>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</si>
  <si>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</si>
  <si>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</si>
  <si>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</si>
  <si>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</si>
  <si>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</si>
  <si>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</si>
  <si>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</si>
  <si>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</si>
  <si>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</si>
  <si>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</si>
  <si>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</si>
  <si>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</si>
  <si>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</si>
  <si>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</si>
  <si>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</si>
  <si>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</si>
  <si>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</si>
  <si>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</si>
  <si>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</si>
  <si>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</si>
  <si>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</si>
  <si>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</si>
  <si>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</si>
  <si>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</si>
  <si>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</si>
  <si>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</si>
  <si>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</si>
  <si>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</si>
  <si>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</si>
  <si>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</si>
  <si>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</si>
  <si>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</si>
  <si>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</si>
  <si>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</si>
  <si>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</si>
  <si>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</si>
  <si>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</si>
  <si>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</si>
  <si>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</si>
  <si>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</si>
  <si>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</si>
  <si>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</si>
  <si>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</si>
  <si>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</si>
  <si>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</si>
  <si>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</si>
  <si>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</si>
  <si>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</si>
  <si>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</si>
  <si>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</si>
  <si>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</si>
  <si>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</si>
  <si>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</si>
  <si>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</si>
  <si>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</si>
  <si>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</si>
  <si>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</si>
  <si>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</si>
  <si>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</si>
  <si>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</si>
  <si>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</si>
  <si>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</si>
  <si>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</si>
  <si>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</si>
  <si>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</si>
  <si>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</si>
  <si>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</si>
  <si>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</si>
  <si>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</si>
  <si>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</si>
  <si>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</si>
  <si>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</si>
  <si>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</si>
  <si>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</si>
  <si>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</si>
  <si>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</si>
  <si>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</si>
  <si>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</si>
  <si>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</si>
  <si>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</si>
  <si>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</si>
  <si>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</si>
  <si>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</si>
  <si>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</si>
  <si>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</si>
  <si>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</si>
  <si>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</si>
  <si>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</si>
  <si>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</si>
  <si>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</si>
  <si>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</si>
  <si>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</si>
  <si>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</si>
  <si>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</si>
  <si>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</si>
  <si>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</si>
  <si>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</si>
  <si>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</si>
  <si>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</si>
  <si>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</si>
  <si>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</si>
  <si>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</si>
  <si>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</si>
  <si>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</si>
  <si>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</si>
  <si>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</si>
  <si>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</si>
  <si>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</si>
  <si>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</si>
  <si>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</si>
  <si>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</si>
  <si>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</si>
  <si>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</si>
  <si>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</si>
  <si>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</si>
  <si>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</si>
  <si>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</si>
  <si>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</si>
  <si>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</si>
  <si>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</si>
  <si>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</si>
  <si>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</si>
  <si>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</si>
  <si>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</si>
  <si>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</si>
  <si>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</si>
  <si>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</si>
  <si>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</si>
  <si>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</si>
  <si>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</si>
  <si>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</si>
  <si>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</si>
  <si>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</si>
  <si>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</si>
  <si>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</si>
  <si>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</si>
  <si>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</si>
  <si>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</si>
  <si>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</si>
  <si>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</si>
  <si>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</si>
  <si>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</si>
  <si>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</si>
  <si>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</si>
  <si>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</si>
  <si>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</si>
  <si>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</si>
  <si>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</si>
  <si>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</si>
  <si>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</si>
  <si>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</si>
  <si>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</si>
  <si>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</si>
  <si>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</si>
  <si>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</si>
  <si>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</si>
  <si>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</si>
  <si>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</si>
  <si>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</si>
  <si>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</si>
  <si>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</si>
  <si>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</si>
  <si>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</si>
  <si>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</si>
  <si>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</si>
  <si>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</si>
  <si>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</si>
  <si>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</si>
  <si>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</si>
  <si>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</si>
  <si>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</si>
  <si>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</si>
  <si>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</si>
  <si>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</si>
  <si>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</si>
  <si>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</si>
  <si>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</si>
  <si>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</si>
  <si>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</si>
  <si>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</si>
  <si>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</si>
  <si>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</si>
  <si>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</si>
  <si>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</si>
  <si>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</si>
  <si>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</si>
  <si>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</si>
  <si>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</si>
  <si>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</si>
  <si>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</si>
  <si>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</si>
  <si>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</si>
  <si>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</si>
  <si>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</si>
  <si>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</si>
  <si>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</si>
  <si>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</si>
  <si>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</si>
  <si>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</si>
  <si>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</si>
  <si>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</si>
  <si>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</si>
  <si>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</si>
  <si>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</si>
  <si>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</si>
  <si>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</si>
  <si>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</si>
  <si>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</si>
  <si>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</si>
  <si>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</si>
  <si>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</si>
  <si>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</si>
  <si>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</si>
  <si>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</si>
  <si>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</si>
  <si>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</si>
  <si>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</si>
  <si>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</si>
  <si>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</si>
  <si>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</si>
  <si>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</si>
  <si>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</si>
  <si>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</si>
  <si>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</si>
  <si>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</si>
  <si>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</si>
  <si>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</si>
  <si>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</si>
  <si>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</si>
  <si>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</si>
  <si>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</si>
  <si>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</si>
  <si>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</si>
  <si>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</si>
  <si>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</si>
  <si>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</si>
  <si>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</si>
  <si>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</si>
  <si>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</si>
  <si>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</si>
  <si>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</si>
  <si>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</si>
  <si>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</si>
  <si>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</si>
  <si>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</si>
  <si>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</si>
  <si>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</si>
  <si>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</si>
  <si>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</si>
  <si>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</si>
  <si>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</si>
  <si>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</si>
  <si>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</si>
  <si>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</si>
  <si>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</si>
  <si>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</si>
  <si>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</si>
  <si>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</si>
  <si>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</si>
  <si>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</si>
  <si>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</si>
  <si>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</si>
  <si>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</si>
  <si>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</si>
  <si>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</si>
  <si>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</si>
  <si>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</si>
  <si>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</si>
  <si>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</si>
  <si>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</si>
  <si>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</si>
  <si>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</si>
  <si>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</si>
  <si>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</si>
  <si>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</si>
  <si>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</si>
  <si>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</si>
  <si>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</si>
  <si>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</si>
  <si>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</si>
  <si>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</si>
  <si>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</si>
  <si>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</si>
  <si>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</si>
  <si>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</si>
  <si>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</si>
  <si>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</si>
  <si>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</si>
  <si>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</si>
  <si>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</si>
  <si>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</si>
  <si>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</si>
  <si>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</si>
  <si>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</si>
  <si>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</si>
  <si>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</si>
  <si>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</si>
  <si>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</si>
  <si>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</si>
  <si>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</si>
  <si>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</si>
  <si>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</si>
  <si>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</si>
  <si>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</si>
  <si>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</si>
  <si>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</si>
  <si>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</si>
  <si>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</si>
  <si>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</si>
  <si>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</si>
  <si>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</si>
  <si>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</si>
  <si>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</si>
  <si>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</si>
  <si>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</si>
  <si>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</si>
  <si>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</si>
  <si>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</si>
  <si>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</si>
  <si>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</si>
  <si>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</si>
  <si>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</si>
  <si>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</si>
  <si>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</si>
  <si>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</si>
  <si>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</si>
  <si>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</si>
  <si>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</si>
  <si>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</si>
  <si>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</si>
  <si>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</si>
  <si>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</si>
  <si>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</si>
  <si>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</si>
  <si>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</si>
  <si>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</si>
  <si>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</si>
  <si>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</si>
  <si>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</si>
  <si>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</si>
  <si>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</si>
  <si>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</si>
  <si>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</si>
  <si>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</si>
  <si>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</si>
  <si>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</si>
  <si>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</si>
  <si>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</si>
  <si>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</si>
  <si>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</si>
  <si>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</si>
  <si>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</si>
  <si>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</si>
  <si>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</si>
  <si>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</si>
  <si>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</si>
  <si>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</si>
  <si>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</si>
  <si>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</si>
  <si>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</si>
  <si>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</si>
  <si>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</si>
  <si>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</si>
  <si>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</si>
  <si>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</si>
  <si>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</si>
  <si>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</si>
  <si>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</si>
  <si>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</si>
  <si>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</si>
  <si>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</si>
  <si>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</si>
  <si>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</si>
  <si>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</si>
  <si>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</si>
  <si>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</si>
  <si>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</si>
  <si>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</si>
  <si>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</si>
  <si>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</si>
  <si>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</si>
  <si>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</si>
  <si>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</si>
  <si>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</si>
  <si>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</si>
  <si>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</si>
  <si>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</si>
  <si>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</si>
  <si>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</si>
  <si>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</si>
  <si>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</si>
  <si>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</si>
  <si>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</si>
  <si>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</si>
  <si>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</si>
  <si>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</si>
  <si>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</si>
  <si>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</si>
  <si>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</si>
  <si>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</si>
  <si>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</si>
  <si>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</si>
  <si>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</si>
  <si>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</si>
  <si>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</si>
  <si>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</si>
  <si>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</si>
  <si>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</si>
  <si>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</si>
  <si>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</si>
  <si>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</si>
  <si>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</si>
  <si>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</si>
  <si>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</si>
  <si>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</si>
  <si>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</si>
  <si>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</si>
  <si>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</si>
  <si>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</si>
  <si>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</si>
  <si>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</si>
  <si>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</si>
  <si>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</si>
  <si>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</si>
  <si>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</si>
  <si>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</si>
  <si>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</si>
  <si>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</si>
  <si>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</si>
  <si>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</si>
  <si>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</si>
  <si>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</si>
  <si>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</si>
  <si>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</si>
  <si>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</si>
  <si>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</si>
  <si>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</si>
  <si>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</si>
  <si>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</si>
  <si>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</si>
  <si>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</si>
  <si>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</si>
  <si>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</si>
  <si>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</si>
  <si>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</si>
  <si>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</si>
  <si>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</si>
  <si>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</si>
  <si>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</si>
  <si>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</si>
  <si>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</si>
  <si>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</si>
  <si>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</si>
  <si>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</si>
  <si>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</si>
  <si>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</si>
  <si>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</si>
  <si>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</si>
  <si>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</si>
  <si>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</si>
  <si>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</si>
  <si>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</si>
  <si>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</si>
  <si>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</si>
  <si>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</si>
  <si>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</si>
  <si>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</si>
  <si>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</si>
  <si>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</si>
  <si>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</si>
  <si>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</si>
  <si>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</si>
  <si>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</si>
  <si>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</si>
  <si>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</si>
  <si>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</si>
  <si>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</si>
  <si>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</si>
  <si>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</si>
  <si>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</si>
  <si>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</si>
  <si>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</si>
  <si>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</si>
  <si>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</si>
  <si>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</si>
  <si>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</si>
  <si>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</si>
  <si>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</si>
  <si>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</si>
  <si>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</si>
  <si>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</si>
  <si>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</si>
  <si>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</si>
  <si>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</si>
  <si>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</si>
  <si>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</si>
  <si>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</si>
  <si>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</si>
  <si>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</si>
  <si>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</si>
  <si>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</si>
  <si>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</si>
  <si>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</si>
  <si>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</si>
  <si>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</si>
  <si>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</si>
  <si>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</si>
  <si>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</si>
  <si>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</si>
  <si>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</si>
  <si>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</si>
  <si>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</si>
  <si>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</si>
  <si>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</si>
  <si>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</si>
  <si>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</si>
  <si>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</si>
  <si>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</si>
  <si>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</si>
  <si>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</si>
  <si>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</si>
  <si>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</si>
  <si>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</si>
  <si>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</si>
  <si>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</si>
  <si>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</si>
  <si>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</si>
  <si>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</si>
  <si>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</si>
  <si>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</si>
  <si>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</si>
  <si>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</si>
  <si>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</si>
  <si>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</si>
  <si>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</si>
  <si>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</si>
  <si>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</si>
  <si>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</si>
  <si>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</si>
  <si>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</si>
  <si>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</si>
  <si>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</si>
  <si>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</si>
  <si>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</si>
  <si>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</si>
  <si>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</si>
  <si>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</si>
  <si>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</si>
  <si>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</si>
  <si>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</si>
  <si>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</si>
  <si>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</si>
  <si>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</si>
  <si>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</si>
  <si>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</si>
  <si>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</si>
  <si>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</si>
  <si>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</si>
  <si>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</si>
  <si>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</si>
  <si>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</si>
  <si>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</si>
  <si>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</si>
  <si>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</si>
  <si>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</si>
  <si>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</si>
  <si>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</si>
  <si>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</si>
  <si>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</si>
  <si>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</si>
  <si>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</si>
  <si>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</si>
  <si>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</si>
  <si>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</si>
  <si>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</si>
  <si>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</si>
  <si>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</si>
  <si>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</si>
  <si>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</si>
  <si>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</si>
  <si>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</si>
  <si>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</si>
  <si>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</si>
  <si>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</si>
  <si>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</si>
  <si>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</si>
  <si>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</si>
  <si>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</si>
  <si>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</si>
  <si>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</si>
  <si>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</si>
  <si>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</si>
  <si>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</si>
  <si>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</si>
  <si>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</si>
  <si>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</si>
  <si>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</si>
  <si>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</si>
  <si>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</si>
  <si>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</si>
  <si>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</si>
  <si>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</si>
  <si>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</si>
  <si>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</si>
  <si>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</si>
  <si>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</si>
  <si>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</si>
  <si>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</si>
  <si>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</si>
  <si>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</si>
  <si>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</si>
  <si>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</si>
  <si>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</si>
  <si>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</si>
  <si>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</si>
  <si>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</si>
  <si>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</si>
  <si>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</si>
  <si>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</si>
  <si>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</si>
  <si>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</si>
  <si>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</si>
  <si>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</si>
  <si>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</si>
  <si>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</si>
  <si>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</si>
  <si>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</si>
  <si>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</si>
  <si>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</si>
  <si>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</si>
  <si>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</si>
  <si>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</si>
  <si>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</si>
  <si>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</si>
  <si>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</si>
  <si>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</si>
  <si>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</si>
  <si>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</si>
  <si>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</si>
  <si>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</si>
  <si>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</si>
  <si>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</si>
  <si>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</si>
  <si>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</si>
  <si>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</si>
  <si>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</si>
  <si>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</si>
  <si>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</si>
  <si>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</si>
  <si>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</si>
  <si>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</si>
  <si>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</si>
  <si>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</si>
  <si>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</si>
  <si>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</si>
  <si>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</si>
  <si>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</si>
  <si>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</si>
  <si>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</si>
  <si>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</si>
  <si>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</si>
  <si>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</si>
  <si>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</si>
  <si>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</si>
  <si>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</si>
  <si>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</si>
  <si>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</si>
  <si>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</si>
  <si>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</si>
  <si>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</si>
  <si>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</si>
  <si>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</si>
  <si>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</si>
  <si>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</si>
  <si>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</si>
  <si>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</si>
  <si>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</si>
  <si>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</si>
  <si>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</si>
  <si>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</si>
  <si>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</si>
  <si>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</si>
  <si>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</si>
  <si>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</si>
  <si>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</si>
  <si>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</si>
  <si>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</si>
  <si>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</si>
  <si>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</si>
  <si>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</si>
  <si>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</si>
  <si>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</si>
  <si>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</si>
  <si>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</si>
  <si>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</si>
  <si>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</si>
  <si>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</si>
  <si>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</si>
  <si>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</si>
  <si>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</si>
  <si>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</si>
  <si>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</si>
  <si>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</si>
  <si>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</si>
  <si>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</si>
  <si>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</si>
  <si>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</si>
  <si>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</si>
  <si>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</si>
  <si>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</si>
  <si>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</si>
  <si>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</si>
  <si>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</si>
  <si>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</si>
  <si>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</si>
  <si>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</si>
  <si>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</si>
  <si>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</si>
  <si>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</si>
  <si>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</si>
  <si>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</si>
  <si>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</si>
  <si>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</si>
  <si>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</si>
  <si>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</si>
  <si>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</si>
  <si>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</si>
  <si>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</si>
  <si>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</si>
  <si>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</si>
  <si>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</si>
  <si>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</si>
  <si>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</si>
  <si>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</si>
  <si>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</si>
  <si>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</si>
  <si>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</si>
  <si>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</si>
  <si>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</si>
  <si>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</si>
  <si>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</si>
  <si>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</si>
  <si>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</si>
  <si>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</si>
  <si>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</si>
  <si>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</si>
  <si>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</si>
  <si>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</si>
  <si>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</si>
  <si>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</si>
  <si>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</si>
  <si>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</si>
  <si>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</si>
  <si>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</si>
  <si>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</si>
  <si>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</si>
  <si>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</si>
  <si>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</si>
  <si>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</si>
  <si>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</si>
  <si>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</si>
  <si>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</si>
  <si>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</si>
  <si>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</si>
  <si>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</si>
  <si>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</si>
  <si>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</si>
  <si>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</si>
  <si>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</si>
  <si>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</si>
  <si>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</si>
  <si>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</si>
  <si>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</si>
  <si>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</si>
  <si>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</si>
  <si>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</si>
  <si>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</si>
  <si>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</si>
  <si>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</si>
  <si>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</si>
  <si>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</si>
  <si>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</si>
  <si>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</si>
  <si>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</si>
  <si>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</si>
  <si>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</si>
  <si>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</si>
  <si>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</si>
  <si>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</si>
  <si>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</si>
  <si>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</si>
  <si>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</si>
  <si>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</si>
  <si>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</si>
  <si>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</si>
  <si>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</si>
  <si>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</si>
  <si>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</si>
  <si>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</si>
  <si>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</si>
  <si>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</si>
  <si>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</si>
  <si>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</si>
  <si>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</si>
  <si>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</si>
  <si>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</si>
  <si>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</si>
  <si>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</si>
  <si>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</si>
  <si>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</si>
  <si>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</si>
  <si>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</si>
  <si>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</si>
  <si>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</si>
  <si>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</si>
  <si>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</si>
  <si>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</si>
  <si>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</si>
  <si>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</si>
  <si>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</si>
  <si>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</si>
  <si>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</si>
  <si>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</si>
  <si>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</si>
  <si>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</si>
  <si>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</si>
  <si>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</si>
  <si>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</si>
  <si>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</si>
  <si>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</si>
  <si>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</si>
  <si>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</si>
  <si>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</si>
  <si>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</si>
  <si>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</si>
  <si>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</si>
  <si>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</si>
  <si>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</si>
  <si>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</si>
  <si>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</si>
  <si>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</si>
  <si>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</si>
  <si>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</si>
  <si>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</si>
  <si>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</si>
  <si>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</si>
  <si>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</si>
  <si>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</si>
  <si>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</si>
  <si>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</si>
  <si>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</si>
  <si>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</si>
  <si>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</si>
  <si>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</si>
  <si>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</si>
  <si>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</si>
  <si>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</si>
  <si>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</si>
  <si>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</si>
  <si>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</si>
  <si>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</si>
  <si>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</si>
  <si>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</si>
  <si>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</si>
  <si>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</si>
  <si>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</si>
  <si>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</si>
  <si>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</si>
  <si>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</si>
  <si>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</si>
  <si>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</si>
  <si>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</si>
  <si>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</si>
  <si>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</si>
  <si>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</si>
  <si>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</si>
  <si>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</si>
  <si>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</si>
  <si>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</si>
  <si>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</si>
  <si>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</si>
  <si>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</si>
  <si>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</si>
  <si>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</si>
  <si>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</si>
  <si>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</si>
  <si>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</si>
  <si>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</si>
  <si>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</si>
  <si>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</si>
  <si>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</si>
  <si>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</si>
  <si>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</si>
  <si>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</si>
  <si>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</si>
  <si>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</si>
  <si>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</si>
  <si>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</si>
  <si>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</si>
  <si>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</si>
  <si>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</si>
  <si>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</si>
  <si>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</si>
  <si>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</si>
  <si>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</si>
  <si>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</si>
  <si>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</si>
  <si>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</si>
  <si>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</si>
  <si>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</si>
  <si>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</si>
  <si>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</si>
  <si>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</si>
  <si>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</si>
  <si>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</si>
  <si>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</si>
  <si>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</si>
  <si>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</si>
  <si>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</si>
  <si>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</si>
  <si>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</si>
  <si>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</si>
  <si>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</si>
  <si>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</si>
  <si>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</si>
  <si>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</si>
  <si>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</si>
  <si>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</si>
  <si>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</si>
  <si>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</si>
  <si>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</si>
  <si>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</si>
  <si>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</si>
  <si>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</si>
  <si>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</si>
  <si>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</si>
  <si>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</si>
  <si>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</si>
  <si>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</si>
  <si>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</si>
  <si>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</si>
  <si>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</si>
  <si>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</si>
  <si>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</si>
  <si>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</si>
  <si>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</si>
  <si>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</si>
  <si>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</si>
  <si>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</si>
  <si>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</si>
  <si>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</si>
  <si>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</si>
  <si>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</si>
  <si>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</si>
  <si>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</si>
  <si>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</si>
  <si>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</si>
  <si>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</si>
  <si>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</si>
  <si>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</si>
  <si>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</si>
  <si>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</si>
  <si>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</si>
  <si>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</si>
  <si>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</si>
  <si>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</si>
  <si>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</si>
  <si>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</si>
  <si>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</si>
  <si>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</si>
  <si>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</si>
  <si>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</si>
  <si>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</si>
  <si>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</si>
  <si>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</si>
  <si>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</si>
  <si>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</si>
  <si>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</si>
  <si>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</si>
  <si>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</si>
  <si>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</si>
  <si>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</si>
  <si>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</si>
  <si>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</si>
  <si>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</si>
  <si>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</si>
  <si>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</si>
  <si>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</si>
  <si>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</si>
  <si>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</si>
  <si>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</si>
  <si>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</si>
  <si>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</si>
  <si>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</si>
  <si>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</si>
  <si>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</si>
  <si>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</si>
  <si>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</si>
  <si>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</si>
  <si>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</si>
  <si>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</si>
  <si>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</si>
  <si>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</si>
  <si>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</si>
  <si>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</si>
  <si>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</si>
  <si>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</si>
  <si>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</si>
  <si>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</si>
  <si>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</si>
  <si>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</si>
  <si>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</si>
  <si>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</si>
  <si>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</si>
  <si>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</si>
  <si>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</si>
  <si>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</si>
  <si>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</si>
  <si>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</si>
  <si>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</si>
  <si>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</si>
  <si>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</si>
  <si>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</si>
  <si>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</si>
  <si>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</si>
  <si>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</si>
  <si>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</si>
  <si>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</si>
  <si>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</si>
  <si>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</si>
  <si>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</si>
  <si>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</si>
  <si>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</si>
  <si>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</si>
  <si>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</si>
  <si>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</si>
  <si>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</si>
  <si>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</si>
  <si>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</si>
  <si>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</si>
  <si>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</si>
  <si>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</si>
  <si>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</si>
  <si>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</si>
  <si>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</si>
  <si>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</si>
  <si>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</si>
  <si>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</si>
  <si>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</si>
  <si>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</si>
  <si>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</si>
  <si>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</si>
  <si>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</si>
  <si>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</si>
  <si>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</si>
  <si>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</si>
  <si>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</si>
  <si>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</si>
  <si>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</si>
  <si>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</si>
  <si>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</si>
  <si>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</si>
  <si>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</si>
  <si>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</si>
  <si>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</si>
  <si>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</si>
  <si>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</si>
  <si>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</si>
  <si>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</si>
  <si>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</si>
  <si>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</si>
  <si>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</si>
  <si>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</si>
  <si>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</si>
  <si>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</si>
  <si>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</si>
  <si>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</si>
  <si>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</si>
  <si>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</si>
  <si>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</si>
  <si>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</si>
  <si>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</si>
  <si>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</si>
  <si>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</si>
  <si>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</si>
  <si>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</si>
  <si>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</si>
  <si>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</si>
  <si>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</si>
  <si>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</si>
  <si>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</si>
  <si>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</si>
  <si>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</si>
  <si>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</si>
  <si>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</si>
  <si>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</si>
  <si>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</si>
  <si>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</si>
  <si>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</si>
  <si>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</si>
  <si>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</si>
  <si>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</si>
  <si>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</si>
  <si>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</si>
  <si>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</si>
  <si>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</si>
  <si>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</si>
  <si>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</si>
  <si>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</si>
  <si>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</si>
  <si>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</si>
  <si>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</si>
  <si>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</si>
  <si>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</si>
  <si>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</si>
  <si>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</si>
  <si>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</si>
  <si>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</si>
  <si>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</si>
  <si>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</si>
  <si>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</si>
  <si>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</si>
  <si>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</si>
  <si>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</si>
  <si>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</si>
  <si>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</si>
  <si>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</si>
  <si>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</si>
  <si>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</si>
  <si>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</si>
  <si>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</si>
  <si>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</si>
  <si>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</si>
  <si>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</si>
  <si>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</si>
  <si>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</si>
  <si>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</si>
  <si>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</si>
  <si>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</si>
  <si>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</si>
  <si>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</si>
  <si>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</si>
  <si>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</si>
  <si>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</si>
  <si>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</si>
  <si>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</si>
  <si>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</si>
  <si>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</si>
  <si>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</si>
  <si>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</si>
  <si>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</si>
  <si>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</si>
  <si>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</si>
  <si>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</si>
  <si>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</si>
  <si>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</si>
  <si>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</si>
  <si>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</si>
  <si>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</si>
  <si>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</si>
  <si>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</si>
  <si>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</si>
  <si>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</si>
  <si>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</si>
  <si>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</si>
  <si>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</si>
  <si>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</si>
  <si>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</si>
  <si>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</si>
  <si>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</si>
  <si>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</si>
  <si>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</si>
  <si>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</si>
  <si>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</si>
  <si>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</si>
  <si>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</si>
  <si>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</si>
  <si>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</si>
  <si>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</si>
  <si>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</si>
  <si>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</si>
  <si>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</si>
  <si>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</si>
  <si>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</si>
  <si>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</si>
  <si>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</si>
  <si>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</si>
  <si>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</si>
  <si>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</si>
  <si>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</si>
  <si>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</si>
  <si>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</si>
  <si>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</si>
  <si>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</si>
  <si>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</si>
  <si>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</si>
  <si>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</si>
  <si>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</si>
  <si>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</si>
  <si>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</si>
  <si>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</si>
  <si>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</si>
  <si>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</si>
  <si>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</si>
  <si>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</si>
  <si>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</si>
  <si>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</si>
  <si>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</si>
  <si>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</si>
  <si>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</si>
  <si>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</si>
  <si>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</si>
  <si>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</si>
  <si>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</si>
  <si>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</si>
  <si>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</si>
  <si>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</si>
  <si>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</si>
  <si>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</si>
  <si>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</si>
  <si>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</si>
  <si>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</si>
  <si>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</si>
  <si>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</si>
  <si>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</si>
  <si>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</si>
  <si>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</si>
  <si>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</si>
  <si>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</si>
  <si>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</si>
  <si>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</si>
  <si>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</si>
  <si>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</si>
  <si>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</si>
  <si>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</si>
  <si>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</si>
  <si>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</si>
  <si>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</si>
  <si>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</si>
  <si>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</si>
  <si>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</si>
  <si>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</si>
  <si>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</si>
  <si>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</si>
  <si>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</si>
  <si>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</si>
  <si>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</si>
  <si>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</si>
  <si>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</si>
  <si>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</si>
  <si>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</si>
  <si>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</si>
  <si>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</si>
  <si>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</si>
  <si>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</si>
  <si>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</si>
  <si>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</si>
  <si>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</si>
  <si>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</si>
  <si>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</si>
  <si>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</si>
  <si>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</si>
  <si>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</si>
  <si>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</si>
  <si>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</si>
  <si>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</si>
  <si>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</si>
  <si>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</si>
  <si>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</si>
  <si>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</si>
  <si>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</si>
  <si>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</si>
  <si>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</si>
  <si>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</si>
  <si>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</si>
  <si>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</si>
  <si>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</si>
  <si>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</si>
  <si>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</si>
  <si>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</si>
  <si>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</si>
  <si>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</si>
  <si>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</si>
  <si>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</si>
  <si>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</si>
  <si>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</si>
  <si>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</si>
  <si>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</si>
  <si>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</si>
  <si>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</si>
  <si>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</si>
  <si>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</si>
  <si>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</si>
  <si>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</si>
  <si>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</si>
  <si>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</si>
  <si>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</si>
  <si>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</si>
  <si>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</si>
  <si>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</si>
  <si>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</si>
  <si>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</si>
  <si>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</si>
  <si>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</si>
  <si>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</si>
  <si>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</si>
  <si>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</si>
  <si>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</si>
  <si>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</si>
  <si>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</si>
  <si>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</si>
  <si>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</si>
  <si>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</si>
  <si>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</si>
  <si>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</si>
  <si>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</si>
  <si>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</si>
  <si>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</si>
  <si>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</si>
  <si>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</si>
  <si>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</si>
  <si>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</si>
  <si>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</si>
  <si>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</si>
  <si>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</si>
  <si>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</si>
  <si>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</si>
  <si>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</si>
  <si>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</si>
  <si>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</si>
  <si>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</si>
  <si>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</si>
  <si>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</si>
  <si>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</si>
  <si>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</si>
  <si>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</si>
  <si>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</si>
  <si>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</si>
  <si>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</si>
  <si>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</si>
  <si>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</si>
  <si>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</si>
  <si>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</si>
  <si>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</si>
  <si>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</si>
  <si>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</si>
  <si>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</si>
  <si>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</si>
  <si>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</si>
  <si>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</si>
  <si>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</si>
  <si>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</si>
  <si>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</si>
  <si>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</si>
  <si>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</si>
  <si>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</si>
  <si>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</si>
  <si>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</si>
  <si>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</si>
  <si>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</si>
  <si>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</si>
  <si>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</si>
  <si>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</si>
  <si>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</si>
  <si>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</si>
  <si>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</si>
  <si>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</si>
  <si>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</si>
  <si>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</si>
  <si>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</si>
  <si>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</si>
  <si>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</si>
  <si>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</si>
  <si>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</si>
  <si>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</si>
  <si>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</si>
  <si>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</si>
  <si>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</si>
  <si>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</si>
  <si>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</si>
  <si>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</si>
  <si>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</si>
  <si>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</si>
  <si>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</si>
  <si>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</si>
  <si>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</si>
  <si>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</si>
  <si>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</si>
  <si>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</si>
  <si>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</si>
  <si>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</si>
  <si>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</si>
  <si>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</si>
  <si>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</si>
  <si>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</si>
  <si>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</si>
  <si>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</si>
  <si>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</si>
  <si>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</si>
  <si>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</si>
  <si>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</si>
  <si>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</si>
  <si>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</si>
  <si>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</si>
  <si>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</si>
  <si>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</si>
  <si>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</si>
  <si>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</si>
  <si>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</si>
  <si>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</si>
  <si>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</si>
  <si>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</si>
  <si>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</si>
  <si>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</si>
  <si>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</si>
  <si>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</si>
  <si>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</si>
  <si>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</si>
  <si>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</si>
  <si>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</si>
  <si>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</si>
  <si>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</si>
  <si>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</si>
  <si>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</si>
  <si>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</si>
  <si>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</si>
  <si>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</si>
  <si>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</si>
  <si>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</si>
  <si>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</si>
  <si>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</si>
  <si>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</si>
  <si>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</si>
  <si>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</si>
  <si>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</si>
  <si>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</si>
  <si>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</si>
  <si>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</si>
  <si>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</si>
  <si>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</si>
  <si>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</si>
  <si>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</si>
  <si>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</si>
  <si>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</si>
  <si>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</si>
  <si>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</si>
  <si>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</si>
  <si>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</si>
  <si>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</si>
  <si>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</si>
  <si>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</si>
  <si>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</si>
  <si>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</si>
  <si>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</si>
  <si>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</si>
  <si>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</si>
  <si>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</si>
  <si>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</si>
  <si>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</si>
  <si>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</si>
  <si>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</si>
  <si>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</si>
  <si>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</si>
  <si>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</si>
  <si>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</si>
  <si>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</si>
  <si>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</si>
  <si>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</si>
  <si>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</si>
  <si>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</si>
  <si>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</si>
  <si>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</si>
  <si>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</si>
  <si>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</si>
  <si>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</si>
  <si>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</si>
  <si>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</si>
  <si>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</si>
  <si>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</si>
  <si>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</si>
  <si>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</si>
  <si>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</si>
  <si>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</si>
  <si>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</si>
  <si>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</si>
  <si>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</si>
  <si>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</si>
  <si>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</si>
  <si>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</si>
  <si>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</si>
  <si>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</si>
  <si>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</si>
  <si>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</si>
  <si>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</si>
  <si>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</si>
  <si>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</si>
  <si>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</si>
  <si>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</si>
  <si>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</si>
  <si>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</si>
  <si>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</si>
  <si>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</si>
  <si>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</si>
  <si>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</si>
  <si>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</si>
  <si>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</si>
  <si>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</si>
  <si>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</si>
  <si>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</si>
  <si>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</si>
  <si>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</si>
  <si>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</si>
  <si>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</si>
  <si>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</si>
  <si>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</si>
  <si>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</si>
  <si>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</si>
  <si>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</si>
  <si>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</si>
  <si>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</si>
  <si>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</si>
  <si>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</si>
  <si>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</si>
  <si>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</si>
  <si>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</si>
  <si>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</si>
  <si>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</si>
  <si>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</si>
  <si>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</si>
  <si>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</si>
  <si>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</si>
  <si>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</si>
  <si>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</si>
  <si>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</si>
  <si>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</si>
  <si>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</si>
  <si>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</si>
  <si>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</si>
  <si>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</si>
  <si>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</si>
  <si>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</si>
  <si>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</si>
  <si>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</si>
  <si>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</si>
  <si>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</si>
  <si>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</si>
  <si>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</si>
  <si>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</si>
  <si>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</si>
  <si>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</si>
  <si>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</si>
  <si>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</si>
  <si>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</si>
  <si>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</si>
  <si>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</si>
  <si>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</si>
  <si>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</si>
  <si>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</si>
  <si>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</si>
  <si>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</si>
  <si>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</si>
  <si>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</si>
  <si>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</si>
  <si>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</si>
  <si>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</si>
  <si>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</si>
  <si>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</si>
  <si>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</si>
  <si>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</si>
  <si>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</si>
  <si>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</si>
  <si>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</si>
  <si>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</si>
  <si>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</si>
  <si>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</si>
  <si>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</si>
  <si>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</si>
  <si>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</si>
  <si>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</si>
  <si>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</si>
  <si>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</si>
  <si>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</si>
  <si>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</si>
  <si>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</si>
  <si>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</si>
  <si>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</si>
  <si>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</si>
  <si>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</si>
  <si>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</si>
  <si>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</si>
  <si>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</si>
  <si>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</si>
  <si>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</si>
  <si>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</si>
  <si>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</si>
  <si>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</si>
  <si>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</si>
  <si>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</si>
  <si>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</si>
  <si>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</si>
  <si>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</si>
  <si>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</si>
  <si>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</si>
  <si>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</si>
  <si>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</si>
  <si>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</si>
  <si>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</si>
  <si>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</si>
  <si>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</si>
  <si>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</si>
  <si>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</si>
  <si>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</si>
  <si>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</si>
  <si>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</si>
  <si>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</si>
  <si>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</si>
  <si>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</si>
  <si>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</si>
  <si>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</si>
  <si>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</si>
  <si>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</si>
  <si>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</si>
  <si>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</si>
  <si>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</si>
  <si>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</si>
  <si>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</si>
  <si>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</si>
  <si>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</si>
  <si>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</si>
  <si>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</si>
  <si>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</si>
  <si>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</si>
  <si>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</si>
  <si>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</si>
  <si>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</si>
  <si>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</si>
  <si>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</si>
  <si>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</si>
  <si>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</si>
  <si>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</si>
  <si>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</si>
  <si>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</si>
  <si>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</si>
  <si>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</si>
  <si>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</si>
  <si>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</si>
  <si>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</si>
  <si>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</si>
  <si>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</si>
  <si>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</si>
  <si>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</si>
  <si>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</si>
  <si>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</si>
  <si>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</si>
  <si>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</si>
  <si>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</si>
  <si>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</si>
  <si>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</si>
  <si>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</si>
  <si>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</si>
  <si>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</si>
  <si>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</si>
  <si>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</si>
  <si>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</si>
  <si>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</si>
  <si>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</si>
  <si>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</si>
  <si>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</si>
  <si>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</si>
  <si>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</si>
  <si>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</si>
  <si>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</si>
  <si>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</si>
  <si>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</si>
  <si>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</si>
  <si>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</si>
  <si>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</si>
  <si>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</si>
  <si>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</si>
  <si>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</si>
  <si>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</si>
  <si>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</si>
  <si>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</si>
  <si>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</si>
  <si>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</si>
  <si>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</si>
  <si>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</si>
  <si>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</si>
  <si>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</si>
  <si>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</si>
  <si>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</si>
  <si>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</si>
  <si>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</si>
  <si>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</si>
  <si>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</si>
  <si>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</si>
  <si>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</si>
  <si>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</si>
  <si>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</si>
  <si>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</si>
  <si>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</si>
  <si>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</si>
  <si>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</si>
  <si>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</si>
  <si>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</si>
  <si>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</si>
  <si>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</si>
  <si>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</si>
  <si>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</si>
  <si>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</si>
  <si>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</si>
  <si>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</si>
  <si>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</si>
  <si>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</si>
  <si>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</si>
  <si>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</si>
  <si>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</si>
  <si>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</si>
  <si>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</si>
  <si>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</si>
  <si>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</si>
  <si>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</si>
  <si>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</si>
  <si>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</si>
  <si>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</si>
  <si>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</si>
  <si>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</si>
  <si>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</si>
  <si>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</si>
  <si>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</si>
  <si>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</si>
  <si>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</si>
  <si>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</si>
  <si>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</si>
  <si>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</si>
  <si>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</si>
  <si>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</si>
  <si>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</si>
  <si>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</si>
  <si>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</si>
  <si>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</si>
  <si>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</si>
  <si>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</si>
  <si>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</si>
  <si>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</si>
  <si>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</si>
  <si>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</si>
  <si>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</si>
  <si>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</si>
  <si>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</si>
  <si>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</si>
  <si>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</si>
  <si>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</si>
  <si>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</si>
  <si>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</si>
  <si>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</si>
  <si>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</si>
  <si>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</si>
  <si>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</si>
  <si>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</si>
  <si>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</si>
  <si>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</si>
  <si>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</si>
  <si>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</si>
  <si>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</si>
  <si>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</si>
  <si>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</si>
  <si>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</si>
  <si>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</si>
  <si>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</si>
  <si>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</si>
  <si>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</si>
  <si>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</si>
  <si>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</si>
  <si>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</si>
  <si>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</si>
  <si>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</si>
  <si>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</si>
  <si>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</si>
  <si>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</si>
  <si>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</si>
  <si>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</si>
  <si>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</si>
  <si>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</si>
  <si>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</si>
  <si>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</si>
  <si>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</si>
  <si>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</si>
  <si>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</si>
  <si>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</si>
  <si>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</si>
  <si>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</si>
  <si>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</si>
  <si>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</si>
  <si>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</si>
  <si>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</si>
  <si>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</si>
  <si>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</si>
  <si>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</si>
  <si>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</si>
  <si>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</si>
  <si>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</si>
  <si>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</si>
  <si>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</si>
  <si>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</si>
  <si>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</si>
  <si>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</si>
  <si>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</si>
  <si>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</si>
  <si>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</si>
  <si>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</si>
  <si>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</si>
  <si>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</si>
  <si>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</si>
  <si>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</si>
  <si>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</si>
  <si>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</si>
  <si>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</si>
  <si>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</si>
  <si>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</si>
  <si>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</si>
  <si>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</si>
  <si>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</si>
  <si>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</si>
  <si>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</si>
  <si>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</si>
  <si>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</si>
  <si>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</si>
  <si>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</si>
  <si>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</si>
  <si>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</si>
  <si>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</si>
  <si>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</si>
  <si>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</si>
  <si>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</si>
  <si>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</si>
  <si>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</si>
  <si>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</si>
  <si>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</si>
  <si>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</si>
  <si>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</si>
  <si>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</si>
  <si>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</si>
  <si>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</si>
  <si>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</si>
  <si>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</si>
  <si>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</si>
  <si>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</si>
  <si>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</si>
  <si>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</si>
  <si>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</si>
  <si>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</si>
  <si>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</si>
  <si>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</si>
  <si>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</si>
  <si>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</si>
  <si>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</si>
  <si>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</si>
  <si>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</si>
  <si>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</si>
  <si>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</si>
  <si>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</si>
  <si>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</si>
  <si>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</si>
  <si>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</si>
  <si>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</si>
  <si>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</si>
  <si>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</si>
  <si>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</si>
  <si>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</si>
  <si>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</si>
  <si>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</si>
  <si>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</si>
  <si>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</si>
  <si>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</si>
  <si>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</si>
  <si>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</si>
  <si>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</si>
  <si>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</si>
  <si>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</si>
  <si>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</si>
  <si>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</si>
  <si>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</si>
  <si>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</si>
  <si>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</si>
  <si>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</si>
  <si>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</si>
  <si>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</si>
  <si>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</si>
  <si>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</si>
  <si>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</si>
  <si>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</si>
  <si>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</si>
  <si>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</si>
  <si>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</si>
  <si>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</si>
  <si>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</si>
  <si>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</si>
  <si>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</si>
  <si>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</si>
  <si>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</si>
  <si>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</si>
  <si>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</si>
  <si>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</si>
  <si>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</si>
  <si>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</si>
  <si>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</si>
  <si>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</si>
  <si>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</si>
  <si>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</si>
  <si>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</si>
  <si>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</si>
  <si>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</si>
  <si>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</si>
  <si>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</si>
  <si>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</si>
  <si>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</si>
  <si>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</si>
  <si>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</si>
  <si>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</si>
  <si>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</si>
  <si>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</si>
  <si>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</si>
  <si>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</si>
  <si>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</si>
  <si>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</si>
  <si>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</si>
  <si>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</si>
  <si>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</si>
  <si>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</si>
  <si>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</si>
  <si>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</si>
  <si>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</si>
  <si>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</si>
  <si>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</si>
  <si>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</si>
  <si>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</si>
  <si>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</si>
  <si>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</si>
  <si>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</si>
  <si>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</si>
  <si>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</si>
  <si>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</si>
  <si>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</si>
  <si>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</si>
  <si>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</si>
  <si>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</si>
  <si>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</si>
  <si>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</si>
  <si>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</si>
  <si>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</si>
  <si>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</si>
  <si>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</si>
  <si>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</si>
  <si>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</si>
  <si>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</si>
  <si>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</si>
  <si>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</si>
  <si>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</si>
  <si>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</si>
  <si>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</si>
  <si>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</si>
  <si>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</si>
  <si>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</si>
  <si>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</si>
  <si>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</si>
  <si>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</si>
  <si>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</si>
  <si>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</si>
  <si>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</si>
  <si>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</si>
  <si>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</si>
  <si>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</si>
  <si>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</si>
  <si>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</si>
  <si>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</si>
  <si>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</si>
  <si>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</si>
  <si>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</si>
  <si>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</si>
  <si>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</si>
  <si>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</si>
  <si>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</si>
  <si>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</si>
  <si>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</si>
  <si>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</si>
  <si>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</si>
  <si>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</si>
  <si>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</si>
  <si>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</si>
  <si>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</si>
  <si>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</si>
  <si>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</si>
  <si>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</si>
  <si>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</si>
  <si>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</si>
  <si>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</si>
  <si>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</si>
  <si>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</si>
  <si>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</si>
  <si>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</si>
  <si>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</si>
  <si>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</si>
  <si>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</si>
  <si>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</si>
  <si>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</si>
  <si>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</si>
  <si>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</si>
  <si>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</si>
  <si>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</si>
  <si>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</si>
  <si>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</si>
  <si>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</si>
  <si>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</si>
  <si>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</si>
  <si>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</si>
  <si>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</si>
  <si>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</si>
  <si>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</si>
  <si>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</si>
  <si>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</si>
  <si>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</si>
  <si>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</si>
  <si>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</si>
  <si>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</si>
  <si>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</si>
  <si>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</si>
  <si>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</si>
  <si>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</si>
  <si>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</si>
  <si>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</si>
  <si>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</si>
  <si>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</si>
  <si>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</si>
  <si>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</si>
  <si>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</si>
  <si>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</si>
  <si>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</si>
  <si>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</si>
  <si>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</si>
  <si>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</si>
  <si>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</si>
  <si>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</si>
  <si>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</si>
  <si>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</si>
  <si>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</si>
  <si>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</si>
  <si>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</si>
  <si>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</si>
  <si>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</si>
  <si>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</si>
  <si>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</si>
  <si>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</si>
  <si>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</si>
  <si>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</si>
  <si>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</si>
  <si>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</si>
  <si>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</si>
  <si>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</si>
  <si>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</si>
  <si>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</si>
  <si>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</si>
  <si>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</si>
  <si>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</si>
  <si>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</si>
  <si>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</si>
  <si>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</si>
  <si>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</si>
  <si>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</si>
  <si>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</si>
  <si>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</si>
  <si>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</si>
  <si>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</si>
  <si>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</si>
  <si>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</si>
  <si>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</si>
  <si>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</si>
  <si>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</si>
  <si>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</si>
  <si>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</si>
  <si>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</si>
  <si>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</si>
  <si>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</si>
  <si>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</si>
  <si>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</si>
  <si>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</si>
  <si>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</si>
  <si>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</si>
  <si>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</si>
  <si>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</si>
  <si>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</si>
  <si>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</si>
  <si>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</si>
  <si>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</si>
  <si>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</si>
  <si>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</si>
  <si>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</si>
  <si>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</si>
  <si>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</si>
  <si>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</si>
  <si>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</si>
  <si>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</si>
  <si>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</si>
  <si>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</si>
  <si>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</si>
  <si>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</si>
  <si>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</si>
  <si>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</si>
  <si>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</si>
  <si>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</si>
  <si>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</si>
  <si>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</si>
  <si>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</si>
  <si>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</si>
  <si>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</si>
  <si>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</si>
  <si>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</si>
  <si>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</si>
  <si>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</si>
  <si>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</si>
  <si>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</si>
  <si>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</si>
  <si>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</si>
  <si>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</si>
  <si>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</si>
  <si>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</si>
  <si>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</si>
  <si>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</si>
  <si>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</si>
  <si>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</si>
  <si>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</si>
  <si>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</si>
  <si>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</si>
  <si>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</si>
  <si>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</si>
  <si>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</si>
  <si>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</si>
  <si>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</si>
  <si>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</si>
  <si>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</si>
  <si>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</si>
  <si>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</si>
  <si>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</si>
  <si>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</si>
  <si>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</si>
  <si>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</si>
  <si>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</si>
  <si>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</si>
  <si>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</si>
  <si>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</si>
  <si>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</si>
  <si>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</si>
  <si>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</si>
  <si>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</si>
  <si>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</si>
  <si>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</si>
  <si>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</si>
  <si>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</si>
  <si>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</si>
  <si>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</si>
  <si>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</si>
  <si>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</si>
  <si>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</si>
  <si>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</si>
  <si>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</si>
  <si>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</si>
  <si>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</si>
  <si>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</si>
  <si>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</si>
  <si>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</si>
  <si>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</si>
  <si>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</si>
  <si>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</si>
  <si>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</si>
  <si>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</si>
  <si>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</si>
  <si>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</si>
  <si>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</si>
  <si>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</si>
  <si>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</si>
  <si>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</si>
  <si>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</si>
  <si>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</si>
  <si>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</si>
  <si>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</si>
  <si>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</si>
  <si>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</si>
  <si>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</si>
  <si>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</si>
  <si>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</si>
  <si>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</si>
  <si>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</si>
  <si>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</si>
  <si>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</si>
  <si>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</si>
  <si>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</si>
  <si>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</si>
  <si>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</si>
  <si>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</si>
  <si>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</si>
  <si>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</si>
  <si>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</si>
  <si>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</si>
  <si>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</si>
  <si>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</si>
  <si>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</si>
  <si>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</si>
  <si>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</si>
  <si>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</si>
  <si>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</si>
  <si>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</si>
  <si>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</si>
  <si>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</si>
  <si>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</si>
  <si>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</si>
  <si>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</si>
  <si>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</si>
  <si>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</si>
  <si>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</si>
  <si>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</si>
  <si>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</si>
  <si>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</si>
  <si>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</si>
  <si>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</si>
  <si>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</si>
  <si>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</si>
  <si>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</si>
  <si>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</si>
  <si>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</si>
  <si>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</si>
  <si>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</si>
  <si>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</si>
  <si>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</si>
  <si>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</si>
  <si>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</si>
  <si>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</si>
  <si>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</si>
  <si>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</si>
  <si>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</si>
  <si>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</si>
  <si>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</si>
  <si>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</si>
  <si>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</si>
  <si>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</si>
  <si>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</si>
  <si>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</si>
  <si>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</si>
  <si>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</si>
  <si>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</si>
  <si>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</si>
  <si>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</si>
  <si>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</si>
  <si>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</si>
  <si>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</si>
  <si>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</si>
  <si>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</si>
  <si>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</si>
  <si>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</si>
  <si>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</si>
  <si>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</si>
  <si>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</si>
  <si>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</si>
  <si>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</si>
  <si>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</si>
  <si>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</si>
  <si>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</si>
  <si>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</si>
  <si>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</si>
  <si>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</si>
  <si>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</si>
  <si>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</si>
  <si>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</si>
  <si>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</si>
  <si>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</si>
  <si>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</si>
  <si>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</si>
  <si>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</si>
  <si>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</si>
  <si>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</si>
  <si>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</si>
  <si>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</si>
  <si>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</si>
  <si>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</si>
  <si>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</si>
  <si>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</si>
  <si>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</si>
  <si>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</si>
  <si>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</si>
  <si>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</si>
  <si>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</si>
  <si>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</si>
  <si>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</si>
  <si>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</si>
  <si>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</si>
  <si>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</si>
  <si>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</si>
  <si>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</si>
  <si>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</si>
  <si>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</si>
  <si>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</si>
  <si>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</si>
  <si>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</si>
  <si>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</si>
  <si>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</si>
  <si>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</si>
  <si>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</si>
  <si>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</si>
  <si>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</si>
  <si>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</si>
  <si>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</si>
  <si>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</si>
  <si>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</si>
  <si>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</si>
  <si>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</si>
  <si>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</si>
  <si>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</si>
  <si>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</si>
  <si>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</si>
  <si>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</si>
  <si>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</si>
  <si>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</si>
  <si>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</si>
  <si>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</si>
  <si>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</si>
  <si>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</si>
  <si>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</si>
  <si>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</si>
  <si>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</si>
  <si>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</si>
  <si>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</si>
  <si>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</si>
  <si>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</si>
  <si>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</si>
  <si>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</si>
  <si>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</si>
  <si>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</si>
  <si>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</si>
  <si>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</si>
  <si>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</si>
  <si>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</si>
  <si>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</si>
  <si>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</si>
  <si>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</si>
  <si>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</si>
  <si>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</si>
  <si>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</si>
  <si>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</si>
  <si>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</si>
  <si>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</si>
  <si>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</si>
  <si>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</si>
  <si>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</si>
  <si>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</si>
  <si>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</si>
  <si>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</si>
  <si>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</si>
  <si>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</si>
  <si>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</si>
  <si>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</si>
  <si>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</si>
  <si>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</si>
  <si>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</si>
  <si>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</si>
  <si>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</si>
  <si>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</si>
  <si>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</si>
  <si>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</si>
  <si>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</si>
  <si>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</si>
  <si>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</si>
  <si>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</si>
  <si>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</si>
  <si>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</si>
  <si>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</si>
  <si>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</si>
  <si>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</si>
  <si>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</si>
  <si>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</si>
  <si>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</si>
  <si>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</si>
  <si>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</si>
  <si>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</si>
  <si>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</si>
  <si>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</si>
  <si>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</si>
  <si>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</si>
  <si>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</si>
  <si>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</si>
  <si>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</si>
  <si>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</si>
  <si>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</si>
  <si>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</si>
  <si>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</si>
  <si>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</si>
  <si>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</si>
  <si>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</si>
  <si>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</si>
  <si>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</si>
  <si>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</si>
  <si>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</si>
  <si>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</si>
  <si>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</si>
  <si>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</si>
  <si>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</si>
  <si>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</si>
  <si>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</si>
  <si>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</si>
  <si>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</si>
  <si>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</si>
  <si>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</si>
  <si>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</si>
  <si>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</si>
  <si>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</si>
  <si>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</si>
  <si>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</si>
  <si>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</si>
  <si>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</si>
  <si>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</si>
  <si>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</si>
  <si>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</si>
  <si>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</si>
  <si>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</si>
  <si>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</si>
  <si>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</si>
  <si>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</si>
  <si>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</si>
  <si>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</si>
  <si>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</si>
  <si>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</si>
  <si>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</si>
  <si>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</si>
  <si>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</si>
  <si>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</si>
  <si>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</si>
  <si>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</si>
  <si>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</si>
  <si>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</si>
  <si>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</si>
  <si>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</si>
  <si>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</si>
  <si>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</si>
  <si>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</si>
  <si>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</si>
  <si>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</si>
  <si>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</si>
  <si>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</si>
  <si>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</si>
  <si>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</si>
  <si>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</si>
  <si>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</si>
  <si>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</si>
  <si>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</si>
  <si>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</si>
  <si>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</si>
  <si>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</si>
  <si>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</si>
  <si>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</si>
  <si>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</si>
  <si>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</si>
  <si>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</si>
  <si>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</si>
  <si>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</si>
  <si>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</si>
  <si>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</si>
  <si>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</si>
  <si>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</si>
  <si>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</si>
  <si>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</si>
  <si>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</si>
  <si>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</si>
  <si>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</si>
  <si>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</si>
  <si>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</si>
  <si>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</si>
  <si>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</si>
  <si>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</si>
  <si>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</si>
  <si>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</si>
  <si>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</si>
  <si>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</si>
  <si>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</si>
  <si>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</si>
  <si>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</si>
  <si>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</si>
  <si>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</si>
  <si>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</si>
  <si>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</si>
  <si>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</si>
  <si>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</si>
  <si>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</si>
  <si>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</si>
  <si>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</si>
  <si>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</si>
  <si>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</si>
  <si>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</si>
  <si>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</si>
  <si>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</si>
  <si>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</si>
  <si>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</si>
  <si>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</si>
  <si>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</si>
  <si>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</si>
  <si>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</si>
  <si>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</si>
  <si>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</si>
  <si>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</si>
  <si>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</si>
  <si>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</si>
  <si>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</si>
  <si>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</si>
  <si>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</si>
  <si>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</si>
  <si>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</si>
  <si>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</si>
  <si>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</si>
  <si>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</si>
  <si>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</si>
  <si>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</si>
  <si>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</si>
  <si>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</si>
  <si>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</si>
  <si>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</si>
  <si>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</si>
  <si>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</si>
  <si>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</si>
  <si>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</si>
  <si>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</si>
  <si>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</si>
  <si>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</si>
  <si>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</si>
  <si>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</si>
  <si>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</si>
  <si>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</si>
  <si>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</si>
  <si>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</si>
  <si>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</si>
  <si>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</si>
  <si>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</si>
  <si>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</si>
  <si>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</si>
  <si>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</si>
  <si>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</si>
  <si>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</si>
  <si>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</si>
  <si>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</si>
  <si>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</si>
  <si>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</si>
  <si>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</si>
  <si>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</si>
  <si>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</si>
  <si>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</si>
  <si>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</si>
  <si>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</si>
  <si>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</si>
  <si>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</si>
  <si>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</si>
  <si>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</si>
  <si>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</si>
  <si>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</si>
  <si>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</si>
  <si>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</si>
  <si>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</si>
  <si>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</si>
  <si>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</si>
  <si>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</si>
  <si>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</si>
  <si>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</si>
  <si>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</si>
  <si>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</si>
  <si>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</si>
  <si>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</si>
  <si>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</si>
  <si>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</si>
  <si>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</si>
  <si>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</si>
  <si>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</si>
  <si>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</si>
  <si>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</si>
  <si>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</si>
  <si>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</si>
  <si>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</si>
  <si>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</si>
  <si>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</si>
  <si>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</si>
  <si>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</si>
  <si>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</si>
  <si>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</si>
  <si>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</si>
  <si>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</si>
  <si>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</si>
  <si>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</si>
  <si>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</si>
  <si>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</si>
  <si>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</si>
  <si>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</si>
  <si>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</si>
  <si>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</si>
  <si>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</si>
  <si>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</si>
  <si>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</si>
  <si>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</si>
  <si>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</si>
  <si>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</si>
  <si>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</si>
  <si>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</si>
  <si>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</si>
  <si>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</si>
  <si>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</si>
  <si>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</si>
  <si>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</si>
  <si>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</si>
  <si>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</si>
  <si>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</si>
  <si>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</si>
  <si>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</si>
  <si>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</si>
  <si>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</si>
  <si>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</si>
  <si>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</si>
  <si>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</si>
  <si>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</si>
  <si>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</si>
  <si>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</si>
  <si>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</si>
  <si>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</si>
  <si>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</si>
  <si>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</si>
  <si>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</si>
  <si>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</si>
  <si>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</si>
  <si>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</si>
  <si>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</si>
  <si>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</si>
  <si>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</si>
  <si>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</si>
  <si>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</si>
  <si>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</si>
  <si>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</si>
  <si>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</si>
  <si>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</si>
  <si>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</si>
  <si>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</si>
  <si>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</si>
  <si>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</si>
  <si>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</si>
  <si>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</si>
  <si>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</si>
  <si>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</si>
  <si>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</si>
  <si>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</si>
  <si>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</si>
  <si>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</si>
  <si>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</si>
  <si>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</si>
  <si>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</si>
  <si>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</si>
  <si>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</si>
  <si>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</si>
  <si>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</si>
  <si>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</si>
  <si>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</si>
  <si>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</si>
  <si>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</si>
  <si>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</si>
  <si>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</si>
  <si>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</si>
  <si>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</si>
  <si>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</si>
  <si>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</si>
  <si>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</si>
  <si>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</si>
  <si>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</si>
  <si>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</si>
  <si>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</si>
  <si>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</si>
  <si>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</si>
  <si>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</si>
  <si>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</si>
  <si>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</si>
  <si>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</si>
  <si>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</si>
  <si>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</si>
  <si>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</si>
  <si>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</si>
  <si>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</si>
  <si>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</si>
  <si>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</si>
  <si>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</si>
  <si>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</si>
  <si>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</si>
  <si>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</si>
  <si>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</si>
  <si>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</si>
  <si>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</si>
  <si>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</si>
  <si>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</si>
  <si>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</si>
  <si>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</si>
  <si>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</si>
  <si>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</si>
  <si>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</si>
  <si>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</si>
  <si>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</si>
  <si>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</si>
  <si>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</si>
  <si>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</si>
  <si>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</si>
  <si>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</si>
  <si>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</si>
  <si>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</si>
  <si>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</si>
  <si>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</si>
  <si>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</si>
  <si>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</si>
  <si>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</si>
  <si>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</si>
  <si>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</si>
  <si>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</si>
  <si>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</si>
  <si>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</si>
  <si>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</si>
  <si>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</si>
  <si>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</si>
  <si>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</si>
  <si>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</si>
  <si>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</si>
  <si>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</si>
  <si>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</si>
  <si>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</si>
  <si>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</si>
  <si>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</si>
  <si>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</si>
  <si>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</si>
  <si>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</si>
  <si>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</si>
  <si>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</si>
  <si>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</si>
  <si>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</si>
  <si>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</si>
  <si>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</si>
  <si>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</si>
  <si>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</si>
  <si>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</si>
  <si>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</si>
  <si>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</si>
  <si>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</si>
  <si>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</si>
  <si>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</si>
  <si>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</si>
  <si>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</si>
  <si>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</si>
  <si>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</si>
  <si>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</si>
  <si>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</si>
  <si>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</si>
  <si>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</si>
  <si>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</si>
  <si>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</si>
  <si>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</si>
  <si>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</si>
  <si>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</si>
  <si>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</si>
  <si>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</si>
  <si>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</si>
  <si>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</si>
  <si>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</si>
  <si>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</si>
  <si>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</si>
  <si>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</si>
  <si>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</si>
  <si>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</si>
  <si>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</si>
  <si>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</si>
  <si>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</si>
  <si>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</si>
  <si>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</si>
  <si>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</si>
  <si>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</si>
  <si>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</si>
  <si>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</si>
  <si>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</si>
  <si>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</si>
  <si>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</si>
  <si>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</si>
  <si>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</si>
  <si>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</si>
  <si>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</si>
  <si>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</si>
  <si>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</si>
  <si>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</si>
  <si>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</si>
  <si>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</si>
  <si>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</si>
  <si>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</si>
  <si>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</si>
  <si>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</si>
  <si>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</si>
  <si>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</si>
  <si>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</si>
  <si>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</si>
  <si>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</si>
  <si>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</si>
  <si>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</si>
  <si>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</si>
  <si>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</si>
  <si>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</si>
  <si>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</si>
  <si>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</si>
  <si>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</si>
  <si>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</si>
  <si>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</si>
  <si>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</si>
  <si>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</si>
  <si>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</si>
  <si>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</si>
  <si>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</si>
  <si>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</si>
  <si>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</si>
  <si>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</si>
  <si>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</si>
  <si>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</si>
  <si>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</si>
  <si>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</si>
  <si>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</si>
  <si>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</si>
  <si>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</si>
  <si>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</si>
  <si>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</si>
  <si>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</si>
  <si>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</si>
  <si>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</si>
  <si>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</si>
  <si>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</si>
  <si>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</si>
  <si>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</si>
  <si>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</si>
  <si>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</si>
  <si>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</si>
  <si>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</si>
  <si>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</si>
  <si>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</si>
  <si>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</si>
  <si>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</si>
  <si>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</si>
  <si>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</si>
  <si>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</si>
  <si>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</si>
  <si>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</si>
  <si>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</si>
  <si>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</si>
  <si>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</si>
  <si>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</si>
  <si>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</si>
  <si>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</si>
  <si>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</si>
  <si>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</si>
  <si>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</si>
  <si>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</si>
  <si>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</si>
  <si>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</si>
  <si>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</si>
  <si>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</si>
  <si>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</si>
  <si>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</si>
  <si>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</si>
  <si>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</si>
  <si>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</si>
  <si>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</si>
  <si>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</si>
  <si>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</si>
  <si>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</si>
  <si>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</si>
  <si>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</si>
  <si>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</si>
  <si>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</si>
  <si>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</si>
  <si>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</si>
  <si>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</si>
  <si>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</si>
  <si>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</si>
  <si>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</si>
  <si>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</si>
  <si>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</si>
  <si>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</si>
  <si>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</si>
  <si>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</si>
  <si>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</si>
  <si>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</si>
  <si>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</si>
  <si>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</si>
  <si>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</si>
  <si>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</si>
  <si>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</si>
  <si>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</si>
  <si>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</si>
  <si>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</si>
  <si>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</si>
  <si>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</si>
  <si>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</si>
  <si>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</si>
  <si>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</si>
  <si>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</si>
  <si>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</si>
  <si>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</si>
  <si>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</si>
  <si>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</si>
  <si>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</si>
  <si>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</si>
  <si>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</si>
  <si>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</si>
  <si>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</si>
  <si>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</si>
  <si>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</si>
  <si>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</si>
  <si>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</si>
  <si>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</si>
  <si>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</si>
  <si>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</si>
  <si>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</si>
  <si>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</si>
  <si>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</si>
  <si>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</si>
  <si>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</si>
  <si>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</si>
  <si>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</si>
  <si>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</si>
  <si>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</si>
  <si>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</si>
  <si>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</si>
  <si>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</si>
  <si>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</si>
  <si>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</si>
  <si>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</si>
  <si>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</si>
  <si>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</si>
  <si>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</si>
  <si>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</si>
  <si>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</si>
  <si>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</si>
  <si>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</si>
  <si>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</si>
  <si>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</si>
  <si>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</si>
  <si>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</si>
  <si>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</si>
  <si>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</si>
  <si>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</si>
  <si>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</si>
  <si>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</si>
  <si>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</si>
  <si>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</si>
  <si>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</si>
  <si>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</si>
  <si>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</si>
  <si>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</si>
  <si>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</si>
  <si>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</si>
  <si>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</si>
  <si>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</si>
  <si>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</si>
  <si>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</si>
  <si>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</si>
  <si>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</si>
  <si>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</si>
  <si>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</si>
  <si>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</si>
  <si>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</si>
  <si>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</si>
  <si>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</si>
  <si>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</si>
  <si>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</si>
  <si>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</si>
  <si>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</si>
  <si>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</si>
  <si>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</si>
  <si>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</si>
  <si>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</si>
  <si>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</si>
  <si>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</si>
  <si>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</si>
  <si>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</si>
  <si>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</si>
  <si>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</si>
  <si>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</si>
  <si>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</si>
  <si>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</si>
  <si>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</si>
  <si>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</si>
  <si>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</si>
  <si>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</si>
  <si>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</si>
  <si>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</si>
  <si>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</si>
  <si>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</si>
  <si>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</si>
  <si>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</si>
  <si>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</si>
  <si>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</si>
  <si>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</si>
  <si>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</si>
  <si>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</si>
  <si>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</si>
  <si>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</si>
  <si>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</si>
  <si>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</si>
  <si>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</si>
  <si>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</si>
  <si>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</si>
  <si>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</si>
  <si>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</si>
  <si>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</si>
  <si>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</si>
  <si>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</si>
  <si>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</si>
  <si>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</si>
  <si>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</si>
  <si>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</si>
  <si>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</si>
  <si>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</si>
  <si>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</si>
  <si>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</si>
  <si>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</si>
  <si>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</si>
  <si>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</si>
  <si>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</si>
  <si>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</si>
  <si>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</si>
  <si>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</si>
  <si>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</si>
  <si>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</si>
  <si>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</si>
  <si>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</si>
  <si>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</si>
  <si>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</si>
  <si>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</si>
  <si>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</si>
  <si>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</si>
  <si>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</si>
  <si>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</si>
  <si>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</si>
  <si>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</si>
  <si>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</si>
  <si>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</si>
  <si>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</si>
  <si>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</si>
  <si>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</si>
  <si>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</si>
  <si>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</si>
  <si>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</si>
  <si>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</si>
  <si>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</si>
  <si>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</si>
  <si>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</si>
  <si>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</si>
  <si>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</si>
  <si>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</si>
  <si>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</si>
  <si>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</si>
  <si>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</si>
  <si>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</si>
  <si>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</si>
  <si>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</si>
  <si>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</si>
  <si>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</si>
  <si>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</si>
  <si>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</si>
  <si>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</si>
  <si>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</si>
  <si>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</si>
  <si>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</si>
  <si>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</si>
  <si>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</si>
  <si>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</si>
  <si>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</si>
  <si>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</si>
  <si>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</si>
  <si>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</si>
  <si>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</si>
  <si>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</si>
  <si>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</si>
  <si>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</si>
  <si>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</si>
  <si>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</si>
  <si>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</si>
  <si>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</si>
  <si>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</si>
  <si>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</si>
  <si>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</si>
  <si>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</si>
  <si>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</si>
  <si>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</si>
  <si>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</si>
  <si>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</si>
  <si>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</si>
  <si>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</si>
  <si>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</si>
  <si>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</si>
  <si>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</si>
  <si>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</si>
  <si>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</si>
  <si>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</si>
  <si>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</si>
  <si>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</si>
  <si>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</si>
  <si>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</si>
  <si>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</si>
  <si>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</si>
  <si>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</si>
  <si>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</si>
  <si>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</si>
  <si>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</si>
  <si>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</si>
  <si>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</si>
  <si>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</si>
  <si>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</si>
  <si>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</si>
  <si>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</si>
  <si>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</si>
  <si>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</si>
  <si>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</si>
  <si>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</si>
  <si>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</si>
  <si>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</si>
  <si>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</si>
  <si>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</si>
  <si>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</si>
  <si>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</si>
  <si>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</si>
  <si>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</si>
  <si>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</si>
  <si>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</si>
  <si>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</si>
  <si>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</si>
  <si>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</si>
  <si>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</si>
  <si>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</si>
  <si>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</si>
  <si>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</si>
  <si>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</si>
  <si>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</si>
  <si>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</si>
  <si>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</si>
  <si>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</si>
  <si>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</si>
  <si>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</si>
  <si>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</si>
  <si>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</si>
  <si>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</si>
  <si>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</si>
  <si>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</si>
  <si>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</si>
  <si>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</si>
  <si>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</si>
  <si>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</si>
  <si>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</si>
  <si>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</si>
  <si>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</si>
  <si>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</si>
  <si>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</si>
  <si>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</si>
  <si>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</si>
  <si>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</si>
  <si>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</si>
  <si>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</si>
  <si>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</si>
  <si>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</si>
  <si>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</si>
  <si>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</si>
  <si>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</si>
  <si>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</si>
  <si>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</si>
  <si>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</si>
  <si>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</si>
  <si>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</si>
  <si>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</si>
  <si>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</si>
  <si>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</si>
  <si>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</si>
  <si>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</si>
  <si>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</si>
  <si>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</si>
  <si>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</si>
  <si>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</si>
  <si>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</si>
  <si>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</si>
  <si>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</si>
  <si>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</si>
  <si>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</si>
  <si>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</si>
  <si>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</si>
  <si>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</si>
  <si>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</si>
  <si>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</si>
  <si>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</si>
  <si>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</si>
  <si>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</si>
  <si>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</si>
  <si>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</si>
  <si>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</si>
  <si>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</si>
  <si>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</si>
  <si>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</si>
  <si>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</si>
  <si>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</si>
  <si>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</si>
  <si>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</si>
  <si>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</si>
  <si>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</si>
  <si>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</si>
  <si>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</si>
  <si>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</si>
  <si>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</si>
  <si>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</si>
  <si>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</si>
  <si>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</si>
  <si>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</si>
  <si>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</si>
  <si>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</si>
  <si>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</si>
  <si>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</si>
  <si>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</si>
  <si>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</si>
  <si>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</si>
  <si>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</si>
  <si>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</si>
  <si>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</si>
  <si>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</si>
  <si>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</si>
  <si>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</si>
  <si>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</si>
  <si>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</si>
  <si>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</si>
  <si>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</si>
  <si>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</si>
  <si>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</si>
  <si>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</si>
  <si>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</si>
  <si>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</si>
  <si>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</si>
  <si>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</si>
  <si>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</si>
  <si>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</si>
  <si>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</si>
  <si>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</si>
  <si>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</si>
  <si>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</si>
  <si>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</si>
  <si>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</si>
  <si>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</si>
  <si>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</si>
  <si>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</si>
  <si>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</si>
  <si>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</si>
  <si>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</si>
  <si>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</si>
  <si>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</si>
  <si>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</si>
  <si>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</si>
  <si>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</si>
  <si>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</si>
  <si>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</si>
  <si>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</si>
  <si>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</si>
  <si>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</si>
  <si>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</si>
  <si>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</si>
  <si>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</si>
  <si>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</si>
  <si>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</si>
  <si>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</si>
  <si>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</si>
  <si>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</si>
  <si>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</si>
  <si>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</si>
  <si>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</si>
  <si>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</si>
  <si>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</si>
  <si>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</si>
  <si>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</si>
  <si>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</si>
  <si>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</si>
  <si>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</si>
  <si>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</si>
  <si>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</si>
  <si>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</si>
  <si>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</si>
  <si>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</si>
  <si>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</si>
  <si>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</si>
  <si>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</si>
  <si>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</si>
  <si>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</si>
  <si>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</si>
  <si>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</si>
  <si>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</si>
  <si>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</si>
  <si>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</si>
  <si>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</si>
  <si>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</si>
  <si>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</si>
  <si>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</si>
  <si>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</si>
  <si>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</si>
  <si>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</si>
  <si>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</si>
  <si>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</si>
  <si>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</si>
  <si>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</si>
  <si>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</si>
  <si>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</si>
  <si>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</si>
  <si>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</si>
  <si>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</si>
  <si>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</si>
  <si>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</si>
  <si>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</si>
  <si>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</si>
  <si>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</si>
  <si>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</si>
  <si>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</si>
  <si>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</si>
  <si>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</si>
  <si>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</si>
  <si>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</si>
  <si>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</si>
  <si>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</si>
  <si>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</si>
  <si>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</si>
  <si>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</si>
  <si>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</si>
  <si>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</si>
  <si>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</si>
  <si>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</si>
  <si>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</si>
  <si>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</si>
  <si>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</si>
  <si>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</si>
  <si>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</si>
  <si>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</si>
  <si>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</si>
  <si>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</si>
  <si>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</si>
  <si>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</si>
  <si>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</si>
  <si>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</si>
  <si>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</si>
  <si>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</si>
  <si>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</si>
  <si>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</si>
  <si>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</si>
  <si>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</si>
  <si>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</si>
  <si>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</si>
  <si>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</si>
  <si>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</si>
  <si>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</si>
  <si>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</si>
  <si>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</si>
  <si>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</si>
  <si>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</si>
  <si>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</si>
  <si>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</si>
  <si>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</si>
  <si>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</si>
  <si>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</si>
  <si>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</si>
  <si>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</si>
  <si>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</si>
  <si>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</si>
  <si>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</si>
  <si>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</si>
  <si>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</si>
  <si>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</si>
  <si>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</si>
  <si>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</si>
  <si>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</si>
  <si>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</si>
  <si>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</si>
  <si>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</si>
  <si>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</si>
  <si>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</si>
  <si>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</si>
  <si>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</si>
  <si>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</si>
  <si>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</si>
  <si>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</si>
  <si>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</si>
  <si>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</si>
  <si>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</si>
  <si>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</si>
  <si>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</si>
  <si>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</si>
  <si>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</si>
  <si>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</si>
  <si>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</si>
  <si>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</si>
  <si>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</si>
  <si>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</si>
  <si>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</si>
  <si>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</si>
  <si>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</si>
  <si>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</si>
  <si>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</si>
  <si>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</si>
  <si>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</si>
  <si>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</si>
  <si>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</si>
  <si>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</si>
  <si>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</si>
  <si>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</si>
  <si>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</si>
  <si>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</si>
  <si>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</si>
  <si>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</si>
  <si>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</si>
  <si>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</si>
  <si>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</si>
  <si>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</si>
  <si>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</si>
  <si>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</si>
  <si>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</si>
  <si>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</si>
  <si>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</si>
  <si>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</si>
  <si>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</si>
  <si>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</si>
  <si>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</si>
  <si>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</si>
  <si>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</si>
  <si>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</si>
  <si>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</si>
  <si>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</si>
  <si>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</si>
  <si>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</si>
  <si>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</si>
  <si>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</si>
  <si>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</si>
  <si>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</si>
  <si>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</si>
  <si>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</si>
  <si>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</si>
  <si>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</si>
  <si>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</si>
  <si>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</si>
  <si>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</si>
  <si>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</si>
  <si>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</si>
  <si>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</si>
  <si>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</si>
  <si>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</si>
  <si>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</si>
  <si>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</si>
  <si>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</si>
  <si>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</si>
  <si>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</si>
  <si>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</si>
  <si>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</si>
  <si>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</si>
  <si>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</si>
  <si>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</si>
  <si>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</si>
  <si>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</si>
  <si>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</si>
  <si>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</si>
  <si>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</si>
  <si>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</si>
  <si>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</si>
  <si>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</si>
  <si>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</si>
  <si>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</si>
  <si>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</si>
  <si>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</si>
  <si>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</si>
  <si>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</si>
  <si>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</si>
  <si>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</si>
  <si>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</si>
  <si>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</si>
  <si>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</si>
  <si>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</si>
  <si>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</si>
  <si>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</si>
  <si>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</si>
  <si>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</si>
  <si>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</si>
  <si>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</si>
  <si>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</si>
  <si>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</si>
  <si>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</si>
  <si>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</si>
  <si>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</si>
  <si>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</si>
  <si>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</si>
  <si>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</si>
  <si>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</si>
  <si>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</si>
  <si>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</si>
  <si>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</si>
  <si>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</si>
  <si>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</si>
  <si>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</si>
  <si>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</si>
  <si>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</si>
  <si>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</si>
  <si>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</si>
  <si>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</si>
  <si>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</si>
  <si>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</si>
  <si>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</si>
  <si>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</si>
  <si>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</si>
  <si>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</si>
  <si>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</si>
  <si>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</si>
  <si>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</si>
  <si>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</si>
  <si>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</si>
  <si>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</si>
  <si>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</si>
  <si>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</si>
  <si>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</si>
  <si>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</si>
  <si>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</si>
  <si>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</si>
  <si>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</si>
  <si>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</si>
  <si>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</si>
  <si>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</si>
  <si>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</si>
  <si>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</si>
  <si>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</si>
  <si>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</si>
  <si>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</si>
  <si>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</si>
  <si>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</si>
  <si>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</si>
  <si>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</si>
  <si>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</si>
  <si>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</si>
  <si>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</si>
  <si>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</si>
  <si>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</si>
  <si>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</si>
  <si>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</si>
  <si>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</si>
  <si>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</si>
  <si>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</si>
  <si>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</si>
  <si>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</si>
  <si>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</si>
  <si>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</si>
  <si>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</si>
  <si>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</si>
  <si>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</si>
  <si>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</si>
  <si>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</si>
  <si>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</si>
  <si>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</si>
  <si>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</si>
  <si>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</si>
  <si>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</si>
  <si>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</si>
  <si>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</si>
  <si>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</si>
  <si>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</si>
  <si>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</si>
  <si>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</si>
  <si>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</si>
  <si>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</si>
  <si>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</si>
  <si>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</si>
  <si>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</si>
  <si>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</si>
  <si>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</si>
  <si>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</si>
  <si>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</si>
  <si>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</si>
  <si>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</si>
  <si>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</si>
  <si>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</si>
  <si>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</si>
  <si>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</si>
  <si>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</si>
  <si>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</si>
  <si>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</si>
  <si>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</si>
  <si>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</si>
  <si>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</si>
  <si>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</si>
  <si>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</si>
  <si>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</si>
  <si>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</si>
  <si>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</si>
  <si>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</si>
  <si>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</si>
  <si>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</si>
  <si>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</si>
  <si>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</si>
  <si>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</si>
  <si>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</si>
  <si>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</si>
  <si>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</si>
  <si>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</si>
  <si>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</si>
  <si>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</si>
  <si>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</si>
  <si>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</si>
  <si>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</si>
  <si>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</si>
  <si>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</si>
  <si>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</si>
  <si>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</si>
  <si>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</si>
  <si>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</si>
  <si>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</si>
  <si>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</si>
  <si>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</si>
  <si>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</si>
  <si>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</si>
  <si>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</si>
  <si>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</si>
  <si>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</si>
  <si>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</si>
  <si>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</si>
  <si>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</si>
  <si>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</si>
  <si>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</si>
  <si>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</si>
  <si>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</si>
  <si>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</si>
  <si>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</si>
  <si>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</si>
  <si>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</si>
  <si>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</si>
  <si>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</si>
  <si>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</si>
  <si>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</si>
  <si>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</si>
  <si>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</si>
  <si>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</si>
  <si>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</si>
  <si>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</si>
  <si>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</si>
  <si>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</si>
  <si>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</si>
  <si>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</si>
  <si>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</si>
  <si>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</si>
  <si>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</si>
  <si>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</si>
  <si>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</si>
  <si>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</si>
  <si>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</si>
  <si>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</si>
  <si>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</si>
  <si>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</si>
  <si>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</si>
  <si>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</si>
  <si>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</si>
  <si>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</si>
  <si>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</si>
  <si>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</si>
  <si>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</si>
  <si>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</si>
  <si>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</si>
  <si>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</si>
  <si>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</si>
  <si>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</si>
  <si>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</si>
  <si>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</si>
  <si>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</si>
  <si>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</si>
  <si>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</si>
  <si>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</si>
  <si>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</si>
  <si>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</si>
  <si>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</si>
  <si>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</si>
  <si>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</si>
  <si>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</si>
  <si>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</si>
  <si>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</si>
  <si>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</si>
  <si>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</si>
  <si>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</si>
  <si>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</si>
  <si>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</si>
  <si>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</si>
  <si>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</si>
  <si>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</si>
  <si>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</si>
  <si>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</si>
  <si>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</si>
  <si>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</si>
  <si>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</si>
  <si>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</si>
  <si>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</si>
  <si>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</si>
  <si>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</si>
  <si>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</si>
  <si>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</si>
  <si>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</si>
  <si>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</si>
  <si>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</si>
  <si>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</si>
  <si>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</si>
  <si>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</si>
  <si>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</si>
  <si>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</si>
  <si>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</si>
  <si>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</si>
  <si>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</si>
  <si>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</si>
  <si>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</si>
  <si>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</si>
  <si>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</si>
  <si>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</si>
  <si>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</si>
  <si>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</si>
  <si>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</si>
  <si>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</si>
  <si>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</si>
  <si>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</si>
  <si>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</si>
  <si>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</si>
  <si>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</si>
  <si>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</si>
  <si>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</si>
  <si>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</si>
  <si>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</si>
  <si>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</si>
  <si>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</si>
  <si>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</si>
  <si>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</si>
  <si>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</si>
  <si>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</si>
  <si>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</si>
  <si>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</si>
  <si>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</si>
  <si>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</si>
  <si>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</si>
  <si>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</si>
  <si>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</si>
  <si>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</si>
  <si>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</si>
  <si>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</si>
  <si>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</si>
  <si>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</si>
  <si>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</si>
  <si>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</si>
  <si>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</si>
  <si>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</si>
  <si>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</si>
  <si>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</si>
  <si>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</si>
  <si>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</si>
  <si>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</si>
  <si>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</si>
  <si>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</si>
  <si>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</si>
  <si>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</si>
  <si>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</si>
  <si>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</si>
  <si>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</si>
  <si>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</si>
  <si>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</si>
  <si>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</si>
  <si>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</si>
  <si>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</si>
  <si>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</si>
  <si>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</si>
  <si>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</si>
  <si>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</si>
  <si>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</si>
  <si>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</si>
  <si>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</si>
  <si>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</si>
  <si>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</si>
  <si>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</si>
  <si>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</si>
  <si>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</si>
  <si>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</si>
  <si>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</si>
  <si>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</si>
  <si>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</si>
  <si>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</si>
  <si>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</si>
  <si>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</si>
  <si>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</si>
  <si>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</si>
  <si>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</si>
  <si>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</si>
  <si>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</si>
  <si>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</si>
  <si>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</si>
  <si>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</si>
  <si>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</si>
  <si>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</si>
  <si>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</si>
  <si>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</si>
  <si>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</si>
  <si>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</si>
  <si>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</si>
  <si>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</si>
  <si>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</si>
  <si>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</si>
  <si>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</si>
  <si>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</si>
  <si>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</si>
  <si>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</si>
  <si>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</si>
  <si>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</si>
  <si>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</si>
  <si>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</si>
  <si>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</si>
  <si>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</si>
  <si>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</si>
  <si>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</si>
  <si>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</si>
  <si>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</si>
  <si>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</si>
  <si>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</si>
  <si>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</si>
  <si>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</si>
  <si>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</si>
  <si>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</si>
  <si>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</si>
  <si>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</si>
  <si>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</si>
  <si>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</si>
  <si>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</si>
  <si>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</si>
  <si>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</si>
  <si>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</si>
  <si>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</si>
  <si>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</si>
  <si>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</si>
  <si>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</si>
  <si>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</si>
  <si>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</si>
  <si>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</si>
  <si>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</si>
  <si>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</si>
  <si>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</si>
  <si>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</si>
  <si>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</si>
  <si>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</si>
  <si>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</si>
  <si>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</si>
  <si>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</si>
  <si>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</si>
  <si>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</si>
  <si>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</si>
  <si>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</si>
  <si>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</si>
  <si>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</si>
  <si>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</si>
  <si>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</si>
  <si>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</si>
  <si>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</si>
  <si>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</si>
  <si>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</si>
  <si>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</si>
  <si>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</si>
  <si>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</si>
  <si>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</si>
  <si>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</si>
  <si>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</si>
  <si>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</si>
  <si>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</si>
  <si>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</si>
  <si>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</si>
  <si>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</si>
  <si>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</si>
  <si>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</si>
  <si>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</si>
  <si>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</si>
  <si>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</si>
  <si>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</si>
  <si>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</si>
  <si>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</si>
  <si>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</si>
  <si>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</si>
  <si>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</si>
  <si>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</si>
  <si>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</si>
  <si>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</si>
  <si>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</si>
  <si>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</si>
  <si>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</si>
  <si>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</si>
  <si>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</si>
  <si>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</si>
  <si>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</si>
  <si>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</si>
  <si>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</si>
  <si>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</si>
  <si>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</si>
  <si>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</si>
  <si>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</si>
  <si>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</si>
  <si>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</si>
  <si>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</si>
  <si>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</si>
  <si>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</si>
  <si>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</si>
  <si>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</si>
  <si>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</si>
  <si>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</si>
  <si>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</si>
  <si>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</si>
  <si>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</si>
  <si>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</si>
  <si>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</si>
  <si>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</si>
  <si>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</si>
  <si>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</si>
  <si>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</si>
  <si>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</si>
  <si>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</si>
  <si>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</si>
  <si>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</si>
  <si>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</si>
  <si>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</si>
  <si>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</si>
  <si>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</si>
  <si>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</si>
  <si>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</si>
  <si>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</si>
  <si>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</si>
  <si>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</si>
  <si>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</si>
  <si>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</si>
  <si>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</si>
  <si>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</si>
  <si>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</si>
  <si>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</si>
  <si>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</si>
  <si>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</si>
  <si>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</si>
  <si>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</si>
  <si>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</si>
  <si>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</si>
  <si>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</si>
  <si>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</si>
  <si>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</si>
  <si>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</si>
  <si>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</si>
  <si>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</si>
  <si>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</si>
  <si>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</si>
  <si>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</si>
  <si>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</si>
  <si>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</si>
  <si>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</si>
  <si>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</si>
  <si>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</si>
  <si>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</si>
  <si>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</si>
  <si>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</si>
  <si>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</si>
  <si>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</si>
  <si>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</si>
  <si>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</si>
  <si>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</si>
  <si>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</si>
  <si>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</si>
  <si>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</si>
  <si>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</si>
  <si>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</si>
  <si>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</si>
  <si>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</si>
  <si>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</si>
  <si>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</si>
  <si>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</si>
  <si>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</si>
  <si>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</si>
  <si>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</si>
  <si>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</si>
  <si>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</si>
  <si>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</si>
  <si>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</si>
  <si>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</si>
  <si>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</si>
  <si>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</si>
  <si>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</si>
  <si>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</si>
  <si>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</si>
  <si>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</si>
  <si>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</si>
  <si>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</si>
  <si>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</si>
  <si>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</si>
  <si>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</si>
  <si>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</si>
  <si>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</si>
  <si>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</si>
  <si>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</si>
  <si>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</si>
  <si>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</si>
  <si>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</si>
  <si>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</si>
  <si>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</si>
  <si>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</si>
  <si>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</si>
  <si>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</si>
  <si>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</si>
  <si>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</si>
  <si>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</si>
  <si>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</si>
  <si>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</si>
  <si>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</si>
  <si>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</si>
  <si>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</si>
  <si>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</si>
  <si>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</si>
  <si>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</si>
  <si>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</si>
  <si>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</si>
  <si>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</si>
  <si>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</si>
  <si>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</si>
  <si>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</si>
  <si>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</si>
  <si>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</si>
  <si>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</si>
  <si>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</si>
  <si>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</si>
  <si>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</si>
  <si>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</si>
  <si>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</si>
  <si>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</si>
  <si>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</si>
  <si>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</si>
  <si>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</si>
  <si>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</si>
  <si>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</si>
  <si>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</si>
  <si>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</si>
  <si>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</si>
  <si>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</si>
  <si>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</si>
  <si>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</si>
  <si>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</si>
  <si>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</si>
  <si>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</si>
  <si>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</si>
  <si>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</si>
  <si>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</si>
  <si>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</si>
  <si>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</si>
  <si>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</si>
  <si>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</si>
  <si>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</si>
  <si>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</si>
  <si>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</si>
  <si>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</si>
  <si>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</si>
  <si>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</si>
  <si>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</si>
  <si>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</si>
  <si>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</si>
  <si>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</si>
  <si>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</si>
  <si>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</si>
  <si>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</si>
  <si>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</si>
  <si>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</si>
  <si>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</si>
  <si>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</si>
  <si>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</si>
  <si>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</si>
  <si>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</si>
  <si>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</si>
  <si>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</si>
  <si>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</si>
  <si>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</si>
  <si>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</si>
  <si>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</si>
  <si>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</si>
  <si>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</si>
  <si>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</si>
  <si>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</si>
  <si>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</si>
  <si>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</si>
  <si>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</si>
  <si>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</si>
  <si>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</si>
  <si>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</si>
  <si>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</si>
  <si>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</si>
  <si>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</si>
  <si>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</si>
  <si>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</si>
  <si>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</si>
  <si>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</si>
  <si>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</si>
  <si>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</si>
  <si>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</si>
  <si>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</si>
  <si>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</si>
  <si>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</si>
  <si>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</si>
  <si>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</si>
  <si>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</si>
  <si>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</si>
  <si>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</si>
  <si>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</si>
  <si>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</si>
  <si>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</si>
  <si>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</si>
  <si>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</si>
  <si>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</si>
  <si>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</si>
  <si>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</si>
  <si>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</si>
  <si>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</si>
  <si>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</si>
  <si>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</si>
  <si>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</si>
  <si>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</si>
  <si>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</si>
  <si>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</si>
  <si>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</si>
  <si>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</si>
  <si>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</si>
  <si>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</si>
  <si>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</si>
  <si>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</si>
  <si>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</si>
  <si>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</si>
  <si>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</si>
  <si>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</si>
  <si>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</si>
  <si>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</si>
  <si>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</si>
  <si>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</si>
  <si>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</si>
  <si>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</si>
  <si>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</si>
  <si>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</si>
  <si>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</si>
  <si>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</si>
  <si>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</si>
  <si>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</si>
  <si>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</si>
  <si>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</si>
  <si>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</si>
  <si>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</si>
  <si>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</si>
  <si>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</si>
  <si>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</si>
  <si>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</si>
  <si>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</si>
  <si>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</si>
  <si>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</si>
  <si>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</si>
  <si>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</si>
  <si>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</si>
  <si>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</si>
  <si>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</si>
  <si>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</si>
  <si>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</si>
  <si>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</si>
  <si>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</si>
  <si>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</si>
  <si>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</si>
  <si>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</si>
  <si>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</si>
  <si>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</si>
  <si>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</si>
  <si>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</si>
  <si>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</si>
  <si>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</si>
  <si>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</si>
  <si>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</si>
  <si>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</si>
  <si>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</si>
  <si>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</si>
  <si>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</si>
  <si>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</si>
  <si>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</si>
  <si>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</si>
  <si>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</si>
  <si>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</si>
  <si>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</si>
  <si>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</si>
  <si>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</si>
  <si>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</si>
  <si>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</si>
  <si>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</si>
  <si>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</si>
  <si>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</si>
  <si>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</si>
  <si>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</si>
  <si>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</si>
  <si>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</si>
  <si>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</si>
  <si>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</si>
  <si>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</si>
  <si>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</si>
  <si>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</si>
  <si>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</si>
  <si>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</si>
  <si>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</si>
  <si>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</si>
  <si>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</si>
  <si>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</si>
  <si>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</si>
  <si>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</si>
  <si>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</si>
  <si>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</si>
  <si>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</si>
  <si>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</si>
  <si>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</si>
  <si>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</si>
  <si>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</si>
  <si>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</si>
  <si>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</si>
  <si>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</si>
  <si>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</si>
  <si>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</si>
  <si>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</si>
  <si>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</si>
  <si>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</si>
  <si>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</si>
  <si>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</si>
  <si>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</si>
  <si>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</si>
  <si>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</si>
  <si>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</si>
  <si>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</si>
  <si>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</si>
  <si>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</si>
  <si>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</si>
  <si>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</si>
  <si>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</si>
  <si>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</si>
  <si>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</si>
  <si>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</si>
  <si>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</si>
  <si>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</si>
  <si>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</si>
  <si>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</si>
  <si>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</si>
  <si>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</si>
  <si>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</si>
  <si>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</si>
  <si>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</si>
  <si>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</si>
  <si>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</si>
  <si>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</si>
  <si>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</si>
  <si>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</si>
  <si>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</si>
  <si>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</si>
  <si>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</si>
  <si>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</si>
  <si>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</si>
  <si>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</si>
  <si>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</si>
  <si>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</si>
  <si>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</si>
  <si>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</si>
  <si>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</si>
  <si>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</si>
  <si>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</si>
  <si>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</si>
  <si>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</si>
  <si>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</si>
  <si>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</si>
  <si>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</si>
  <si>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</si>
  <si>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</si>
  <si>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</si>
  <si>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</si>
  <si>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</si>
  <si>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</si>
  <si>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</si>
  <si>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</si>
  <si>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</si>
  <si>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</si>
  <si>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</si>
  <si>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</si>
  <si>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</si>
  <si>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</si>
  <si>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</si>
  <si>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</si>
  <si>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</si>
  <si>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</si>
  <si>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</si>
  <si>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</si>
  <si>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</si>
  <si>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</si>
  <si>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</si>
  <si>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</si>
  <si>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</si>
  <si>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</si>
  <si>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</si>
  <si>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</si>
  <si>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</si>
  <si>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</si>
  <si>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</si>
  <si>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</si>
  <si>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</si>
  <si>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</si>
  <si>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</si>
  <si>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</si>
  <si>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</si>
  <si>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</si>
  <si>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</si>
  <si>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</si>
  <si>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</si>
  <si>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</si>
  <si>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</si>
  <si>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</si>
  <si>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</si>
  <si>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</si>
  <si>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</si>
  <si>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</si>
  <si>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</si>
  <si>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</si>
  <si>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</si>
  <si>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</si>
  <si>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</si>
  <si>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</si>
  <si>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</si>
  <si>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</si>
  <si>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</si>
  <si>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</si>
  <si>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</si>
  <si>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</si>
  <si>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</si>
  <si>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</si>
  <si>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</si>
  <si>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</si>
  <si>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</si>
  <si>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</si>
  <si>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</si>
  <si>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</si>
  <si>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</si>
  <si>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</si>
  <si>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</si>
  <si>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</si>
  <si>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</si>
  <si>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</si>
  <si>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</si>
  <si>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</si>
  <si>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</si>
  <si>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</si>
  <si>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</si>
  <si>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</si>
  <si>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</si>
  <si>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</si>
  <si>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</si>
  <si>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</si>
  <si>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</si>
  <si>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</si>
  <si>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</si>
  <si>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</si>
  <si>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</si>
  <si>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</si>
  <si>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</si>
  <si>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</si>
  <si>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</si>
  <si>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</si>
  <si>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</si>
  <si>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</si>
  <si>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</si>
  <si>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</si>
  <si>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</si>
  <si>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</si>
  <si>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</si>
  <si>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</si>
  <si>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</si>
  <si>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</si>
  <si>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</si>
  <si>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</si>
  <si>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</si>
  <si>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</si>
  <si>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</si>
  <si>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</si>
  <si>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</si>
  <si>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</si>
  <si>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</si>
  <si>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</si>
  <si>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</si>
  <si>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</si>
  <si>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</si>
  <si>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</si>
  <si>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</si>
  <si>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</si>
  <si>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</si>
  <si>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</si>
  <si>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</si>
  <si>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</si>
  <si>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</si>
  <si>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</si>
  <si>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</si>
  <si>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</si>
  <si>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</si>
  <si>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</si>
  <si>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</si>
  <si>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</si>
  <si>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</si>
  <si>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</si>
  <si>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</si>
  <si>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</si>
  <si>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</si>
  <si>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</si>
  <si>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</si>
  <si>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</si>
  <si>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</si>
  <si>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</si>
  <si>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</si>
  <si>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</si>
  <si>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</si>
  <si>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</si>
  <si>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</si>
  <si>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</si>
  <si>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</si>
  <si>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</si>
  <si>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</si>
  <si>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</si>
  <si>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</si>
  <si>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</si>
  <si>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</si>
  <si>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</si>
  <si>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</si>
  <si>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</si>
  <si>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</si>
  <si>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</si>
  <si>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</si>
  <si>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</si>
  <si>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</si>
  <si>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</si>
  <si>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</si>
  <si>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</si>
  <si>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</si>
  <si>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</si>
  <si>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</si>
  <si>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</si>
  <si>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</si>
  <si>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</si>
  <si>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</si>
  <si>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</si>
  <si>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</si>
  <si>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</si>
  <si>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</si>
  <si>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</si>
  <si>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</si>
  <si>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</si>
  <si>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</si>
  <si>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</si>
  <si>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</si>
  <si>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</si>
  <si>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</si>
  <si>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</si>
  <si>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</si>
  <si>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</si>
  <si>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</si>
  <si>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</si>
  <si>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</si>
  <si>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</si>
  <si>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</si>
  <si>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</si>
  <si>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</si>
  <si>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</si>
  <si>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</si>
  <si>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</si>
  <si>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</si>
  <si>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</si>
  <si>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</si>
  <si>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</si>
  <si>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</si>
  <si>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</si>
  <si>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</si>
  <si>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</si>
  <si>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</si>
  <si>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</si>
  <si>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</si>
  <si>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</si>
  <si>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</si>
  <si>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</si>
  <si>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</si>
  <si>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</si>
  <si>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</si>
  <si>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</si>
  <si>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</si>
  <si>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</si>
  <si>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</si>
  <si>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</si>
  <si>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</si>
  <si>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</si>
  <si>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</si>
  <si>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</si>
  <si>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</si>
  <si>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</si>
  <si>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</si>
  <si>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</si>
  <si>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</si>
  <si>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</si>
  <si>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</si>
  <si>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</si>
  <si>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</si>
  <si>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</si>
  <si>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</si>
  <si>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</si>
  <si>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</si>
  <si>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</si>
  <si>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</si>
  <si>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</si>
  <si>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</si>
  <si>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</si>
  <si>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</si>
  <si>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</si>
  <si>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</si>
  <si>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</si>
  <si>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</si>
  <si>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</si>
  <si>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</si>
  <si>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</si>
  <si>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</si>
  <si>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</si>
  <si>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</si>
  <si>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</si>
  <si>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</si>
  <si>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</si>
  <si>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</si>
  <si>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</si>
  <si>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</si>
  <si>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</si>
  <si>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</si>
  <si>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</si>
  <si>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</si>
  <si>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</si>
  <si>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</si>
  <si>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</si>
  <si>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</si>
  <si>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</si>
  <si>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</si>
  <si>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</si>
  <si>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</si>
  <si>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</si>
  <si>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</si>
  <si>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</si>
  <si>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</si>
  <si>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</si>
  <si>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</si>
  <si>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</si>
  <si>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</si>
  <si>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</si>
  <si>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</si>
  <si>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</si>
  <si>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</si>
  <si>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</si>
  <si>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</si>
  <si>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</si>
  <si>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</si>
  <si>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</si>
  <si>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</si>
  <si>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</si>
  <si>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</si>
  <si>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</si>
  <si>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</si>
  <si>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</si>
  <si>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</si>
  <si>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</si>
  <si>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</si>
  <si>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</si>
  <si>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</si>
  <si>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</si>
  <si>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</si>
  <si>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</si>
  <si>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</si>
  <si>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</si>
  <si>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</si>
  <si>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</si>
  <si>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</si>
  <si>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</si>
  <si>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</si>
  <si>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</si>
  <si>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</si>
  <si>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</si>
  <si>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</si>
  <si>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</si>
  <si>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</si>
  <si>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</si>
  <si>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</si>
  <si>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</si>
  <si>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</si>
  <si>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</si>
  <si>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</si>
  <si>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</si>
  <si>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</si>
  <si>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</si>
  <si>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</si>
  <si>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</si>
  <si>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</si>
  <si>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</si>
  <si>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</si>
  <si>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</si>
  <si>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</si>
  <si>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</si>
  <si>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</si>
  <si>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</si>
  <si>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</si>
  <si>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</si>
  <si>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</si>
  <si>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</si>
  <si>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</si>
  <si>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</si>
  <si>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</si>
  <si>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</si>
  <si>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</si>
  <si>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</si>
  <si>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</si>
  <si>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</si>
  <si>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</si>
  <si>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</si>
  <si>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</si>
  <si>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</si>
  <si>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</si>
  <si>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</si>
  <si>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</si>
  <si>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</si>
  <si>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</si>
  <si>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</si>
  <si>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</si>
  <si>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</si>
  <si>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</si>
  <si>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</si>
  <si>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</si>
  <si>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</si>
  <si>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</si>
  <si>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</si>
  <si>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</si>
  <si>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</si>
  <si>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</si>
  <si>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</si>
  <si>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</si>
  <si>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</si>
  <si>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</si>
  <si>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</si>
  <si>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</si>
  <si>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</si>
  <si>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</si>
  <si>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</si>
  <si>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</si>
  <si>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</si>
  <si>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</si>
  <si>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</si>
  <si>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</si>
  <si>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</si>
  <si>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</si>
  <si>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</si>
  <si>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</si>
  <si>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</si>
  <si>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</si>
  <si>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</si>
  <si>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</si>
  <si>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</si>
  <si>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</si>
  <si>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</si>
  <si>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</si>
  <si>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</si>
  <si>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</si>
  <si>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</si>
  <si>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</si>
  <si>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</si>
  <si>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</si>
  <si>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</si>
  <si>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</si>
  <si>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</si>
  <si>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</si>
  <si>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</si>
  <si>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</si>
  <si>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</si>
  <si>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</si>
  <si>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</si>
  <si>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</si>
  <si>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</si>
  <si>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</si>
  <si>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</si>
  <si>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</si>
  <si>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</si>
  <si>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</si>
  <si>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</si>
  <si>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</si>
  <si>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</si>
  <si>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</si>
  <si>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</si>
  <si>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</si>
  <si>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</si>
  <si>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</si>
  <si>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</si>
  <si>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</si>
  <si>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</si>
  <si>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</si>
  <si>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</si>
  <si>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</si>
  <si>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</si>
  <si>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</si>
  <si>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</si>
  <si>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</si>
  <si>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</si>
  <si>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</si>
  <si>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</si>
  <si>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</si>
  <si>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</si>
  <si>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</si>
  <si>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</si>
  <si>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</si>
  <si>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</si>
  <si>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</si>
  <si>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</si>
  <si>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</si>
  <si>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</si>
  <si>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</si>
  <si>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</si>
  <si>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</si>
  <si>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</si>
  <si>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</si>
  <si>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</si>
  <si>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</si>
  <si>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</si>
  <si>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</si>
  <si>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</si>
  <si>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</si>
  <si>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</si>
  <si>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</si>
  <si>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</si>
  <si>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</si>
  <si>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</si>
  <si>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</si>
  <si>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</si>
  <si>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</si>
  <si>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</si>
  <si>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</si>
  <si>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</si>
  <si>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</si>
  <si>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</si>
  <si>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</si>
  <si>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</si>
  <si>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</si>
  <si>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</si>
  <si>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</si>
  <si>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</si>
  <si>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</si>
  <si>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</si>
  <si>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</si>
  <si>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</si>
  <si>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</si>
  <si>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</si>
  <si>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</si>
  <si>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</si>
  <si>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</si>
  <si>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</si>
  <si>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</si>
  <si>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</si>
  <si>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</si>
  <si>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</si>
  <si>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</si>
  <si>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</si>
  <si>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</si>
  <si>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</si>
  <si>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</si>
  <si>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</si>
  <si>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</si>
  <si>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</si>
  <si>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</si>
  <si>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</si>
  <si>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</si>
  <si>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</si>
  <si>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</si>
  <si>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</si>
  <si>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</si>
  <si>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</si>
  <si>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</si>
  <si>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</si>
  <si>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</si>
  <si>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</si>
  <si>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</si>
  <si>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</si>
  <si>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</si>
  <si>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</si>
  <si>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</si>
  <si>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</si>
  <si>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</si>
  <si>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</si>
  <si>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</si>
  <si>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</si>
  <si>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</si>
  <si>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</si>
  <si>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</si>
  <si>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</si>
  <si>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</si>
  <si>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</si>
  <si>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</si>
  <si>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</si>
  <si>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</si>
  <si>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</si>
  <si>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</si>
  <si>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</si>
  <si>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</si>
  <si>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</si>
  <si>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</si>
  <si>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</si>
  <si>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</si>
  <si>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</si>
  <si>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</si>
  <si>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</si>
  <si>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</si>
  <si>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</si>
  <si>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</si>
  <si>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</si>
  <si>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</si>
  <si>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</si>
  <si>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</si>
  <si>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</si>
  <si>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</si>
  <si>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</si>
  <si>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</si>
  <si>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</si>
  <si>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</si>
  <si>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</si>
  <si>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</si>
  <si>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</si>
  <si>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</si>
  <si>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</si>
  <si>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</si>
  <si>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</si>
  <si>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</si>
  <si>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</si>
  <si>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</si>
  <si>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</si>
  <si>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</si>
  <si>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</si>
  <si>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</si>
  <si>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</si>
  <si>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</si>
  <si>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</si>
  <si>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</si>
  <si>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</si>
  <si>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</si>
  <si>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</si>
  <si>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</si>
  <si>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</si>
  <si>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</si>
  <si>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</si>
  <si>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</si>
  <si>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</si>
  <si>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</si>
  <si>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</si>
  <si>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</si>
  <si>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</si>
  <si>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</si>
  <si>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</si>
  <si>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</si>
  <si>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</si>
  <si>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</si>
  <si>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</si>
  <si>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</si>
  <si>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</si>
  <si>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</si>
  <si>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</si>
  <si>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</si>
  <si>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</si>
  <si>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</si>
  <si>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</si>
  <si>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</si>
  <si>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</si>
  <si>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</si>
  <si>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</si>
  <si>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</si>
  <si>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</si>
  <si>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</si>
  <si>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</si>
  <si>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</si>
  <si>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</si>
  <si>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</si>
  <si>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</si>
  <si>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</si>
  <si>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</si>
  <si>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</si>
  <si>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</si>
  <si>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</si>
  <si>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</si>
  <si>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</si>
  <si>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</si>
  <si>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</si>
  <si>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</si>
  <si>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</si>
  <si>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</si>
  <si>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</si>
  <si>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</si>
  <si>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</si>
  <si>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</si>
  <si>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</si>
  <si>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</si>
  <si>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</si>
  <si>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</si>
  <si>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</si>
  <si>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</si>
  <si>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</si>
  <si>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</si>
  <si>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</si>
  <si>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</si>
  <si>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</si>
  <si>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</si>
  <si>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</si>
  <si>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</si>
  <si>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</si>
  <si>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</si>
  <si>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</si>
  <si>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</si>
  <si>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</si>
  <si>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</si>
  <si>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</si>
  <si>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</si>
  <si>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</si>
  <si>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</si>
  <si>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</si>
  <si>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</si>
  <si>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</si>
  <si>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</si>
  <si>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</si>
  <si>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</si>
  <si>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</si>
  <si>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</si>
  <si>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</si>
  <si>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</si>
  <si>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</si>
  <si>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</si>
  <si>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</si>
  <si>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</si>
  <si>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</si>
  <si>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</si>
  <si>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</si>
  <si>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</si>
  <si>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</si>
  <si>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</si>
  <si>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</si>
  <si>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</si>
  <si>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</si>
  <si>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</si>
  <si>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</si>
  <si>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</si>
  <si>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</si>
  <si>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</si>
  <si>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</si>
  <si>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</si>
  <si>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</si>
  <si>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</si>
  <si>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</si>
  <si>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</si>
  <si>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</si>
  <si>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</si>
  <si>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</si>
  <si>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</si>
  <si>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</si>
  <si>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</si>
  <si>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</si>
  <si>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</si>
  <si>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</si>
  <si>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</si>
  <si>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</si>
  <si>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</si>
  <si>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</si>
  <si>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</si>
  <si>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</si>
  <si>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</si>
  <si>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</si>
  <si>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</si>
  <si>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</si>
  <si>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</si>
  <si>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</si>
  <si>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</si>
  <si>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</si>
  <si>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</si>
  <si>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</si>
  <si>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</si>
  <si>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</si>
  <si>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</si>
  <si>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</si>
  <si>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</si>
  <si>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</si>
  <si>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</si>
  <si>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</si>
  <si>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</si>
  <si>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</si>
  <si>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</si>
  <si>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</si>
  <si>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</si>
  <si>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</si>
  <si>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</si>
  <si>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</si>
  <si>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</si>
  <si>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</si>
  <si>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</si>
  <si>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</si>
  <si>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</si>
  <si>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</si>
  <si>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</si>
  <si>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</si>
  <si>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</si>
  <si>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</si>
  <si>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</si>
  <si>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</si>
  <si>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</si>
  <si>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</si>
  <si>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</si>
  <si>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</si>
  <si>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</si>
  <si>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</si>
  <si>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</si>
  <si>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</si>
  <si>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</si>
  <si>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</si>
  <si>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</si>
  <si>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</si>
  <si>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</si>
  <si>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</si>
  <si>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</si>
  <si>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</si>
  <si>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</si>
  <si>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</si>
  <si>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</si>
  <si>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</si>
  <si>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</si>
  <si>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</si>
  <si>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</si>
  <si>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</si>
  <si>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</si>
  <si>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</si>
  <si>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</si>
  <si>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</si>
  <si>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</si>
  <si>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</si>
  <si>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</si>
  <si>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</si>
  <si>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</si>
  <si>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</si>
  <si>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</si>
  <si>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</si>
  <si>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</si>
  <si>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</si>
  <si>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</si>
  <si>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</si>
  <si>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</si>
  <si>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</si>
  <si>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</si>
  <si>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</si>
  <si>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</si>
  <si>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</si>
  <si>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</si>
  <si>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</si>
  <si>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</si>
  <si>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</si>
  <si>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</si>
  <si>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</si>
  <si>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</si>
  <si>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</si>
  <si>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</si>
  <si>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</si>
  <si>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</si>
  <si>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</si>
  <si>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</si>
  <si>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</si>
  <si>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</si>
  <si>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</si>
  <si>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</si>
  <si>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</si>
  <si>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</si>
  <si>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</si>
  <si>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</si>
  <si>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</si>
  <si>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</si>
  <si>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</si>
  <si>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</si>
  <si>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</si>
  <si>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</si>
  <si>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</si>
  <si>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</si>
  <si>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</si>
  <si>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</si>
  <si>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</si>
  <si>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</si>
  <si>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</si>
  <si>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</si>
  <si>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</si>
  <si>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</si>
  <si>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</si>
  <si>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</si>
  <si>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</si>
  <si>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</si>
  <si>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</si>
  <si>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</si>
  <si>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</si>
  <si>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</si>
  <si>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</si>
  <si>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</si>
  <si>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</si>
  <si>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</si>
  <si>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</si>
  <si>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</si>
  <si>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</si>
  <si>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</si>
  <si>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</si>
  <si>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</si>
  <si>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</si>
  <si>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</si>
  <si>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</si>
  <si>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</si>
  <si>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</si>
  <si>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</si>
  <si>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</si>
  <si>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</si>
  <si>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</si>
  <si>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</si>
  <si>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</si>
  <si>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</si>
  <si>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</si>
  <si>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</si>
  <si>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</si>
  <si>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</si>
  <si>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</si>
  <si>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</si>
  <si>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</si>
  <si>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</si>
  <si>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</si>
  <si>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</si>
  <si>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</si>
  <si>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</si>
  <si>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</si>
  <si>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</si>
  <si>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</si>
  <si>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</si>
  <si>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</si>
  <si>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</si>
  <si>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</si>
  <si>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</si>
  <si>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</si>
  <si>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</si>
  <si>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</si>
  <si>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</si>
  <si>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</si>
  <si>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</si>
  <si>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</si>
  <si>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</si>
  <si>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</si>
  <si>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</si>
  <si>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</si>
  <si>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</si>
  <si>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</si>
  <si>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</si>
  <si>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</si>
  <si>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</si>
  <si>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</si>
  <si>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</si>
  <si>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</si>
  <si>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</si>
  <si>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</si>
  <si>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</si>
  <si>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</si>
  <si>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</si>
  <si>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</si>
  <si>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</si>
  <si>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</si>
  <si>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</si>
  <si>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</si>
  <si>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</si>
  <si>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</si>
  <si>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</si>
  <si>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</si>
  <si>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</si>
  <si>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</si>
  <si>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</si>
  <si>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</si>
  <si>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</si>
  <si>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</si>
  <si>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</si>
  <si>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</si>
  <si>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</si>
  <si>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</si>
  <si>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</si>
  <si>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</si>
  <si>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</si>
  <si>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</si>
  <si>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</si>
  <si>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</si>
  <si>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</si>
  <si>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</si>
  <si>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</si>
  <si>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</si>
  <si>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</si>
  <si>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</si>
  <si>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</si>
  <si>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</si>
  <si>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</si>
  <si>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</si>
  <si>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</si>
  <si>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</si>
  <si>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</si>
  <si>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</si>
  <si>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</si>
  <si>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</si>
  <si>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</si>
  <si>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</si>
  <si>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</si>
  <si>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</si>
  <si>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</si>
  <si>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</si>
  <si>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</si>
  <si>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</si>
  <si>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</si>
  <si>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</si>
  <si>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</si>
  <si>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</si>
  <si>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</si>
  <si>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</si>
  <si>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</si>
  <si>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</si>
  <si>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</si>
  <si>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</si>
  <si>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</si>
  <si>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</si>
  <si>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</si>
  <si>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</si>
  <si>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</si>
  <si>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</si>
  <si>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</si>
  <si>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</si>
  <si>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</si>
  <si>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</si>
  <si>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</si>
  <si>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</si>
  <si>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</si>
  <si>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</si>
  <si>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</si>
  <si>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</si>
  <si>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</si>
  <si>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</si>
  <si>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</si>
  <si>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</si>
  <si>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</si>
  <si>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</si>
  <si>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</si>
  <si>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</si>
  <si>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</si>
  <si>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</si>
  <si>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</si>
  <si>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</si>
  <si>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</si>
  <si>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</si>
  <si>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</si>
  <si>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</si>
  <si>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</si>
  <si>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</si>
  <si>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</si>
  <si>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</si>
  <si>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</si>
  <si>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</si>
  <si>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</si>
  <si>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</si>
  <si>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</si>
  <si>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</si>
  <si>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</si>
  <si>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</si>
  <si>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</si>
  <si>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</si>
  <si>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</si>
  <si>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</si>
  <si>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</si>
  <si>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</si>
  <si>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</si>
  <si>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</si>
  <si>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</si>
  <si>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</si>
  <si>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</si>
  <si>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</si>
  <si>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</si>
  <si>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</si>
  <si>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</si>
  <si>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</si>
  <si>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</si>
  <si>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</si>
  <si>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</si>
  <si>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</si>
  <si>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</si>
  <si>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</si>
  <si>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</si>
  <si>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</si>
  <si>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</si>
  <si>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</si>
  <si>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</si>
  <si>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</si>
  <si>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</si>
  <si>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</si>
  <si>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</si>
  <si>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</si>
  <si>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</si>
  <si>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</si>
  <si>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</si>
  <si>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</si>
  <si>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</si>
  <si>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</si>
  <si>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</si>
  <si>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</si>
  <si>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</si>
  <si>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</si>
  <si>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</si>
  <si>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</si>
  <si>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</si>
  <si>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</si>
  <si>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</si>
  <si>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</si>
  <si>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</si>
  <si>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</si>
  <si>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</si>
  <si>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</si>
  <si>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</si>
  <si>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</si>
  <si>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</si>
  <si>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</si>
  <si>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</si>
  <si>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</si>
  <si>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</si>
  <si>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</si>
  <si>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</si>
  <si>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</si>
  <si>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</si>
  <si>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</si>
  <si>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</si>
  <si>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</si>
  <si>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</si>
  <si>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</si>
  <si>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</si>
  <si>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</si>
  <si>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</si>
  <si>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</si>
  <si>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</si>
  <si>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</si>
  <si>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</si>
  <si>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</si>
  <si>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</si>
  <si>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</si>
  <si>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</si>
  <si>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</si>
  <si>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</si>
  <si>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</si>
  <si>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</si>
  <si>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</si>
  <si>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</si>
  <si>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</si>
  <si>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</si>
  <si>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</si>
  <si>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</si>
  <si>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</si>
  <si>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</si>
  <si>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</si>
  <si>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</si>
  <si>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</si>
  <si>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</si>
  <si>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</si>
  <si>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</si>
  <si>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</si>
  <si>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</si>
  <si>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</si>
  <si>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</si>
  <si>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</si>
  <si>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</si>
  <si>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</si>
  <si>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</si>
  <si>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</si>
  <si>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</si>
  <si>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</si>
  <si>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</si>
  <si>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</si>
  <si>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</si>
  <si>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</si>
  <si>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</si>
  <si>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</si>
  <si>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</si>
  <si>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</si>
  <si>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</si>
  <si>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</si>
  <si>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</si>
  <si>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</si>
  <si>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</si>
  <si>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</si>
  <si>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</si>
  <si>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</si>
  <si>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</si>
  <si>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</si>
  <si>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</si>
  <si>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</si>
  <si>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</si>
  <si>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</si>
  <si>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</si>
  <si>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</si>
  <si>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</si>
  <si>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</si>
  <si>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</si>
  <si>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</si>
  <si>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</si>
  <si>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</si>
  <si>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</si>
  <si>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</si>
  <si>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</si>
  <si>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</si>
  <si>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</si>
  <si>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</si>
  <si>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</si>
  <si>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</si>
  <si>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</si>
  <si>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</si>
  <si>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</si>
  <si>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</si>
  <si>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</si>
  <si>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</si>
  <si>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</si>
  <si>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</si>
  <si>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</si>
  <si>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</si>
  <si>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</si>
  <si>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</si>
  <si>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</si>
  <si>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</si>
  <si>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</si>
  <si>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</si>
  <si>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</si>
  <si>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</si>
  <si>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</si>
  <si>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</si>
  <si>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</si>
  <si>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</si>
  <si>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</si>
  <si>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</si>
  <si>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</si>
  <si>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</si>
  <si>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</si>
  <si>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</si>
  <si>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</si>
  <si>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</si>
  <si>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</si>
  <si>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</si>
  <si>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</si>
  <si>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</si>
  <si>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</si>
  <si>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</si>
  <si>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</si>
  <si>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</si>
  <si>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</si>
  <si>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</si>
  <si>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</si>
  <si>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</si>
  <si>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</si>
  <si>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</si>
  <si>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</si>
  <si>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</si>
  <si>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</si>
  <si>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</si>
  <si>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</si>
  <si>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</si>
  <si>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</si>
  <si>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</si>
  <si>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</si>
  <si>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</si>
  <si>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</si>
  <si>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</si>
  <si>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</si>
  <si>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</si>
  <si>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</si>
  <si>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</si>
  <si>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</si>
  <si>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</si>
  <si>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</si>
  <si>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</si>
  <si>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</si>
  <si>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</si>
  <si>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</si>
  <si>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</si>
  <si>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</si>
  <si>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</si>
  <si>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</si>
  <si>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</si>
  <si>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</si>
  <si>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</si>
  <si>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</si>
  <si>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</si>
  <si>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</si>
  <si>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</si>
  <si>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</si>
  <si>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</si>
  <si>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</si>
  <si>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</si>
  <si>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</si>
  <si>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</si>
  <si>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</si>
  <si>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</si>
  <si>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</si>
  <si>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</si>
  <si>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</si>
  <si>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</si>
  <si>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</si>
  <si>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</si>
  <si>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</si>
  <si>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</si>
  <si>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</si>
  <si>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</si>
  <si>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</si>
  <si>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</si>
  <si>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</si>
  <si>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</si>
  <si>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</si>
  <si>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</si>
  <si>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</si>
  <si>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</si>
  <si>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</si>
  <si>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</si>
  <si>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</si>
  <si>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</si>
  <si>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</si>
  <si>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</si>
  <si>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</si>
  <si>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</si>
  <si>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</si>
  <si>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</si>
  <si>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</si>
  <si>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</si>
  <si>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</si>
  <si>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</si>
  <si>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</si>
  <si>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</si>
  <si>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</si>
  <si>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</si>
  <si>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</si>
  <si>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</si>
  <si>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</si>
  <si>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</si>
  <si>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</si>
  <si>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</si>
  <si>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</si>
  <si>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</si>
  <si>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</si>
  <si>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</si>
  <si>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</si>
  <si>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</si>
  <si>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</si>
  <si>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</si>
  <si>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</si>
  <si>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</si>
  <si>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</si>
  <si>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</si>
  <si>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</si>
  <si>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</si>
  <si>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</si>
  <si>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</si>
  <si>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</si>
  <si>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</si>
  <si>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</si>
  <si>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</si>
  <si>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</si>
  <si>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</si>
  <si>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</si>
  <si>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</si>
  <si>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</si>
  <si>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</si>
  <si>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</si>
  <si>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</si>
  <si>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</si>
  <si>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</si>
  <si>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</si>
  <si>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</si>
  <si>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</si>
  <si>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</si>
  <si>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</si>
  <si>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</si>
  <si>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</si>
  <si>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</si>
  <si>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</si>
  <si>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</si>
  <si>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</si>
  <si>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</si>
  <si>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</si>
  <si>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</si>
  <si>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</si>
  <si>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</si>
  <si>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</si>
  <si>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</si>
  <si>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</si>
  <si>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</si>
  <si>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</si>
  <si>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</si>
  <si>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</si>
  <si>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</si>
  <si>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</si>
  <si>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</si>
  <si>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</si>
  <si>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</si>
  <si>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</si>
  <si>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</si>
  <si>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</si>
  <si>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</si>
  <si>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</si>
  <si>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</si>
  <si>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</si>
  <si>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</si>
  <si>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</si>
  <si>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</si>
  <si>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</si>
  <si>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</si>
  <si>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</si>
  <si>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</si>
  <si>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</si>
  <si>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</si>
  <si>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</si>
  <si>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</si>
  <si>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</si>
  <si>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</si>
  <si>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</si>
  <si>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</si>
  <si>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</si>
  <si>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</si>
  <si>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</si>
  <si>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</si>
  <si>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</si>
  <si>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</si>
  <si>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</si>
  <si>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</si>
  <si>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</si>
  <si>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</si>
  <si>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</si>
  <si>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</si>
  <si>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</si>
  <si>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</si>
  <si>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</si>
  <si>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</si>
  <si>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</si>
  <si>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</si>
  <si>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</si>
  <si>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</si>
  <si>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</si>
  <si>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</si>
  <si>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</si>
  <si>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</si>
  <si>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</si>
  <si>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</si>
  <si>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</si>
  <si>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</si>
  <si>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</si>
  <si>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</si>
  <si>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</si>
  <si>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</si>
  <si>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</si>
  <si>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</si>
  <si>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</si>
  <si>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</si>
  <si>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</si>
  <si>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</si>
  <si>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</si>
  <si>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</si>
  <si>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</si>
  <si>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</si>
  <si>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</si>
  <si>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</si>
  <si>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</si>
  <si>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</si>
  <si>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</si>
  <si>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</si>
  <si>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</si>
  <si>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</si>
  <si>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</si>
  <si>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</si>
  <si>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</si>
  <si>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</si>
  <si>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</si>
  <si>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</si>
  <si>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</si>
  <si>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</si>
  <si>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</si>
  <si>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</si>
  <si>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</si>
  <si>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</si>
  <si>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</si>
  <si>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</si>
  <si>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</si>
  <si>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</si>
  <si>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</si>
  <si>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</si>
  <si>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</si>
  <si>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</si>
  <si>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</si>
  <si>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</si>
  <si>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</si>
  <si>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</si>
  <si>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</si>
  <si>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</si>
  <si>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</si>
  <si>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</si>
  <si>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</si>
  <si>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</si>
  <si>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</si>
  <si>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</si>
  <si>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</si>
  <si>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</si>
  <si>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</si>
  <si>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</si>
  <si>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</si>
  <si>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</si>
  <si>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</si>
  <si>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</si>
  <si>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</si>
  <si>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</si>
  <si>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</si>
  <si>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</si>
  <si>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</si>
  <si>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</si>
  <si>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</si>
  <si>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</si>
  <si>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</si>
  <si>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</si>
  <si>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</si>
  <si>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</si>
  <si>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</si>
  <si>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</si>
  <si>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</si>
  <si>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</si>
  <si>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</si>
  <si>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</si>
  <si>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</si>
  <si>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</si>
  <si>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</si>
  <si>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</si>
  <si>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</si>
  <si>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</si>
  <si>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</si>
  <si>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</si>
  <si>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</si>
  <si>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</si>
  <si>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</si>
  <si>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</si>
  <si>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</si>
  <si>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</si>
  <si>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</si>
  <si>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</si>
  <si>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</si>
  <si>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</si>
  <si>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</si>
  <si>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</si>
  <si>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</si>
  <si>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</si>
  <si>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</si>
  <si>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</si>
  <si>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</si>
  <si>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</si>
  <si>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</si>
  <si>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</si>
  <si>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</si>
  <si>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</si>
  <si>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</si>
  <si>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</si>
  <si>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</si>
  <si>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</si>
  <si>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</si>
  <si>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</si>
  <si>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</si>
  <si>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</si>
  <si>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</si>
  <si>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</si>
  <si>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</si>
  <si>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</si>
  <si>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</si>
  <si>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</si>
  <si>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</si>
  <si>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</si>
  <si>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</si>
  <si>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</si>
  <si>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</si>
  <si>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</si>
  <si>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</si>
  <si>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</si>
  <si>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</si>
  <si>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</si>
  <si>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</si>
  <si>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</si>
  <si>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</si>
  <si>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</si>
  <si>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</si>
  <si>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</si>
  <si>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</si>
  <si>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</si>
  <si>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</si>
  <si>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</si>
  <si>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</si>
  <si>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</si>
  <si>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</si>
  <si>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</si>
  <si>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</si>
  <si>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</si>
  <si>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</si>
  <si>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</si>
  <si>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</si>
  <si>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</si>
  <si>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</si>
  <si>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</si>
  <si>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</si>
  <si>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</si>
  <si>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</si>
  <si>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</si>
  <si>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</si>
  <si>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</si>
  <si>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</si>
  <si>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</si>
  <si>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</si>
  <si>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</si>
  <si>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</si>
  <si>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</si>
  <si>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</si>
  <si>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</si>
  <si>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</si>
  <si>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</si>
  <si>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</si>
  <si>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</si>
  <si>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</si>
  <si>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</si>
  <si>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</si>
  <si>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</si>
  <si>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</si>
  <si>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</si>
  <si>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</si>
  <si>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</si>
  <si>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</si>
  <si>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</si>
  <si>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</si>
  <si>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</si>
  <si>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</si>
  <si>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</si>
  <si>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</si>
  <si>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</si>
  <si>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</si>
  <si>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</si>
  <si>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</si>
  <si>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</si>
  <si>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</si>
  <si>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</si>
  <si>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</si>
  <si>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</si>
  <si>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</si>
  <si>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</si>
  <si>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</si>
  <si>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</si>
  <si>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</si>
  <si>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</si>
  <si>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</si>
  <si>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</si>
  <si>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</si>
  <si>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</si>
  <si>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</si>
  <si>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</si>
  <si>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</si>
  <si>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</si>
  <si>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</si>
  <si>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</si>
  <si>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</si>
  <si>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</si>
  <si>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</si>
  <si>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</si>
  <si>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</si>
  <si>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</si>
  <si>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</si>
  <si>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</si>
  <si>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</si>
  <si>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</si>
  <si>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</si>
  <si>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</si>
  <si>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</si>
  <si>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</si>
  <si>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</si>
  <si>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</si>
  <si>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</si>
  <si>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</si>
  <si>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</si>
  <si>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</si>
  <si>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</si>
  <si>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</si>
  <si>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</si>
  <si>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</si>
  <si>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</si>
  <si>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</si>
  <si>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</si>
  <si>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</si>
  <si>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</si>
  <si>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</si>
  <si>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</si>
  <si>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</si>
  <si>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</si>
  <si>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</si>
  <si>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</si>
  <si>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</si>
  <si>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</si>
  <si>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</si>
  <si>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</si>
  <si>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</si>
  <si>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</si>
  <si>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</si>
  <si>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</si>
  <si>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</si>
  <si>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</si>
  <si>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</si>
  <si>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</si>
  <si>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</si>
  <si>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</si>
  <si>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</si>
  <si>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</si>
  <si>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</si>
  <si>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</si>
  <si>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</si>
  <si>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</si>
  <si>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</si>
  <si>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</si>
  <si>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</si>
  <si>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</si>
  <si>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</si>
  <si>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</si>
  <si>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</si>
  <si>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</si>
  <si>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</si>
  <si>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</si>
  <si>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</si>
  <si>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</si>
  <si>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</si>
  <si>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</si>
  <si>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</si>
  <si>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</si>
  <si>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</si>
  <si>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</si>
  <si>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</si>
  <si>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</si>
  <si>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</si>
  <si>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</si>
  <si>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</si>
  <si>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</si>
  <si>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</si>
  <si>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</si>
  <si>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</si>
  <si>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</si>
  <si>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</si>
  <si>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</si>
  <si>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</si>
  <si>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</si>
  <si>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</si>
  <si>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</si>
  <si>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</si>
  <si>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</si>
  <si>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</si>
  <si>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</si>
  <si>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</si>
  <si>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</si>
  <si>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</si>
  <si>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</si>
  <si>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</si>
  <si>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</si>
  <si>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</si>
  <si>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</si>
  <si>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</si>
  <si>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</si>
  <si>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</si>
  <si>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</si>
  <si>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</si>
  <si>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</si>
  <si>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</si>
  <si>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</si>
  <si>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</si>
  <si>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</si>
  <si>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</si>
  <si>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</si>
  <si>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</si>
  <si>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</si>
  <si>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</si>
  <si>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</si>
  <si>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</si>
  <si>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</si>
  <si>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</si>
  <si>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</si>
  <si>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</si>
  <si>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</si>
  <si>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</si>
  <si>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</si>
  <si>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</si>
  <si>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</si>
  <si>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</si>
  <si>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</si>
  <si>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</si>
  <si>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</si>
  <si>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</si>
  <si>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</si>
  <si>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</si>
  <si>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</si>
  <si>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</si>
  <si>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</si>
  <si>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</si>
  <si>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</si>
  <si>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</si>
  <si>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</si>
  <si>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</si>
  <si>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</si>
  <si>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</si>
  <si>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</si>
  <si>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</si>
  <si>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</si>
  <si>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</si>
  <si>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</si>
  <si>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</si>
  <si>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</si>
  <si>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</si>
  <si>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</si>
  <si>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</si>
  <si>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</si>
  <si>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</si>
  <si>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</si>
  <si>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</si>
  <si>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</si>
  <si>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</si>
  <si>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</si>
  <si>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</si>
  <si>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</si>
  <si>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</si>
  <si>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</si>
  <si>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</si>
  <si>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</si>
  <si>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</si>
  <si>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</si>
  <si>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</si>
  <si>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</si>
  <si>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</si>
  <si>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</si>
  <si>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</si>
  <si>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</si>
  <si>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</si>
  <si>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</si>
  <si>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</si>
  <si>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</si>
  <si>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</si>
  <si>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</si>
  <si>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</si>
  <si>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</si>
  <si>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</si>
  <si>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</si>
  <si>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</si>
  <si>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</si>
  <si>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</si>
  <si>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</si>
  <si>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</si>
  <si>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</si>
  <si>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</si>
  <si>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</si>
  <si>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</si>
  <si>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</si>
  <si>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</si>
  <si>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</si>
  <si>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</si>
  <si>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</si>
  <si>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</si>
  <si>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</si>
  <si>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</si>
  <si>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</si>
  <si>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</si>
  <si>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</si>
  <si>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</si>
  <si>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</si>
  <si>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</si>
  <si>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</si>
  <si>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</si>
  <si>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</si>
  <si>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</si>
  <si>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</si>
  <si>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</si>
  <si>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</si>
  <si>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</si>
  <si>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</si>
  <si>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</si>
  <si>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</si>
  <si>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</si>
  <si>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</si>
  <si>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</si>
  <si>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</si>
  <si>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</si>
  <si>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</si>
  <si>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</si>
  <si>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</si>
  <si>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</si>
  <si>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</si>
  <si>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</si>
  <si>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</si>
  <si>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</si>
  <si>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</si>
  <si>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</si>
  <si>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</si>
  <si>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</si>
  <si>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</si>
  <si>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</si>
  <si>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</si>
  <si>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</si>
  <si>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</si>
  <si>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</si>
  <si>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</si>
  <si>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</si>
  <si>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</si>
  <si>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</si>
  <si>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</si>
  <si>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</si>
  <si>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</si>
  <si>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</si>
  <si>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</si>
  <si>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</si>
  <si>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</si>
  <si>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</si>
  <si>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</si>
  <si>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</si>
  <si>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</si>
  <si>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</si>
  <si>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</si>
  <si>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</si>
  <si>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</si>
  <si>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</si>
  <si>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</si>
  <si>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</si>
  <si>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</si>
  <si>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</si>
  <si>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</si>
  <si>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</si>
  <si>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</si>
  <si>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</si>
  <si>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</si>
  <si>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</si>
  <si>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</si>
  <si>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</si>
  <si>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</si>
  <si>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</si>
  <si>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</si>
  <si>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</si>
  <si>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</si>
  <si>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</si>
  <si>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</si>
  <si>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</si>
  <si>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</si>
  <si>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</si>
  <si>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</si>
  <si>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</si>
  <si>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</si>
  <si>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</si>
  <si>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</si>
  <si>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</si>
  <si>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</si>
  <si>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</si>
  <si>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</si>
  <si>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</si>
  <si>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</si>
  <si>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</si>
  <si>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</si>
  <si>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</si>
  <si>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</si>
  <si>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</si>
  <si>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</si>
  <si>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</si>
  <si>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</si>
  <si>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</si>
  <si>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</si>
  <si>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</si>
  <si>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</si>
  <si>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</si>
  <si>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</si>
  <si>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</si>
  <si>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</si>
  <si>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</si>
  <si>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</si>
  <si>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</si>
  <si>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</si>
  <si>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</si>
  <si>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</si>
  <si>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</si>
  <si>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</si>
  <si>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</si>
  <si>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</si>
  <si>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</si>
  <si>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</si>
  <si>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</si>
  <si>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</si>
  <si>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</si>
  <si>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</si>
  <si>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</si>
  <si>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</si>
  <si>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</si>
  <si>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</si>
  <si>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</si>
  <si>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</si>
  <si>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</si>
  <si>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</si>
  <si>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</si>
  <si>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</si>
  <si>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</si>
  <si>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</si>
  <si>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</si>
  <si>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</si>
  <si>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</si>
  <si>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</si>
  <si>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</si>
  <si>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</si>
  <si>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</si>
  <si>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</si>
  <si>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</si>
  <si>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</si>
  <si>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</si>
  <si>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</si>
  <si>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</si>
  <si>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</si>
  <si>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</si>
  <si>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</si>
  <si>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</si>
  <si>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</si>
  <si>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</si>
  <si>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</si>
  <si>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</si>
  <si>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</si>
  <si>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</si>
  <si>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</si>
  <si>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</si>
  <si>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</si>
  <si>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</si>
  <si>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</si>
  <si>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</si>
  <si>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</si>
  <si>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</si>
  <si>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</si>
  <si>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</si>
  <si>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</si>
  <si>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</si>
  <si>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</si>
  <si>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</si>
  <si>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</si>
  <si>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</si>
  <si>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</si>
  <si>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</si>
  <si>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</si>
  <si>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</si>
  <si>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</si>
  <si>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</si>
  <si>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</si>
  <si>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</si>
  <si>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</si>
  <si>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</si>
  <si>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</si>
  <si>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</si>
  <si>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</si>
  <si>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</si>
  <si>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</si>
  <si>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</si>
  <si>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</si>
  <si>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</si>
  <si>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</si>
  <si>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</si>
  <si>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</si>
  <si>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</si>
  <si>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</si>
  <si>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</si>
  <si>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</si>
  <si>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</si>
  <si>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</si>
  <si>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</si>
  <si>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</si>
  <si>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</si>
  <si>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</si>
  <si>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</si>
  <si>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</si>
  <si>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</si>
  <si>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</si>
  <si>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</si>
  <si>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</si>
  <si>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</si>
  <si>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</si>
  <si>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</si>
  <si>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</si>
  <si>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</si>
  <si>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</si>
  <si>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</si>
  <si>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</si>
  <si>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</si>
  <si>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</si>
  <si>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</si>
  <si>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</si>
  <si>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</si>
  <si>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</si>
  <si>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</si>
  <si>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</si>
  <si>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</si>
  <si>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</si>
  <si>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</si>
  <si>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</si>
  <si>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</si>
  <si>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</si>
  <si>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</si>
  <si>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</si>
  <si>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</si>
  <si>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</si>
  <si>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</si>
  <si>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</si>
  <si>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</si>
  <si>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</si>
  <si>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</si>
  <si>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</si>
  <si>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</si>
  <si>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</si>
  <si>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</si>
  <si>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</si>
  <si>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</si>
  <si>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</si>
  <si>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</si>
  <si>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</si>
  <si>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</si>
  <si>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</si>
  <si>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</si>
  <si>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</si>
  <si>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</si>
  <si>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</si>
  <si>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</si>
  <si>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</si>
  <si>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</si>
  <si>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</si>
  <si>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</si>
  <si>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</si>
  <si>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</si>
  <si>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</si>
  <si>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</si>
  <si>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</si>
  <si>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</si>
  <si>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</si>
  <si>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</si>
  <si>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</si>
  <si>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</si>
  <si>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</si>
  <si>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</si>
  <si>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</si>
  <si>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</si>
  <si>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</si>
  <si>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</si>
  <si>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</si>
  <si>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</si>
  <si>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</si>
  <si>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</si>
  <si>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</si>
  <si>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</si>
  <si>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</si>
  <si>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</si>
  <si>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</si>
  <si>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</si>
  <si>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</si>
  <si>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</si>
  <si>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</si>
  <si>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</si>
  <si>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</si>
  <si>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</si>
  <si>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</si>
  <si>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</si>
  <si>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</si>
  <si>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</si>
  <si>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</si>
  <si>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</si>
  <si>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</si>
  <si>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</si>
  <si>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</si>
  <si>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</si>
  <si>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</si>
  <si>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</si>
  <si>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</si>
  <si>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</si>
  <si>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</si>
  <si>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</si>
  <si>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</si>
  <si>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</si>
  <si>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</si>
  <si>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</si>
  <si>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</si>
  <si>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</si>
  <si>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</si>
  <si>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</si>
  <si>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</si>
  <si>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</si>
  <si>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</si>
  <si>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</si>
  <si>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</si>
  <si>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</si>
  <si>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</si>
  <si>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</si>
  <si>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</si>
  <si>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</si>
  <si>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</si>
  <si>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</si>
  <si>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</si>
  <si>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</si>
  <si>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</si>
  <si>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</si>
  <si>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</si>
  <si>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</si>
  <si>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</si>
  <si>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</si>
  <si>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</si>
  <si>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</si>
  <si>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</si>
  <si>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</si>
  <si>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</si>
  <si>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</si>
  <si>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</si>
  <si>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</si>
  <si>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</si>
  <si>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</si>
  <si>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</si>
  <si>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</si>
  <si>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</si>
  <si>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</si>
  <si>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</si>
  <si>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</si>
  <si>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</si>
  <si>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</si>
  <si>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</si>
  <si>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</si>
  <si>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</si>
  <si>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</si>
  <si>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</si>
  <si>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</si>
  <si>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</si>
  <si>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</si>
  <si>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</si>
  <si>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</si>
  <si>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</si>
  <si>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</si>
  <si>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</si>
  <si>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</si>
  <si>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</si>
  <si>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</si>
  <si>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</si>
  <si>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</si>
  <si>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</si>
  <si>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</si>
  <si>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</si>
  <si>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</si>
  <si>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</si>
  <si>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</si>
  <si>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</si>
  <si>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</si>
  <si>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</si>
  <si>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</si>
  <si>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</si>
  <si>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</si>
  <si>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</si>
  <si>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</si>
  <si>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</si>
  <si>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</si>
  <si>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</si>
  <si>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</si>
  <si>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</si>
  <si>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</si>
  <si>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</si>
  <si>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</si>
  <si>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</si>
  <si>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</si>
  <si>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</si>
  <si>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</si>
  <si>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</si>
  <si>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</si>
  <si>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</si>
  <si>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</si>
  <si>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</si>
  <si>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</si>
  <si>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</si>
  <si>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</si>
  <si>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</si>
  <si>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</si>
  <si>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</si>
  <si>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</si>
  <si>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</si>
  <si>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</si>
  <si>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</si>
  <si>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</si>
  <si>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</si>
  <si>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</si>
  <si>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</si>
  <si>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</si>
  <si>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</si>
  <si>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</si>
  <si>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</si>
  <si>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</si>
  <si>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</si>
  <si>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</si>
  <si>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</si>
  <si>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</si>
  <si>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</si>
  <si>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</si>
  <si>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</si>
  <si>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</si>
  <si>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</si>
  <si>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</si>
  <si>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</si>
  <si>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</si>
  <si>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</si>
  <si>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</si>
  <si>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</si>
  <si>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</si>
  <si>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</si>
  <si>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</si>
  <si>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</si>
  <si>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</si>
  <si>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</si>
  <si>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</si>
  <si>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</si>
  <si>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</si>
  <si>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</si>
  <si>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</si>
  <si>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</si>
  <si>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</si>
  <si>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</si>
  <si>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</si>
  <si>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</si>
  <si>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</si>
  <si>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</si>
  <si>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</si>
  <si>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</si>
  <si>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</si>
  <si>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</si>
  <si>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</si>
  <si>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</si>
  <si>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</si>
  <si>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</si>
  <si>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</si>
  <si>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</si>
  <si>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</si>
  <si>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</si>
  <si>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</si>
  <si>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</si>
  <si>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</si>
  <si>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</si>
  <si>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</si>
  <si>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</si>
  <si>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</si>
  <si>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</si>
  <si>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</si>
  <si>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</si>
  <si>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</si>
  <si>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</si>
  <si>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</si>
  <si>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</si>
  <si>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</si>
  <si>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</si>
  <si>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</si>
  <si>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</si>
  <si>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</si>
  <si>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</si>
  <si>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</si>
  <si>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</si>
  <si>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</si>
  <si>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</si>
  <si>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</si>
  <si>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</si>
  <si>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</si>
  <si>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</si>
  <si>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</si>
  <si>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</si>
  <si>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</si>
  <si>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</si>
  <si>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</si>
  <si>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</si>
  <si>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</si>
  <si>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</si>
  <si>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</si>
  <si>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</si>
  <si>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</si>
  <si>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</si>
  <si>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</si>
  <si>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</si>
  <si>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</si>
  <si>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</si>
  <si>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</si>
  <si>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</si>
  <si>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</si>
  <si>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</si>
  <si>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</si>
  <si>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</si>
  <si>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</si>
  <si>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</si>
  <si>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</si>
  <si>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</si>
  <si>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</si>
  <si>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</si>
  <si>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</si>
  <si>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</si>
  <si>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</si>
  <si>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</si>
  <si>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</si>
  <si>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</si>
  <si>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</si>
  <si>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</si>
  <si>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</si>
  <si>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</si>
  <si>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</si>
  <si>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</si>
  <si>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</si>
  <si>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</si>
  <si>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</si>
  <si>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</si>
  <si>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</si>
  <si>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</si>
  <si>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</si>
  <si>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</si>
  <si>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</si>
  <si>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</si>
  <si>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</si>
  <si>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</si>
  <si>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</si>
  <si>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</si>
  <si>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</si>
  <si>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</si>
  <si>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</si>
  <si>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</si>
  <si>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</si>
  <si>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</si>
  <si>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</si>
  <si>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</si>
  <si>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</si>
  <si>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</si>
  <si>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</si>
  <si>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</si>
  <si>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</si>
  <si>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</si>
  <si>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</si>
  <si>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</si>
  <si>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</si>
  <si>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</si>
  <si>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</si>
  <si>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</si>
  <si>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</si>
  <si>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</si>
  <si>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</si>
  <si>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</si>
  <si>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</si>
  <si>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</si>
  <si>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</si>
  <si>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</si>
  <si>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</si>
  <si>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</si>
  <si>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</si>
  <si>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</si>
  <si>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</si>
  <si>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</si>
  <si>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</si>
  <si>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</si>
  <si>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</si>
  <si>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</si>
  <si>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</si>
  <si>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</si>
  <si>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</si>
  <si>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</si>
  <si>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</si>
  <si>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</si>
  <si>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</si>
  <si>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</si>
  <si>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</si>
  <si>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</si>
  <si>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</si>
  <si>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</si>
  <si>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</si>
  <si>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</si>
  <si>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</si>
  <si>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</si>
  <si>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</si>
  <si>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</si>
  <si>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</si>
  <si>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</si>
  <si>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</si>
  <si>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</si>
  <si>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</si>
  <si>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</si>
  <si>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</si>
  <si>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</si>
  <si>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</si>
  <si>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</si>
  <si>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</si>
  <si>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</si>
  <si>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</si>
  <si>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</si>
  <si>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</si>
  <si>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</si>
  <si>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</si>
  <si>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</si>
  <si>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</si>
  <si>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</si>
  <si>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</si>
  <si>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</si>
  <si>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</si>
  <si>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</si>
  <si>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</si>
  <si>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</si>
  <si>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</si>
  <si>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</si>
  <si>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</si>
  <si>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</si>
  <si>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</si>
  <si>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</si>
  <si>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</si>
  <si>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</si>
  <si>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</si>
  <si>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</si>
  <si>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</si>
  <si>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</si>
  <si>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</si>
  <si>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</si>
  <si>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</si>
  <si>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</si>
  <si>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</si>
  <si>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</si>
  <si>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</si>
  <si>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</si>
  <si>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</si>
  <si>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</si>
  <si>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</si>
  <si>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</si>
  <si>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</si>
  <si>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</si>
  <si>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</si>
  <si>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</si>
  <si>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</si>
  <si>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</si>
  <si>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</si>
  <si>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</si>
  <si>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</si>
  <si>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</si>
  <si>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</si>
  <si>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</si>
  <si>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</si>
  <si>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</si>
  <si>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</si>
  <si>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</si>
  <si>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</si>
  <si>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</si>
  <si>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</si>
  <si>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</si>
  <si>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</si>
  <si>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</si>
  <si>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</si>
  <si>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</si>
  <si>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</si>
  <si>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</si>
  <si>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</si>
  <si>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</si>
  <si>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</si>
  <si>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</si>
  <si>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</si>
  <si>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</si>
  <si>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</si>
  <si>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</si>
  <si>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</si>
  <si>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</si>
  <si>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</si>
  <si>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</si>
  <si>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</si>
  <si>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</si>
  <si>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</si>
  <si>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</si>
  <si>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</si>
  <si>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</si>
  <si>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</si>
  <si>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</si>
  <si>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</si>
  <si>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</si>
  <si>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</si>
  <si>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</si>
  <si>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</si>
  <si>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</si>
  <si>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</si>
  <si>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</si>
  <si>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</si>
  <si>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</si>
  <si>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</si>
  <si>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</si>
  <si>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</si>
  <si>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</si>
  <si>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</si>
  <si>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</si>
  <si>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</si>
  <si>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</si>
  <si>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</si>
  <si>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</si>
  <si>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</si>
  <si>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</si>
  <si>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</si>
  <si>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</si>
  <si>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</si>
  <si>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</si>
  <si>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</si>
  <si>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</si>
  <si>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</si>
  <si>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</si>
  <si>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</si>
  <si>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</si>
  <si>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</si>
  <si>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</si>
  <si>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</si>
  <si>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</si>
  <si>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</si>
  <si>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</si>
  <si>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</si>
  <si>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</si>
  <si>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</si>
  <si>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</si>
  <si>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</si>
  <si>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</si>
  <si>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</si>
  <si>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</si>
  <si>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</si>
  <si>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</si>
  <si>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</si>
  <si>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</si>
  <si>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</si>
  <si>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</si>
  <si>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</si>
  <si>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</si>
  <si>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</si>
  <si>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</si>
  <si>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</si>
  <si>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</si>
  <si>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</si>
  <si>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</si>
  <si>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</si>
  <si>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</si>
  <si>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</si>
  <si>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</si>
  <si>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</si>
  <si>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</si>
  <si>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</si>
  <si>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</si>
  <si>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</si>
  <si>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</si>
  <si>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</si>
  <si>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</si>
  <si>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</si>
  <si>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</si>
  <si>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</si>
  <si>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</si>
  <si>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</si>
  <si>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</si>
  <si>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</si>
  <si>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</si>
  <si>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</si>
  <si>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</si>
  <si>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</si>
  <si>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</si>
  <si>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</si>
  <si>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</si>
  <si>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</si>
  <si>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</si>
  <si>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</si>
  <si>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</si>
  <si>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</si>
  <si>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</si>
  <si>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</si>
  <si>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</si>
  <si>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</si>
  <si>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</si>
  <si>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</si>
  <si>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</si>
  <si>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</si>
  <si>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</si>
  <si>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</si>
  <si>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</si>
  <si>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</si>
  <si>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</si>
  <si>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</si>
  <si>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</si>
  <si>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</si>
  <si>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</si>
  <si>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</si>
  <si>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</si>
  <si>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</si>
  <si>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</si>
  <si>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</si>
  <si>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</si>
  <si>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</si>
  <si>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</si>
  <si>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</si>
  <si>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</si>
  <si>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</si>
  <si>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</si>
  <si>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</si>
  <si>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</si>
  <si>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</si>
  <si>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</si>
  <si>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</si>
  <si>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</si>
  <si>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</si>
  <si>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</si>
  <si>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</si>
  <si>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</si>
  <si>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</si>
  <si>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</si>
  <si>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</si>
  <si>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</si>
  <si>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</si>
  <si>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</si>
  <si>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</si>
  <si>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</si>
  <si>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</si>
  <si>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</si>
  <si>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</si>
  <si>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</si>
  <si>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</si>
  <si>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</si>
  <si>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</si>
  <si>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</si>
  <si>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</si>
  <si>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</si>
  <si>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</si>
  <si>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</si>
  <si>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</si>
  <si>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</si>
  <si>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</si>
  <si>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</si>
  <si>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</si>
  <si>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</si>
  <si>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</si>
  <si>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</si>
  <si>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</si>
  <si>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</si>
  <si>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</si>
  <si>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</si>
  <si>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</si>
  <si>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</si>
  <si>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</si>
  <si>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</si>
  <si>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</si>
  <si>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</si>
  <si>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</si>
  <si>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</si>
  <si>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</si>
  <si>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</si>
  <si>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</si>
  <si>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</si>
  <si>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</si>
  <si>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</si>
  <si>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</si>
  <si>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</si>
  <si>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</si>
  <si>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</si>
  <si>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</si>
  <si>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</si>
  <si>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</si>
  <si>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</si>
  <si>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</si>
  <si>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</si>
  <si>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</si>
  <si>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</si>
  <si>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</si>
  <si>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</si>
  <si>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</si>
  <si>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</si>
  <si>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</si>
  <si>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</si>
  <si>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</si>
  <si>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</si>
  <si>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</si>
  <si>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</si>
  <si>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</si>
  <si>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</si>
  <si>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</si>
  <si>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</si>
  <si>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</si>
  <si>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</si>
  <si>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</si>
  <si>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</si>
  <si>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</si>
  <si>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</si>
  <si>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</si>
  <si>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</si>
  <si>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</si>
  <si>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</si>
  <si>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</si>
  <si>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</si>
  <si>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</si>
  <si>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</si>
  <si>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</si>
  <si>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</si>
  <si>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</si>
  <si>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</si>
  <si>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</si>
  <si>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</si>
  <si>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</si>
  <si>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</si>
  <si>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</si>
  <si>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</si>
  <si>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</si>
  <si>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</si>
  <si>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</si>
  <si>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</si>
  <si>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</si>
  <si>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</si>
  <si>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</si>
  <si>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</si>
  <si>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</si>
  <si>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</si>
  <si>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</si>
  <si>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</si>
  <si>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</si>
  <si>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</si>
  <si>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</si>
  <si>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</si>
  <si>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</si>
  <si>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</si>
  <si>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</si>
  <si>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</si>
  <si>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</si>
  <si>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</si>
  <si>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</si>
  <si>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</si>
  <si>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</si>
  <si>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</si>
  <si>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</si>
  <si>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</si>
  <si>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</si>
  <si>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</si>
  <si>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</si>
  <si>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</si>
  <si>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</si>
  <si>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</si>
  <si>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</si>
  <si>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</si>
  <si>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</si>
  <si>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</si>
  <si>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</si>
  <si>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</si>
  <si>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</si>
  <si>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</si>
  <si>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</si>
  <si>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</si>
  <si>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</si>
  <si>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</si>
  <si>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</si>
  <si>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</si>
  <si>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</si>
  <si>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</si>
  <si>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</si>
  <si>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</si>
  <si>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</si>
  <si>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</si>
  <si>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</si>
  <si>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</si>
  <si>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</si>
  <si>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</si>
  <si>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</si>
  <si>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</si>
  <si>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</si>
  <si>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</si>
  <si>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</si>
  <si>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</si>
  <si>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</si>
  <si>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</si>
  <si>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</si>
  <si>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</si>
  <si>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</si>
  <si>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</si>
  <si>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</si>
  <si>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</si>
  <si>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</si>
  <si>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</si>
  <si>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</si>
  <si>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</si>
  <si>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</si>
  <si>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</si>
  <si>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</si>
  <si>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</si>
  <si>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</si>
  <si>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</si>
  <si>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</si>
  <si>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</si>
  <si>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</si>
  <si>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</si>
  <si>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</si>
  <si>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</si>
  <si>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</si>
  <si>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</si>
  <si>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</si>
  <si>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</si>
  <si>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</si>
  <si>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</si>
  <si>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</si>
  <si>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</si>
  <si>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</si>
  <si>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</si>
  <si>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</si>
  <si>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</si>
  <si>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</si>
  <si>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</si>
  <si>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</si>
  <si>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</si>
  <si>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</si>
  <si>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</si>
  <si>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</si>
  <si>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</si>
  <si>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</si>
  <si>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</si>
  <si>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</si>
  <si>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</si>
  <si>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</si>
  <si>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</si>
  <si>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</si>
  <si>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</si>
  <si>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</si>
  <si>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</si>
  <si>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</si>
  <si>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</si>
  <si>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</si>
  <si>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</si>
  <si>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</si>
  <si>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</si>
  <si>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</si>
  <si>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</si>
  <si>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</si>
  <si>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</si>
  <si>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</si>
  <si>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</si>
  <si>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</si>
  <si>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</si>
  <si>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</si>
  <si>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</si>
  <si>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</si>
  <si>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</si>
  <si>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</si>
  <si>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</si>
  <si>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</si>
  <si>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</si>
  <si>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</si>
  <si>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</si>
  <si>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</si>
  <si>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</si>
  <si>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</si>
  <si>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</si>
  <si>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</si>
  <si>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</si>
  <si>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</si>
  <si>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</si>
  <si>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</si>
  <si>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</si>
  <si>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</si>
  <si>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</si>
  <si>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</si>
  <si>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</si>
  <si>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</si>
  <si>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</si>
  <si>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</si>
  <si>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</si>
  <si>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</si>
  <si>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</si>
  <si>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</si>
  <si>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</si>
  <si>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</si>
  <si>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</si>
  <si>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</si>
  <si>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</si>
  <si>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</si>
  <si>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</si>
  <si>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</si>
  <si>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</si>
  <si>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</si>
  <si>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</si>
  <si>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</si>
  <si>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</si>
  <si>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</si>
  <si>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</si>
  <si>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</si>
  <si>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</si>
  <si>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</si>
  <si>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</si>
  <si>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</si>
  <si>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</si>
  <si>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</si>
  <si>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</si>
  <si>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</si>
  <si>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</si>
  <si>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</si>
  <si>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</si>
  <si>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</si>
  <si>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</si>
  <si>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</si>
  <si>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</si>
  <si>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</si>
  <si>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</si>
  <si>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</si>
  <si>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</si>
  <si>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</si>
  <si>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</si>
  <si>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</si>
  <si>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</si>
  <si>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</si>
  <si>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</si>
  <si>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</si>
  <si>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</si>
  <si>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</si>
  <si>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</si>
  <si>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</si>
  <si>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</si>
  <si>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</si>
  <si>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</si>
  <si>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</si>
  <si>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</si>
  <si>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</si>
  <si>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</si>
  <si>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</si>
  <si>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</si>
  <si>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</si>
  <si>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</si>
  <si>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</si>
  <si>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</si>
  <si>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</si>
  <si>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</si>
  <si>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</si>
  <si>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</si>
  <si>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</si>
  <si>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</si>
  <si>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</si>
  <si>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</si>
  <si>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</si>
  <si>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</si>
  <si>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</si>
  <si>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</si>
  <si>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</si>
  <si>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</si>
  <si>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</si>
  <si>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</si>
  <si>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</si>
  <si>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</si>
  <si>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</si>
  <si>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</si>
  <si>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</si>
  <si>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</si>
  <si>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</si>
  <si>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</si>
  <si>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</si>
  <si>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</si>
  <si>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</si>
  <si>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</si>
  <si>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</si>
  <si>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</si>
  <si>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</si>
  <si>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</si>
  <si>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</si>
  <si>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</si>
  <si>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</si>
  <si>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</si>
  <si>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</si>
  <si>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</si>
  <si>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</si>
  <si>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</si>
  <si>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</si>
  <si>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</si>
  <si>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</si>
  <si>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</si>
  <si>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</si>
  <si>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</si>
  <si>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</si>
  <si>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</si>
  <si>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</si>
  <si>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</si>
  <si>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</si>
  <si>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</si>
  <si>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</si>
  <si>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</si>
  <si>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</si>
  <si>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</si>
  <si>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</si>
  <si>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</si>
  <si>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</si>
  <si>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</si>
  <si>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</si>
  <si>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</si>
  <si>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</si>
  <si>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</si>
  <si>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</si>
  <si>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</si>
  <si>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</si>
  <si>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</si>
  <si>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</si>
  <si>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</si>
  <si>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</si>
  <si>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</si>
  <si>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</si>
  <si>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</si>
  <si>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</si>
  <si>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</si>
  <si>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</si>
  <si>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</si>
  <si>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</si>
  <si>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</si>
  <si>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</si>
  <si>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</si>
  <si>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</si>
  <si>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</si>
  <si>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</si>
  <si>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</si>
  <si>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</si>
  <si>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</si>
  <si>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</si>
  <si>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</si>
  <si>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</si>
  <si>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</si>
  <si>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</si>
  <si>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</si>
  <si>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</si>
  <si>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</si>
  <si>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</si>
  <si>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</si>
  <si>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</si>
  <si>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</si>
  <si>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</si>
  <si>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</si>
  <si>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</si>
  <si>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</si>
  <si>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</si>
  <si>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</si>
  <si>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</si>
  <si>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</si>
  <si>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</si>
  <si>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</si>
  <si>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</si>
  <si>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</si>
  <si>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</si>
  <si>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</si>
  <si>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</si>
  <si>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</si>
  <si>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</si>
  <si>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</si>
  <si>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</si>
  <si>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</si>
  <si>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</si>
  <si>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</si>
  <si>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</si>
  <si>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</si>
  <si>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</si>
  <si>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</si>
  <si>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</si>
  <si>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</si>
  <si>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</si>
  <si>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</si>
  <si>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</si>
  <si>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</si>
  <si>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</si>
  <si>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</si>
  <si>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</si>
  <si>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</si>
  <si>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</si>
  <si>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</si>
  <si>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</si>
  <si>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</si>
  <si>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</si>
  <si>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</si>
  <si>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</si>
  <si>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</si>
  <si>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</si>
  <si>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</si>
  <si>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</si>
  <si>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</si>
  <si>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</si>
  <si>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</si>
  <si>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</si>
  <si>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</si>
  <si>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</si>
  <si>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</si>
  <si>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</si>
  <si>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</si>
  <si>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</si>
  <si>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</si>
  <si>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</si>
  <si>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</si>
  <si>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</si>
  <si>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</si>
  <si>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</si>
  <si>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</si>
  <si>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</si>
  <si>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</si>
  <si>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</si>
  <si>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</si>
  <si>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</si>
  <si>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</si>
  <si>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</si>
  <si>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</si>
  <si>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</si>
  <si>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</si>
  <si>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</si>
  <si>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</si>
  <si>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</si>
  <si>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</si>
  <si>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</si>
  <si>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</si>
  <si>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</si>
  <si>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</si>
  <si>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</si>
  <si>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</si>
  <si>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</si>
  <si>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</si>
  <si>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</si>
  <si>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</si>
  <si>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</si>
  <si>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</si>
  <si>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</si>
  <si>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</si>
  <si>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</si>
  <si>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</si>
  <si>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</si>
  <si>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</si>
  <si>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</si>
  <si>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</si>
  <si>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</si>
  <si>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</si>
  <si>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</si>
  <si>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</si>
  <si>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</si>
  <si>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</si>
  <si>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</si>
  <si>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</si>
  <si>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</si>
  <si>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</si>
  <si>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</si>
  <si>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</si>
  <si>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</si>
  <si>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</si>
  <si>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</si>
  <si>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</si>
  <si>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</si>
  <si>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</si>
  <si>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</si>
  <si>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</si>
  <si>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</si>
  <si>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</si>
  <si>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</si>
  <si>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</si>
  <si>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</si>
  <si>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</si>
  <si>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</si>
  <si>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</si>
  <si>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</si>
  <si>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</si>
  <si>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</si>
  <si>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</si>
  <si>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</si>
  <si>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</si>
  <si>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</si>
  <si>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</si>
  <si>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</si>
  <si>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</si>
  <si>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</si>
  <si>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</si>
  <si>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</si>
  <si>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</si>
  <si>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</si>
  <si>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</si>
  <si>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</si>
  <si>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</si>
  <si>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</si>
  <si>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</si>
  <si>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</si>
  <si>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</si>
  <si>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</si>
  <si>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</si>
  <si>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</si>
  <si>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</si>
  <si>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</si>
  <si>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</si>
  <si>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</si>
  <si>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</si>
  <si>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</si>
  <si>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</si>
  <si>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</si>
  <si>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</si>
  <si>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</si>
  <si>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</si>
  <si>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</si>
  <si>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</si>
  <si>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</si>
  <si>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</si>
  <si>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</si>
  <si>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</si>
  <si>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</si>
  <si>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</si>
  <si>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</si>
  <si>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</si>
  <si>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</si>
  <si>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</si>
  <si>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</si>
  <si>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</si>
  <si>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</si>
  <si>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</si>
  <si>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</si>
  <si>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</si>
  <si>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</si>
  <si>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</si>
  <si>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</si>
  <si>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</si>
  <si>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</si>
  <si>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</si>
  <si>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</si>
  <si>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</si>
  <si>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</si>
  <si>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</si>
  <si>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</si>
  <si>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</si>
  <si>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</si>
  <si>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</si>
  <si>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</si>
  <si>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</si>
  <si>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</si>
  <si>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</si>
  <si>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</si>
  <si>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</si>
  <si>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</si>
  <si>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</si>
  <si>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</si>
  <si>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</si>
  <si>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</si>
  <si>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</si>
  <si>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</si>
  <si>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</si>
  <si>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</si>
  <si>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</si>
  <si>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</si>
  <si>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</si>
  <si>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</si>
  <si>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</si>
  <si>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</si>
  <si>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</si>
  <si>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</si>
  <si>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</si>
  <si>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</si>
  <si>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</si>
  <si>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</si>
  <si>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</si>
  <si>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</si>
  <si>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</si>
  <si>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</si>
  <si>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</si>
  <si>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</si>
  <si>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</si>
  <si>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</si>
  <si>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</si>
  <si>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</si>
  <si>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</si>
  <si>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</si>
  <si>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</si>
  <si>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</si>
  <si>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</si>
  <si>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</si>
  <si>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</si>
  <si>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</si>
  <si>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</si>
  <si>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</si>
  <si>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</si>
  <si>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</si>
  <si>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</si>
  <si>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</si>
  <si>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</si>
  <si>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</si>
  <si>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</si>
  <si>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</si>
  <si>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</si>
  <si>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</si>
  <si>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</si>
  <si>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</si>
  <si>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</si>
  <si>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</si>
  <si>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</si>
  <si>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</si>
  <si>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</si>
  <si>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</si>
  <si>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</si>
  <si>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</si>
  <si>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</si>
  <si>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</si>
  <si>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</si>
  <si>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</si>
  <si>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</si>
  <si>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</si>
  <si>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</si>
  <si>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</si>
  <si>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</si>
  <si>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</si>
  <si>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</si>
  <si>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</si>
  <si>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</si>
  <si>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</si>
  <si>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</si>
  <si>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</si>
  <si>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</si>
  <si>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</si>
  <si>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</si>
  <si>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</si>
  <si>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</si>
  <si>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</si>
  <si>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</si>
  <si>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</si>
  <si>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</si>
  <si>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</si>
  <si>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</si>
  <si>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</si>
  <si>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</si>
  <si>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</si>
  <si>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</si>
  <si>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</si>
  <si>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</si>
  <si>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</si>
  <si>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</si>
  <si>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</si>
  <si>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</si>
  <si>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</si>
  <si>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</si>
  <si>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</si>
  <si>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</si>
  <si>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</si>
  <si>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</si>
  <si>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</si>
  <si>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</si>
  <si>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</si>
  <si>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</si>
  <si>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</si>
  <si>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</si>
  <si>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</si>
  <si>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</si>
  <si>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</si>
  <si>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</si>
  <si>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</si>
  <si>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</si>
  <si>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</si>
  <si>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</si>
  <si>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</si>
  <si>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</si>
  <si>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</si>
  <si>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</si>
  <si>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</si>
  <si>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</si>
  <si>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</si>
  <si>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</si>
  <si>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</si>
  <si>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</si>
  <si>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</si>
  <si>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</si>
  <si>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</si>
  <si>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</si>
  <si>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</si>
  <si>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</si>
  <si>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</si>
  <si>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</si>
  <si>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</si>
  <si>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</si>
  <si>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</si>
  <si>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</si>
  <si>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</si>
  <si>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</si>
  <si>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</si>
  <si>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</si>
  <si>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</si>
  <si>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</si>
  <si>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</si>
  <si>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</si>
  <si>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</si>
  <si>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</si>
  <si>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</si>
  <si>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</si>
  <si>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</si>
  <si>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</si>
  <si>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</si>
  <si>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</si>
  <si>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</si>
  <si>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</si>
  <si>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</si>
  <si>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</si>
  <si>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</si>
  <si>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pledged</t>
    <phoneticPr fontId="2" type="noConversion"/>
  </si>
  <si>
    <t>Percentage Funded</t>
    <phoneticPr fontId="2" type="noConversion"/>
  </si>
  <si>
    <t>Average Donation</t>
    <phoneticPr fontId="2" type="noConversion"/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</si>
  <si>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</si>
  <si>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</si>
  <si>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</si>
  <si>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</si>
  <si>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</si>
  <si>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</si>
  <si>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</si>
  <si>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</si>
  <si>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</si>
  <si>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</si>
  <si>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</si>
  <si>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</si>
  <si>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</si>
  <si>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</si>
  <si>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</si>
  <si>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</si>
  <si>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</si>
  <si>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</si>
  <si>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</si>
  <si>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</si>
  <si>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</si>
  <si>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</si>
  <si>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</si>
  <si>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</si>
  <si>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</si>
  <si>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</si>
  <si>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</si>
  <si>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</si>
  <si>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</si>
  <si>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</si>
  <si>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</si>
  <si>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</si>
  <si>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</si>
  <si>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</si>
  <si>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</si>
  <si>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</si>
  <si>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</si>
  <si>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</si>
  <si>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</si>
  <si>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</si>
  <si>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</si>
  <si>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</si>
  <si>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</si>
  <si>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</si>
  <si>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</si>
  <si>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</si>
  <si>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</si>
  <si>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</si>
  <si>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</si>
  <si>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</si>
  <si>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  <phoneticPr fontId="2" type="noConversion"/>
  </si>
  <si>
    <t>Column Labels</t>
  </si>
  <si>
    <t>Grand Total</t>
  </si>
  <si>
    <t>Count of outcomes</t>
  </si>
  <si>
    <t>Row Labels</t>
  </si>
  <si>
    <t>(All)</t>
  </si>
  <si>
    <t>Date Create Conversion</t>
    <phoneticPr fontId="2" type="noConversion"/>
  </si>
  <si>
    <t>Years</t>
  </si>
  <si>
    <t>Years</t>
    <phoneticPr fontId="2" type="noConversion"/>
  </si>
  <si>
    <t>Parent Category</t>
  </si>
  <si>
    <t>Parent Category</t>
    <phoneticPr fontId="2" type="noConversion"/>
  </si>
  <si>
    <t>Goal</t>
    <phoneticPr fontId="2" type="noConversion"/>
  </si>
  <si>
    <t>Number Successful</t>
    <phoneticPr fontId="2" type="noConversion"/>
  </si>
  <si>
    <t>Number Failed</t>
    <phoneticPr fontId="2" type="noConversion"/>
  </si>
  <si>
    <t>Number Canceled</t>
    <phoneticPr fontId="2" type="noConversion"/>
  </si>
  <si>
    <t>Total Projects</t>
    <phoneticPr fontId="2" type="noConversion"/>
  </si>
  <si>
    <t>Percentage Successful</t>
    <phoneticPr fontId="2" type="noConversion"/>
  </si>
  <si>
    <t>Percentage Failed</t>
    <phoneticPr fontId="2" type="noConversion"/>
  </si>
  <si>
    <t>Percentage Canceled</t>
    <phoneticPr fontId="2" type="noConversion"/>
  </si>
  <si>
    <t>Less Than 1000</t>
    <phoneticPr fontId="2" type="noConversion"/>
  </si>
  <si>
    <t>1000 to 4999</t>
    <phoneticPr fontId="2" type="noConversion"/>
  </si>
  <si>
    <t>5000 to 9999</t>
    <phoneticPr fontId="2" type="noConversion"/>
  </si>
  <si>
    <t>10000 to 14999</t>
    <phoneticPr fontId="2" type="noConversion"/>
  </si>
  <si>
    <t>15000 to 19999</t>
    <phoneticPr fontId="2" type="noConversion"/>
  </si>
  <si>
    <t>20000 to 24999</t>
    <phoneticPr fontId="2" type="noConversion"/>
  </si>
  <si>
    <t>25000 to 29999</t>
    <phoneticPr fontId="2" type="noConversion"/>
  </si>
  <si>
    <t>30000 to 34999</t>
    <phoneticPr fontId="2" type="noConversion"/>
  </si>
  <si>
    <t>35000 to 39999</t>
    <phoneticPr fontId="2" type="noConversion"/>
  </si>
  <si>
    <t>40000 to 44999</t>
    <phoneticPr fontId="2" type="noConversion"/>
  </si>
  <si>
    <t>45000 to 49999</t>
    <phoneticPr fontId="2" type="noConversion"/>
  </si>
  <si>
    <t>Greater than 50000</t>
    <phoneticPr fontId="2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</si>
  <si>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</si>
  <si>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</si>
  <si>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</si>
  <si>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</si>
  <si>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</si>
  <si>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</si>
  <si>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</si>
  <si>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</si>
  <si>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</si>
  <si>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</si>
  <si>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Nov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</si>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</sst>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&quot;$&quot;#,##0.00"/>
    <numFmt numFmtId="178" formatCode="0.00_);[Red]\(0.00\)"/>
    <numFmt numFmtId="179" formatCode="0_);[Red]\(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177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NumberFormat="1"/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pivotButton="1" applyNumberFormat="1"/>
    <xf numFmtId="10" fontId="0" fillId="0" borderId="0" xfId="0" applyNumberFormat="1"/>
    <xf numFmtId="9" fontId="0" fillId="0" borderId="0" xfId="0" applyNumberFormat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border>
        <bottom style="thin">
          <color indexed="64"/>
        </bottom>
      </border>
    </dxf>
    <dxf>
      <font>
        <b val="0"/>
      </font>
    </dxf>
    <dxf>
      <numFmt numFmtId="13" formatCode="0%"/>
    </dxf>
    <dxf>
      <numFmt numFmtId="180" formatCode="[$-409]mmm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Theater Outcomes by Launch</a:t>
            </a:r>
            <a:r>
              <a:rPr lang="en-US" altLang="zh-CN" baseline="0"/>
              <a:t> Date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799181663812092E-2"/>
          <c:y val="0.19104809357964531"/>
          <c:w val="0.79173083529383148"/>
          <c:h val="0.68657113952201565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3-4C0A-A352-DA49C86B1E4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3-4C0A-A352-DA49C86B1E4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3-4C0A-A352-DA49C86B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48720"/>
        <c:axId val="902349048"/>
      </c:lineChart>
      <c:catAx>
        <c:axId val="9023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49048"/>
        <c:crosses val="autoZero"/>
        <c:auto val="1"/>
        <c:lblAlgn val="ctr"/>
        <c:lblOffset val="100"/>
        <c:noMultiLvlLbl val="0"/>
      </c:catAx>
      <c:valAx>
        <c:axId val="9023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Goals'!$F$2:$F$15</c:f>
              <c:numCache>
                <c:formatCode>0.00%</c:formatCode>
                <c:ptCount val="14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F-437F-8FB3-19BE947B8D1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Goals'!$G$2:$G$15</c:f>
              <c:numCache>
                <c:formatCode>0.00%</c:formatCode>
                <c:ptCount val="14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F-437F-8FB3-19BE947B8D1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F-437F-8FB3-19BE947B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59408"/>
        <c:axId val="753457440"/>
      </c:lineChart>
      <c:catAx>
        <c:axId val="7534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Goal-amount</a:t>
                </a:r>
                <a:r>
                  <a:rPr lang="en-US" altLang="zh-CN" baseline="0"/>
                  <a:t> range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57440"/>
        <c:crosses val="autoZero"/>
        <c:auto val="1"/>
        <c:lblAlgn val="ctr"/>
        <c:lblOffset val="100"/>
        <c:noMultiLvlLbl val="0"/>
      </c:catAx>
      <c:valAx>
        <c:axId val="753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47624</xdr:rowOff>
    </xdr:from>
    <xdr:to>
      <xdr:col>8</xdr:col>
      <xdr:colOff>109539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53A7-50E1-454D-9DC0-4710AAF1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16</xdr:row>
      <xdr:rowOff>0</xdr:rowOff>
    </xdr:from>
    <xdr:to>
      <xdr:col>7</xdr:col>
      <xdr:colOff>247649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AFBA0-E7E6-414A-89B0-9A803E0F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" refreshedDate="44185.821725231479" createdVersion="6" refreshedVersion="6" minRefreshableVersion="3" recordCount="4115" xr:uid="{4F39FC81-C66A-4A75-8F06-2C58CAA440C9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176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77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 count="3">
        <b v="0"/>
        <b v="1"/>
        <m/>
      </sharedItems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 count="3">
        <b v="1"/>
        <b v="0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Percentage Funded" numFmtId="0">
      <sharedItems containsString="0" containsBlank="1" containsNumber="1" minValue="0" maxValue="2260300" count="379">
        <n v="137"/>
        <n v="142.60827250608301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143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  <m/>
      </sharedItems>
    </cacheField>
    <cacheField name="Average Donation" numFmtId="0">
      <sharedItems containsString="0" containsBlank="1" containsNumber="1" minValue="0" maxValue="3304" count="2723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n v="0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  <m/>
      </sharedItems>
    </cacheField>
    <cacheField name="Date Create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7">
        <rangePr groupBy="months" startDate="2009-05-17T03:55:13" endDate="2017-03-15T15:30:07"/>
        <groupItems count="14">
          <s v="(blank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3/15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2009/5/17"/>
          <s v="第一季"/>
          <s v="第二季"/>
          <s v="第三季"/>
          <s v="第四季"/>
          <s v="&gt;2017/3/15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2009/5/17"/>
          <s v="2009年"/>
          <s v="2010年"/>
          <s v="2011年"/>
          <s v="2012年"/>
          <s v="2013年"/>
          <s v="2014年"/>
          <s v="2015年"/>
          <s v="2016年"/>
          <s v="2017年"/>
          <s v="&gt;2017/3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x v="0"/>
    <n v="11633"/>
    <x v="0"/>
    <s v="US"/>
    <s v="USD"/>
    <x v="0"/>
    <x v="0"/>
    <x v="0"/>
    <x v="0"/>
    <x v="0"/>
    <x v="0"/>
    <x v="0"/>
    <x v="0"/>
    <x v="0"/>
    <x v="0"/>
    <x v="0"/>
  </r>
  <r>
    <n v="1"/>
    <x v="1"/>
    <s v="A Hannibal TV Show Fan Convention and Art Collective"/>
    <x v="1"/>
    <n v="14653"/>
    <x v="0"/>
    <s v="US"/>
    <s v="USD"/>
    <x v="1"/>
    <x v="1"/>
    <x v="0"/>
    <x v="1"/>
    <x v="0"/>
    <x v="0"/>
    <x v="0"/>
    <x v="1"/>
    <x v="1"/>
    <x v="1"/>
    <x v="1"/>
  </r>
  <r>
    <n v="2"/>
    <x v="2"/>
    <s v="Completion fund for post-production for teaser of British crime/drama tv series about a girl who sells morals for money"/>
    <x v="2"/>
    <n v="525"/>
    <x v="0"/>
    <s v="GB"/>
    <s v="GBP"/>
    <x v="2"/>
    <x v="2"/>
    <x v="0"/>
    <x v="2"/>
    <x v="0"/>
    <x v="0"/>
    <x v="0"/>
    <x v="2"/>
    <x v="2"/>
    <x v="2"/>
    <x v="2"/>
  </r>
  <r>
    <n v="3"/>
    <x v="3"/>
    <s v="We already produced the *very* beginning of this story. Help us to see it through?"/>
    <x v="3"/>
    <n v="10390"/>
    <x v="0"/>
    <s v="US"/>
    <s v="USD"/>
    <x v="3"/>
    <x v="3"/>
    <x v="0"/>
    <x v="3"/>
    <x v="0"/>
    <x v="0"/>
    <x v="0"/>
    <x v="3"/>
    <x v="3"/>
    <x v="3"/>
    <x v="3"/>
  </r>
  <r>
    <n v="4"/>
    <x v="4"/>
    <s v="19th centuryâ€™s most notorious literary characters, out of step with the times, find comradery as roommates in modern day Los Angeles."/>
    <x v="4"/>
    <n v="54116.28"/>
    <x v="0"/>
    <s v="US"/>
    <s v="USD"/>
    <x v="4"/>
    <x v="4"/>
    <x v="0"/>
    <x v="4"/>
    <x v="0"/>
    <x v="0"/>
    <x v="0"/>
    <x v="4"/>
    <x v="4"/>
    <x v="4"/>
    <x v="0"/>
  </r>
  <r>
    <n v="5"/>
    <x v="5"/>
    <s v="The BBQ Daddy will be Filming the 1st episode of the Next Hit series to come to Network Television &quot;Bailout My Cookout&quot;"/>
    <x v="5"/>
    <n v="4390"/>
    <x v="0"/>
    <s v="US"/>
    <s v="USD"/>
    <x v="5"/>
    <x v="5"/>
    <x v="0"/>
    <x v="5"/>
    <x v="0"/>
    <x v="0"/>
    <x v="0"/>
    <x v="5"/>
    <x v="5"/>
    <x v="5"/>
    <x v="2"/>
  </r>
  <r>
    <n v="6"/>
    <x v="6"/>
    <s v="The story of &quot;Point Hope&quot; will honor, respect, and share the beauty and traditions of the Alaska Natives in Point Hope, AK: the Inupiat"/>
    <x v="6"/>
    <n v="8519"/>
    <x v="0"/>
    <s v="US"/>
    <s v="USD"/>
    <x v="6"/>
    <x v="6"/>
    <x v="0"/>
    <x v="6"/>
    <x v="0"/>
    <x v="0"/>
    <x v="0"/>
    <x v="6"/>
    <x v="6"/>
    <x v="6"/>
    <x v="3"/>
  </r>
  <r>
    <n v="7"/>
    <x v="7"/>
    <s v="Secrets bond three unfortunate teens who are facing issues that are common among youth today. And for one, it becomes too much to bear."/>
    <x v="7"/>
    <n v="9110"/>
    <x v="0"/>
    <s v="US"/>
    <s v="USD"/>
    <x v="7"/>
    <x v="7"/>
    <x v="0"/>
    <x v="7"/>
    <x v="0"/>
    <x v="0"/>
    <x v="0"/>
    <x v="7"/>
    <x v="7"/>
    <x v="7"/>
    <x v="2"/>
  </r>
  <r>
    <n v="8"/>
    <x v="8"/>
    <s v="Help us raise the funds to film our pilot episode!"/>
    <x v="8"/>
    <n v="3501.52"/>
    <x v="0"/>
    <s v="US"/>
    <s v="USD"/>
    <x v="8"/>
    <x v="8"/>
    <x v="0"/>
    <x v="8"/>
    <x v="0"/>
    <x v="0"/>
    <x v="0"/>
    <x v="8"/>
    <x v="8"/>
    <x v="8"/>
    <x v="2"/>
  </r>
  <r>
    <n v="9"/>
    <x v="9"/>
    <s v="Capturing everyday life at Falkirk Academy, a fictitious elite private high school where &quot;everyday life&quot; is anything but normal."/>
    <x v="2"/>
    <n v="629.99"/>
    <x v="0"/>
    <s v="US"/>
    <s v="USD"/>
    <x v="9"/>
    <x v="9"/>
    <x v="0"/>
    <x v="9"/>
    <x v="0"/>
    <x v="0"/>
    <x v="0"/>
    <x v="9"/>
    <x v="9"/>
    <x v="9"/>
    <x v="2"/>
  </r>
  <r>
    <n v="10"/>
    <x v="10"/>
    <s v="Making a reality show casting the real elites of China. They are fun, young, wild, and ambitious. Filmed in Beijing with real risks."/>
    <x v="9"/>
    <n v="3015"/>
    <x v="0"/>
    <s v="US"/>
    <s v="USD"/>
    <x v="10"/>
    <x v="10"/>
    <x v="0"/>
    <x v="10"/>
    <x v="0"/>
    <x v="0"/>
    <x v="0"/>
    <x v="7"/>
    <x v="10"/>
    <x v="10"/>
    <x v="3"/>
  </r>
  <r>
    <n v="11"/>
    <x v="11"/>
    <s v="HamRadioNow will produce YouTube video of the complete 2016 ARRL &amp; TAPR Amateur Radio (Ham Radio) Digital Communications Conference"/>
    <x v="10"/>
    <n v="6025"/>
    <x v="0"/>
    <s v="US"/>
    <s v="USD"/>
    <x v="11"/>
    <x v="11"/>
    <x v="0"/>
    <x v="11"/>
    <x v="0"/>
    <x v="0"/>
    <x v="0"/>
    <x v="10"/>
    <x v="11"/>
    <x v="11"/>
    <x v="2"/>
  </r>
  <r>
    <n v="12"/>
    <x v="12"/>
    <s v="Spinward Traveller is based on the award winning role-playing game. Launch your imagination into the Traveller universe at Jump 6."/>
    <x v="11"/>
    <n v="49588"/>
    <x v="0"/>
    <s v="US"/>
    <s v="USD"/>
    <x v="12"/>
    <x v="12"/>
    <x v="0"/>
    <x v="12"/>
    <x v="0"/>
    <x v="0"/>
    <x v="0"/>
    <x v="11"/>
    <x v="12"/>
    <x v="12"/>
    <x v="3"/>
  </r>
  <r>
    <n v="13"/>
    <x v="13"/>
    <s v="A travel series hosted by touring musicians that profiles a different American city in each episode."/>
    <x v="8"/>
    <n v="5599"/>
    <x v="0"/>
    <s v="US"/>
    <s v="USD"/>
    <x v="13"/>
    <x v="13"/>
    <x v="0"/>
    <x v="13"/>
    <x v="0"/>
    <x v="0"/>
    <x v="0"/>
    <x v="12"/>
    <x v="13"/>
    <x v="13"/>
    <x v="2"/>
  </r>
  <r>
    <n v="14"/>
    <x v="14"/>
    <s v="A highly charged post apocalyptic sci fi series that pulls no punches!"/>
    <x v="12"/>
    <n v="6056"/>
    <x v="0"/>
    <s v="AU"/>
    <s v="AUD"/>
    <x v="14"/>
    <x v="14"/>
    <x v="0"/>
    <x v="14"/>
    <x v="0"/>
    <x v="0"/>
    <x v="0"/>
    <x v="7"/>
    <x v="14"/>
    <x v="14"/>
    <x v="3"/>
  </r>
  <r>
    <n v="15"/>
    <x v="15"/>
    <s v="Cien&amp;Cia es un proyecto transmedia para televisiÃ³n; la finalidad de la venta de camisetas es financiar el reality (Factual)."/>
    <x v="13"/>
    <n v="2132"/>
    <x v="0"/>
    <s v="ES"/>
    <s v="EUR"/>
    <x v="15"/>
    <x v="15"/>
    <x v="0"/>
    <x v="15"/>
    <x v="0"/>
    <x v="0"/>
    <x v="0"/>
    <x v="13"/>
    <x v="15"/>
    <x v="15"/>
    <x v="0"/>
  </r>
  <r>
    <n v="16"/>
    <x v="16"/>
    <s v="We want to create a Sizzle Reel to pitch a Reality TV Series to TV Executive starring artists Art Moose will use new artists each week."/>
    <x v="14"/>
    <n v="12029"/>
    <x v="0"/>
    <s v="US"/>
    <s v="USD"/>
    <x v="16"/>
    <x v="16"/>
    <x v="0"/>
    <x v="16"/>
    <x v="0"/>
    <x v="0"/>
    <x v="0"/>
    <x v="8"/>
    <x v="16"/>
    <x v="16"/>
    <x v="3"/>
  </r>
  <r>
    <n v="17"/>
    <x v="17"/>
    <s v="Uplifting English sitcom, a love letter to youthful exuberance that proves once and for all that none of us are ready for real life."/>
    <x v="15"/>
    <n v="1510"/>
    <x v="0"/>
    <s v="GB"/>
    <s v="GBP"/>
    <x v="17"/>
    <x v="17"/>
    <x v="0"/>
    <x v="17"/>
    <x v="0"/>
    <x v="0"/>
    <x v="0"/>
    <x v="7"/>
    <x v="17"/>
    <x v="17"/>
    <x v="3"/>
  </r>
  <r>
    <n v="18"/>
    <x v="18"/>
    <s v="The Indian cooking show you crave: complete with cooking, travel to India, and loads of spicy inspiration with Anupy."/>
    <x v="11"/>
    <n v="31896.33"/>
    <x v="0"/>
    <s v="US"/>
    <s v="USD"/>
    <x v="18"/>
    <x v="18"/>
    <x v="0"/>
    <x v="18"/>
    <x v="0"/>
    <x v="0"/>
    <x v="0"/>
    <x v="6"/>
    <x v="18"/>
    <x v="18"/>
    <x v="3"/>
  </r>
  <r>
    <n v="19"/>
    <x v="19"/>
    <s v="Brouhaha chronicles the adventures of aspiring comedian and prolific hedonist Jenny Carmichael as she works at a clickbait website."/>
    <x v="16"/>
    <n v="1235"/>
    <x v="0"/>
    <s v="US"/>
    <s v="USD"/>
    <x v="19"/>
    <x v="19"/>
    <x v="0"/>
    <x v="19"/>
    <x v="0"/>
    <x v="0"/>
    <x v="0"/>
    <x v="14"/>
    <x v="19"/>
    <x v="19"/>
    <x v="0"/>
  </r>
  <r>
    <n v="20"/>
    <x v="20"/>
    <s v="Help us reach our goal &amp; pay the drama dept that is performing the hard read, which is set for October 2015."/>
    <x v="13"/>
    <n v="2004"/>
    <x v="0"/>
    <s v="US"/>
    <s v="USD"/>
    <x v="20"/>
    <x v="20"/>
    <x v="0"/>
    <x v="20"/>
    <x v="0"/>
    <x v="0"/>
    <x v="0"/>
    <x v="8"/>
    <x v="20"/>
    <x v="20"/>
    <x v="0"/>
  </r>
  <r>
    <n v="21"/>
    <x v="21"/>
    <s v="â€œLIFE of an INGREDIENT,&quot; a series that tells the story of the greatest chef &amp; farm collaborators in todayâ€™s marketplace."/>
    <x v="17"/>
    <n v="20190"/>
    <x v="0"/>
    <s v="US"/>
    <s v="USD"/>
    <x v="21"/>
    <x v="21"/>
    <x v="0"/>
    <x v="21"/>
    <x v="0"/>
    <x v="0"/>
    <x v="0"/>
    <x v="15"/>
    <x v="21"/>
    <x v="21"/>
    <x v="3"/>
  </r>
  <r>
    <n v="22"/>
    <x v="22"/>
    <s v="Meet Gary, and Troy: Two unlikely friends that investigate &quot;strange phenomenon&quot;."/>
    <x v="18"/>
    <n v="410"/>
    <x v="0"/>
    <s v="US"/>
    <s v="USD"/>
    <x v="22"/>
    <x v="22"/>
    <x v="0"/>
    <x v="22"/>
    <x v="0"/>
    <x v="0"/>
    <x v="0"/>
    <x v="16"/>
    <x v="22"/>
    <x v="22"/>
    <x v="3"/>
  </r>
  <r>
    <n v="23"/>
    <x v="23"/>
    <s v="Lois and Berlin are the Lucy and Ricky of reality. You will go on  journey to reinvent beauty from the inside out. Be the star !"/>
    <x v="13"/>
    <n v="2370"/>
    <x v="0"/>
    <s v="US"/>
    <s v="USD"/>
    <x v="23"/>
    <x v="23"/>
    <x v="0"/>
    <x v="23"/>
    <x v="0"/>
    <x v="0"/>
    <x v="0"/>
    <x v="17"/>
    <x v="23"/>
    <x v="23"/>
    <x v="0"/>
  </r>
  <r>
    <n v="24"/>
    <x v="24"/>
    <s v="STL Up Late is a weekly late night comedy talk show for St. Louis television."/>
    <x v="19"/>
    <n v="38082.69"/>
    <x v="0"/>
    <s v="US"/>
    <s v="USD"/>
    <x v="24"/>
    <x v="24"/>
    <x v="0"/>
    <x v="24"/>
    <x v="0"/>
    <x v="0"/>
    <x v="0"/>
    <x v="15"/>
    <x v="24"/>
    <x v="24"/>
    <x v="0"/>
  </r>
  <r>
    <n v="25"/>
    <x v="25"/>
    <s v="A dram-com television series revolved around memory and the hardships and revelations that come with its early turning point."/>
    <x v="20"/>
    <n v="800"/>
    <x v="0"/>
    <s v="US"/>
    <s v="USD"/>
    <x v="25"/>
    <x v="25"/>
    <x v="0"/>
    <x v="25"/>
    <x v="0"/>
    <x v="0"/>
    <x v="0"/>
    <x v="18"/>
    <x v="25"/>
    <x v="25"/>
    <x v="0"/>
  </r>
  <r>
    <n v="26"/>
    <x v="26"/>
    <s v="Highlighting Sicily's points of light: its extraordinary people. Editing phase is now underway!!!"/>
    <x v="21"/>
    <n v="1940"/>
    <x v="0"/>
    <s v="US"/>
    <s v="USD"/>
    <x v="26"/>
    <x v="26"/>
    <x v="0"/>
    <x v="10"/>
    <x v="0"/>
    <x v="0"/>
    <x v="0"/>
    <x v="19"/>
    <x v="26"/>
    <x v="26"/>
    <x v="3"/>
  </r>
  <r>
    <n v="27"/>
    <x v="27"/>
    <s v="B-Rabbit is a hilarious depiction of immigrating to New Zealand and the life you desperately tried to leave behind."/>
    <x v="22"/>
    <n v="22345"/>
    <x v="0"/>
    <s v="NZ"/>
    <s v="NZD"/>
    <x v="27"/>
    <x v="27"/>
    <x v="0"/>
    <x v="3"/>
    <x v="0"/>
    <x v="0"/>
    <x v="0"/>
    <x v="20"/>
    <x v="27"/>
    <x v="27"/>
    <x v="3"/>
  </r>
  <r>
    <n v="28"/>
    <x v="28"/>
    <s v="John and Brian are on a quest to change people's lives and rehabilitate dogs."/>
    <x v="14"/>
    <n v="12042"/>
    <x v="0"/>
    <s v="US"/>
    <s v="USD"/>
    <x v="28"/>
    <x v="28"/>
    <x v="0"/>
    <x v="26"/>
    <x v="0"/>
    <x v="0"/>
    <x v="0"/>
    <x v="8"/>
    <x v="28"/>
    <x v="28"/>
    <x v="0"/>
  </r>
  <r>
    <n v="29"/>
    <x v="29"/>
    <s v="Genuine, no cliche Cop dramedy. Stories based on Adam's time as a Constable. What really goes on? Think you know the Police? Find out."/>
    <x v="9"/>
    <n v="3700"/>
    <x v="0"/>
    <s v="GB"/>
    <s v="GBP"/>
    <x v="29"/>
    <x v="29"/>
    <x v="0"/>
    <x v="27"/>
    <x v="0"/>
    <x v="0"/>
    <x v="0"/>
    <x v="4"/>
    <x v="29"/>
    <x v="29"/>
    <x v="3"/>
  </r>
  <r>
    <n v="30"/>
    <x v="30"/>
    <s v="Comedy series about three introverted roommates coping with single life, secret resentments, and loudmouthed extroverts."/>
    <x v="23"/>
    <n v="4051.99"/>
    <x v="0"/>
    <s v="US"/>
    <s v="USD"/>
    <x v="30"/>
    <x v="30"/>
    <x v="0"/>
    <x v="28"/>
    <x v="0"/>
    <x v="0"/>
    <x v="0"/>
    <x v="7"/>
    <x v="30"/>
    <x v="30"/>
    <x v="3"/>
  </r>
  <r>
    <n v="31"/>
    <x v="31"/>
    <s v="After a two-year hiatus, The Alan Katz Show is coming back! But it can't unless we can get a 16gb flash drive valued at $12.71!"/>
    <x v="24"/>
    <n v="13"/>
    <x v="0"/>
    <s v="US"/>
    <s v="USD"/>
    <x v="31"/>
    <x v="31"/>
    <x v="0"/>
    <x v="29"/>
    <x v="0"/>
    <x v="0"/>
    <x v="0"/>
    <x v="8"/>
    <x v="31"/>
    <x v="31"/>
    <x v="2"/>
  </r>
  <r>
    <n v="32"/>
    <x v="32"/>
    <s v="Approaching a milestone birthday, Gail abandons her group of yuppie stay-at-home mom friends for the vibrant and rowdy gay community."/>
    <x v="25"/>
    <n v="28520"/>
    <x v="0"/>
    <s v="US"/>
    <s v="USD"/>
    <x v="32"/>
    <x v="32"/>
    <x v="0"/>
    <x v="30"/>
    <x v="0"/>
    <x v="0"/>
    <x v="0"/>
    <x v="8"/>
    <x v="32"/>
    <x v="32"/>
    <x v="2"/>
  </r>
  <r>
    <n v="33"/>
    <x v="33"/>
    <s v="3 best friends balance their work, personal and private lives while finding time for their imaginary friends (who are 3 puppets)."/>
    <x v="26"/>
    <n v="5360"/>
    <x v="0"/>
    <s v="US"/>
    <s v="USD"/>
    <x v="33"/>
    <x v="33"/>
    <x v="0"/>
    <x v="31"/>
    <x v="0"/>
    <x v="0"/>
    <x v="0"/>
    <x v="21"/>
    <x v="33"/>
    <x v="33"/>
    <x v="0"/>
  </r>
  <r>
    <n v="34"/>
    <x v="34"/>
    <s v="A digitally dependent Josh, is forced to coexist with his promiscuous problematic cousin Wes, and face his fears of a human connection"/>
    <x v="27"/>
    <n v="3392"/>
    <x v="0"/>
    <s v="US"/>
    <s v="USD"/>
    <x v="34"/>
    <x v="34"/>
    <x v="0"/>
    <x v="32"/>
    <x v="0"/>
    <x v="0"/>
    <x v="0"/>
    <x v="22"/>
    <x v="34"/>
    <x v="34"/>
    <x v="3"/>
  </r>
  <r>
    <n v="35"/>
    <x v="35"/>
    <s v="Why Adam? is an independent TV show that explores concepts of basic science in everyday life."/>
    <x v="28"/>
    <n v="1665"/>
    <x v="0"/>
    <s v="US"/>
    <s v="USD"/>
    <x v="35"/>
    <x v="35"/>
    <x v="0"/>
    <x v="33"/>
    <x v="0"/>
    <x v="0"/>
    <x v="0"/>
    <x v="23"/>
    <x v="35"/>
    <x v="35"/>
    <x v="0"/>
  </r>
  <r>
    <n v="36"/>
    <x v="36"/>
    <s v="A modern day priest makes an unusual discovery, setting off a chain of events."/>
    <x v="12"/>
    <n v="8529"/>
    <x v="0"/>
    <s v="US"/>
    <s v="USD"/>
    <x v="36"/>
    <x v="36"/>
    <x v="0"/>
    <x v="34"/>
    <x v="0"/>
    <x v="0"/>
    <x v="0"/>
    <x v="24"/>
    <x v="36"/>
    <x v="36"/>
    <x v="0"/>
  </r>
  <r>
    <n v="37"/>
    <x v="37"/>
    <s v="Take an unscripted, real-time journey with Greg Aiello to the planet's wildest and most iconic places on this adventure travel TV show."/>
    <x v="29"/>
    <n v="40357"/>
    <x v="0"/>
    <s v="US"/>
    <s v="USD"/>
    <x v="37"/>
    <x v="37"/>
    <x v="0"/>
    <x v="35"/>
    <x v="0"/>
    <x v="0"/>
    <x v="0"/>
    <x v="25"/>
    <x v="37"/>
    <x v="37"/>
    <x v="0"/>
  </r>
  <r>
    <n v="38"/>
    <x v="38"/>
    <s v="A television show about three brothers from Chicago on a mission to discover and highlight the best breweries in America."/>
    <x v="30"/>
    <n v="2751"/>
    <x v="0"/>
    <s v="US"/>
    <s v="USD"/>
    <x v="38"/>
    <x v="38"/>
    <x v="0"/>
    <x v="36"/>
    <x v="0"/>
    <x v="0"/>
    <x v="0"/>
    <x v="5"/>
    <x v="38"/>
    <x v="38"/>
    <x v="4"/>
  </r>
  <r>
    <n v="39"/>
    <x v="39"/>
    <s v="Mystery-Drama Series. Following a shocking event, residents of a remote woodland community learn that some wounds never heal..."/>
    <x v="31"/>
    <n v="32745"/>
    <x v="0"/>
    <s v="GB"/>
    <s v="GBP"/>
    <x v="39"/>
    <x v="39"/>
    <x v="0"/>
    <x v="37"/>
    <x v="0"/>
    <x v="0"/>
    <x v="0"/>
    <x v="26"/>
    <x v="39"/>
    <x v="39"/>
    <x v="3"/>
  </r>
  <r>
    <n v="40"/>
    <x v="40"/>
    <s v="There is a cooking show in production that needs your help, a show about using local ingredients to create simple and elegant meals."/>
    <x v="13"/>
    <n v="2027"/>
    <x v="0"/>
    <s v="US"/>
    <s v="USD"/>
    <x v="40"/>
    <x v="40"/>
    <x v="0"/>
    <x v="38"/>
    <x v="0"/>
    <x v="0"/>
    <x v="0"/>
    <x v="7"/>
    <x v="40"/>
    <x v="40"/>
    <x v="3"/>
  </r>
  <r>
    <n v="41"/>
    <x v="41"/>
    <s v="A TV series that takes place in a high school setting with religions,morals,&amp; ethics as a guiding message for students &amp; their families"/>
    <x v="13"/>
    <n v="2000"/>
    <x v="0"/>
    <s v="US"/>
    <s v="USD"/>
    <x v="41"/>
    <x v="41"/>
    <x v="0"/>
    <x v="10"/>
    <x v="0"/>
    <x v="0"/>
    <x v="0"/>
    <x v="8"/>
    <x v="41"/>
    <x v="41"/>
    <x v="3"/>
  </r>
  <r>
    <n v="42"/>
    <x v="42"/>
    <s v="A show that explores the universal hospitality and shenanigans of BRO cultures in the most forbidden and unfamiliar places on earth!"/>
    <x v="32"/>
    <n v="19860"/>
    <x v="0"/>
    <s v="US"/>
    <s v="USD"/>
    <x v="42"/>
    <x v="42"/>
    <x v="0"/>
    <x v="39"/>
    <x v="0"/>
    <x v="0"/>
    <x v="0"/>
    <x v="24"/>
    <x v="42"/>
    <x v="42"/>
    <x v="3"/>
  </r>
  <r>
    <n v="43"/>
    <x v="43"/>
    <s v="Anglicon is a fan-run British media convention with a focus on Doctor Who, returning to the Seattle area bigger and better than ever!"/>
    <x v="3"/>
    <n v="30866"/>
    <x v="0"/>
    <s v="US"/>
    <s v="USD"/>
    <x v="43"/>
    <x v="43"/>
    <x v="0"/>
    <x v="40"/>
    <x v="0"/>
    <x v="0"/>
    <x v="0"/>
    <x v="27"/>
    <x v="43"/>
    <x v="43"/>
    <x v="3"/>
  </r>
  <r>
    <n v="44"/>
    <x v="44"/>
    <s v="The Creator of the hit FOX show THE BOURBON LOUNGE brings you BIG WHISKEY. A new travel show exploring whiskey like you've never seen."/>
    <x v="13"/>
    <n v="2000"/>
    <x v="0"/>
    <s v="US"/>
    <s v="USD"/>
    <x v="44"/>
    <x v="44"/>
    <x v="0"/>
    <x v="41"/>
    <x v="0"/>
    <x v="0"/>
    <x v="0"/>
    <x v="8"/>
    <x v="44"/>
    <x v="44"/>
    <x v="3"/>
  </r>
  <r>
    <n v="45"/>
    <x v="45"/>
    <s v="The Art of the Lift is a crime drama that follows an expert crew of pick-pockets and their attempt at breaking in a new recruit."/>
    <x v="10"/>
    <n v="6000"/>
    <x v="0"/>
    <s v="US"/>
    <s v="USD"/>
    <x v="45"/>
    <x v="45"/>
    <x v="0"/>
    <x v="42"/>
    <x v="0"/>
    <x v="0"/>
    <x v="0"/>
    <x v="28"/>
    <x v="45"/>
    <x v="45"/>
    <x v="2"/>
  </r>
  <r>
    <n v="46"/>
    <x v="46"/>
    <s v="The legendary community TV programme Joy's World is in dire need of new equipment! We are hoping you can help."/>
    <x v="33"/>
    <n v="8750"/>
    <x v="0"/>
    <s v="AU"/>
    <s v="AUD"/>
    <x v="46"/>
    <x v="46"/>
    <x v="0"/>
    <x v="43"/>
    <x v="0"/>
    <x v="0"/>
    <x v="0"/>
    <x v="3"/>
    <x v="46"/>
    <x v="46"/>
    <x v="0"/>
  </r>
  <r>
    <n v="47"/>
    <x v="47"/>
    <s v="Cursed with attracting odd men, an independent woman takes on the Chicago dating scene again with the help of her offbeat friends."/>
    <x v="10"/>
    <n v="5380.55"/>
    <x v="0"/>
    <s v="US"/>
    <s v="USD"/>
    <x v="47"/>
    <x v="47"/>
    <x v="0"/>
    <x v="16"/>
    <x v="0"/>
    <x v="0"/>
    <x v="0"/>
    <x v="29"/>
    <x v="47"/>
    <x v="47"/>
    <x v="3"/>
  </r>
  <r>
    <n v="48"/>
    <x v="48"/>
    <s v="With future neo-London as a backdrop to this new independent TV pilot, we investigate the bad and the corrupt that rule London."/>
    <x v="13"/>
    <n v="2159"/>
    <x v="0"/>
    <s v="GB"/>
    <s v="GBP"/>
    <x v="48"/>
    <x v="48"/>
    <x v="0"/>
    <x v="44"/>
    <x v="0"/>
    <x v="0"/>
    <x v="0"/>
    <x v="29"/>
    <x v="48"/>
    <x v="48"/>
    <x v="0"/>
  </r>
  <r>
    <n v="49"/>
    <x v="49"/>
    <s v="Driving Jersey is real people telling real stories."/>
    <x v="14"/>
    <n v="12000"/>
    <x v="0"/>
    <s v="US"/>
    <s v="USD"/>
    <x v="49"/>
    <x v="49"/>
    <x v="0"/>
    <x v="45"/>
    <x v="0"/>
    <x v="0"/>
    <x v="0"/>
    <x v="8"/>
    <x v="49"/>
    <x v="49"/>
    <x v="0"/>
  </r>
  <r>
    <n v="50"/>
    <x v="50"/>
    <s v="A brand new dating show which helps one lucky lady find her Mr Right with difficult decisions to make along the way."/>
    <x v="20"/>
    <n v="600"/>
    <x v="0"/>
    <s v="GB"/>
    <s v="GBP"/>
    <x v="50"/>
    <x v="50"/>
    <x v="0"/>
    <x v="19"/>
    <x v="0"/>
    <x v="0"/>
    <x v="0"/>
    <x v="8"/>
    <x v="50"/>
    <x v="50"/>
    <x v="3"/>
  </r>
  <r>
    <n v="51"/>
    <x v="51"/>
    <s v="Please help us reach stretch goals of 16k, 26k, 41k for the soundtrack, extended scenes &amp; story development for our sci-fi TV series!"/>
    <x v="34"/>
    <n v="14082"/>
    <x v="0"/>
    <s v="US"/>
    <s v="USD"/>
    <x v="51"/>
    <x v="51"/>
    <x v="0"/>
    <x v="46"/>
    <x v="0"/>
    <x v="0"/>
    <x v="0"/>
    <x v="30"/>
    <x v="51"/>
    <x v="51"/>
    <x v="0"/>
  </r>
  <r>
    <n v="52"/>
    <x v="52"/>
    <s v="Kode Orange is an original television series that follows the lives of two police officers who join a special unit in high-crime LA"/>
    <x v="3"/>
    <n v="11621"/>
    <x v="0"/>
    <s v="US"/>
    <s v="USD"/>
    <x v="52"/>
    <x v="52"/>
    <x v="0"/>
    <x v="47"/>
    <x v="0"/>
    <x v="0"/>
    <x v="0"/>
    <x v="31"/>
    <x v="52"/>
    <x v="52"/>
    <x v="3"/>
  </r>
  <r>
    <n v="53"/>
    <x v="53"/>
    <s v="Delicious TV's Vegan Mashup launching season two on public television"/>
    <x v="9"/>
    <n v="3289"/>
    <x v="0"/>
    <s v="US"/>
    <s v="USD"/>
    <x v="53"/>
    <x v="53"/>
    <x v="0"/>
    <x v="27"/>
    <x v="0"/>
    <x v="0"/>
    <x v="0"/>
    <x v="5"/>
    <x v="53"/>
    <x v="53"/>
    <x v="3"/>
  </r>
  <r>
    <n v="54"/>
    <x v="54"/>
    <s v="TV stand-in Elizabeth was diagnosed BRCA+ as her mother was succumbing to cancer. This pilot navigates evolving modern female identity."/>
    <x v="3"/>
    <n v="10100"/>
    <x v="0"/>
    <s v="US"/>
    <s v="USD"/>
    <x v="54"/>
    <x v="54"/>
    <x v="0"/>
    <x v="47"/>
    <x v="0"/>
    <x v="0"/>
    <x v="0"/>
    <x v="7"/>
    <x v="54"/>
    <x v="54"/>
    <x v="0"/>
  </r>
  <r>
    <n v="55"/>
    <x v="55"/>
    <s v="A story of an Italian family who tried it the right way but realized things work better if they do it &quot;their&quot; way. Weekly Series PILOT"/>
    <x v="35"/>
    <n v="11090"/>
    <x v="0"/>
    <s v="US"/>
    <s v="USD"/>
    <x v="55"/>
    <x v="55"/>
    <x v="0"/>
    <x v="48"/>
    <x v="0"/>
    <x v="0"/>
    <x v="0"/>
    <x v="32"/>
    <x v="55"/>
    <x v="55"/>
    <x v="2"/>
  </r>
  <r>
    <n v="56"/>
    <x v="56"/>
    <s v="We want to see more women's cycling on TV - and we need your help to make it happen!"/>
    <x v="6"/>
    <n v="8581"/>
    <x v="0"/>
    <s v="GB"/>
    <s v="GBP"/>
    <x v="56"/>
    <x v="56"/>
    <x v="0"/>
    <x v="49"/>
    <x v="0"/>
    <x v="0"/>
    <x v="0"/>
    <x v="13"/>
    <x v="56"/>
    <x v="56"/>
    <x v="0"/>
  </r>
  <r>
    <n v="57"/>
    <x v="57"/>
    <s v="An entertainment network built with a focus of uniting our community with quality, relevant live and scripted entertainment."/>
    <x v="36"/>
    <n v="15285"/>
    <x v="0"/>
    <s v="US"/>
    <s v="USD"/>
    <x v="57"/>
    <x v="57"/>
    <x v="0"/>
    <x v="50"/>
    <x v="0"/>
    <x v="0"/>
    <x v="0"/>
    <x v="21"/>
    <x v="57"/>
    <x v="57"/>
    <x v="0"/>
  </r>
  <r>
    <n v="58"/>
    <x v="58"/>
    <s v="Alex thought he knew how the world worked. You live, you die and it's over. He was very, very wrong."/>
    <x v="3"/>
    <n v="10291"/>
    <x v="0"/>
    <s v="US"/>
    <s v="USD"/>
    <x v="58"/>
    <x v="58"/>
    <x v="0"/>
    <x v="11"/>
    <x v="0"/>
    <x v="0"/>
    <x v="0"/>
    <x v="33"/>
    <x v="58"/>
    <x v="58"/>
    <x v="3"/>
  </r>
  <r>
    <n v="59"/>
    <x v="59"/>
    <s v="An electronic music producer stuck in his blue collar life has overnight success thrown at him when his music leaks on the internet."/>
    <x v="22"/>
    <n v="20025.14"/>
    <x v="0"/>
    <s v="US"/>
    <s v="USD"/>
    <x v="59"/>
    <x v="59"/>
    <x v="0"/>
    <x v="51"/>
    <x v="0"/>
    <x v="0"/>
    <x v="0"/>
    <x v="8"/>
    <x v="59"/>
    <x v="59"/>
    <x v="0"/>
  </r>
  <r>
    <n v="60"/>
    <x v="60"/>
    <s v="Set in a beautiful but desolate world, we see how loneliness can lead to friendship in unconventional ways."/>
    <x v="37"/>
    <n v="4648.33"/>
    <x v="0"/>
    <s v="GB"/>
    <s v="GBP"/>
    <x v="60"/>
    <x v="60"/>
    <x v="0"/>
    <x v="52"/>
    <x v="0"/>
    <x v="0"/>
    <x v="1"/>
    <x v="33"/>
    <x v="60"/>
    <x v="60"/>
    <x v="3"/>
  </r>
  <r>
    <n v="61"/>
    <x v="61"/>
    <s v="An exploration of the shadows that follow us from our past, the darkness that lives inside us and the ability to find our own freedom"/>
    <x v="10"/>
    <n v="7415"/>
    <x v="0"/>
    <s v="US"/>
    <s v="USD"/>
    <x v="61"/>
    <x v="61"/>
    <x v="0"/>
    <x v="23"/>
    <x v="0"/>
    <x v="0"/>
    <x v="1"/>
    <x v="34"/>
    <x v="61"/>
    <x v="61"/>
    <x v="4"/>
  </r>
  <r>
    <n v="62"/>
    <x v="62"/>
    <s v="A man is forced to repeatedly crawl through a mysterious maze not knowing who captured him or why, but he is determined to find out."/>
    <x v="9"/>
    <n v="4642"/>
    <x v="0"/>
    <s v="US"/>
    <s v="USD"/>
    <x v="62"/>
    <x v="62"/>
    <x v="0"/>
    <x v="53"/>
    <x v="0"/>
    <x v="0"/>
    <x v="1"/>
    <x v="19"/>
    <x v="62"/>
    <x v="62"/>
    <x v="4"/>
  </r>
  <r>
    <n v="63"/>
    <x v="63"/>
    <s v="The Attic is my first short film.  Please help me with post production and distribution so that I can let it out into the world"/>
    <x v="13"/>
    <n v="2270.37"/>
    <x v="0"/>
    <s v="US"/>
    <s v="USD"/>
    <x v="63"/>
    <x v="63"/>
    <x v="0"/>
    <x v="31"/>
    <x v="0"/>
    <x v="0"/>
    <x v="1"/>
    <x v="35"/>
    <x v="63"/>
    <x v="63"/>
    <x v="4"/>
  </r>
  <r>
    <n v="64"/>
    <x v="64"/>
    <s v="At the dawn of the New Millennium, a group of teenagers battle the Y2K bug to save humanity from boredom. The 2nd film by and/or."/>
    <x v="38"/>
    <n v="2080"/>
    <x v="0"/>
    <s v="US"/>
    <s v="USD"/>
    <x v="64"/>
    <x v="64"/>
    <x v="0"/>
    <x v="54"/>
    <x v="0"/>
    <x v="0"/>
    <x v="1"/>
    <x v="36"/>
    <x v="64"/>
    <x v="64"/>
    <x v="4"/>
  </r>
  <r>
    <n v="65"/>
    <x v="65"/>
    <s v="Help finish the short film Hello World. The story of an android in the broken home of a father &amp; son."/>
    <x v="39"/>
    <n v="7527"/>
    <x v="0"/>
    <s v="CA"/>
    <s v="CAD"/>
    <x v="65"/>
    <x v="65"/>
    <x v="0"/>
    <x v="7"/>
    <x v="0"/>
    <x v="0"/>
    <x v="1"/>
    <x v="29"/>
    <x v="65"/>
    <x v="65"/>
    <x v="3"/>
  </r>
  <r>
    <n v="66"/>
    <x v="66"/>
    <s v="A dark comedy set in the '60s about clinical depression and one night stands."/>
    <x v="13"/>
    <n v="2372"/>
    <x v="0"/>
    <s v="US"/>
    <s v="USD"/>
    <x v="66"/>
    <x v="66"/>
    <x v="0"/>
    <x v="55"/>
    <x v="0"/>
    <x v="0"/>
    <x v="1"/>
    <x v="17"/>
    <x v="66"/>
    <x v="66"/>
    <x v="2"/>
  </r>
  <r>
    <n v="67"/>
    <x v="67"/>
    <s v="The Ordination Mass of five Dominicans friars to the priesthood at the historic Saint Dominicâ€™s Church in Washington DC."/>
    <x v="13"/>
    <n v="2325"/>
    <x v="0"/>
    <s v="US"/>
    <s v="USD"/>
    <x v="67"/>
    <x v="67"/>
    <x v="0"/>
    <x v="9"/>
    <x v="0"/>
    <x v="0"/>
    <x v="1"/>
    <x v="31"/>
    <x v="67"/>
    <x v="67"/>
    <x v="5"/>
  </r>
  <r>
    <n v="68"/>
    <x v="68"/>
    <s v="Black Comedy by final year students at Leeds University. _x000a_'Bird watching, tea, seaside and murder. Just your average British holiday.'"/>
    <x v="20"/>
    <n v="763"/>
    <x v="0"/>
    <s v="GB"/>
    <s v="GBP"/>
    <x v="68"/>
    <x v="68"/>
    <x v="0"/>
    <x v="17"/>
    <x v="0"/>
    <x v="0"/>
    <x v="1"/>
    <x v="37"/>
    <x v="68"/>
    <x v="68"/>
    <x v="3"/>
  </r>
  <r>
    <n v="69"/>
    <x v="69"/>
    <s v="A breakthrough cinematic experience about more than just the carsâ€¦the people, lifestyle, enthusiasm, party, and the Leavenworth Drive."/>
    <x v="3"/>
    <n v="11094.23"/>
    <x v="0"/>
    <s v="US"/>
    <s v="USD"/>
    <x v="69"/>
    <x v="69"/>
    <x v="0"/>
    <x v="56"/>
    <x v="0"/>
    <x v="0"/>
    <x v="1"/>
    <x v="38"/>
    <x v="69"/>
    <x v="69"/>
    <x v="6"/>
  </r>
  <r>
    <n v="70"/>
    <x v="70"/>
    <s v="Maggie barely survives a deranged baptism by her mother only to be born again to a string of foster parents. Things can always be worse"/>
    <x v="2"/>
    <n v="636"/>
    <x v="0"/>
    <s v="US"/>
    <s v="USD"/>
    <x v="70"/>
    <x v="70"/>
    <x v="0"/>
    <x v="57"/>
    <x v="0"/>
    <x v="0"/>
    <x v="1"/>
    <x v="37"/>
    <x v="70"/>
    <x v="70"/>
    <x v="6"/>
  </r>
  <r>
    <n v="71"/>
    <x v="71"/>
    <s v="A comedic tale about the duality of man set in a trailer park needs your help with sound design and getting it into film festivals"/>
    <x v="40"/>
    <n v="2231"/>
    <x v="0"/>
    <s v="US"/>
    <s v="USD"/>
    <x v="71"/>
    <x v="71"/>
    <x v="0"/>
    <x v="58"/>
    <x v="0"/>
    <x v="0"/>
    <x v="1"/>
    <x v="39"/>
    <x v="71"/>
    <x v="71"/>
    <x v="5"/>
  </r>
  <r>
    <n v="72"/>
    <x v="72"/>
    <s v="A young man forced to live back home after an automobile accident leaves him to rediscover what it means to be a part of his family."/>
    <x v="41"/>
    <n v="2385"/>
    <x v="0"/>
    <s v="US"/>
    <s v="USD"/>
    <x v="72"/>
    <x v="72"/>
    <x v="0"/>
    <x v="14"/>
    <x v="0"/>
    <x v="0"/>
    <x v="1"/>
    <x v="29"/>
    <x v="72"/>
    <x v="72"/>
    <x v="5"/>
  </r>
  <r>
    <n v="73"/>
    <x v="73"/>
    <s v="A scientist on the brink of a discovery that will revolutionize society sees her work destroyed in an experiment gone horribly wrong."/>
    <x v="42"/>
    <n v="900"/>
    <x v="0"/>
    <s v="US"/>
    <s v="USD"/>
    <x v="73"/>
    <x v="73"/>
    <x v="0"/>
    <x v="59"/>
    <x v="0"/>
    <x v="0"/>
    <x v="1"/>
    <x v="8"/>
    <x v="73"/>
    <x v="73"/>
    <x v="6"/>
  </r>
  <r>
    <n v="74"/>
    <x v="74"/>
    <s v="La nuit est devenue le lieu de la terreur. Alors qu'un couvre-feu est imposÃ©, une petite fille est enlevÃ©e par un rapace nocturne."/>
    <x v="2"/>
    <n v="564.66"/>
    <x v="0"/>
    <s v="FR"/>
    <s v="EUR"/>
    <x v="74"/>
    <x v="74"/>
    <x v="0"/>
    <x v="60"/>
    <x v="0"/>
    <x v="0"/>
    <x v="1"/>
    <x v="40"/>
    <x v="74"/>
    <x v="74"/>
    <x v="0"/>
  </r>
  <r>
    <n v="75"/>
    <x v="75"/>
    <s v="A teenager named Charlie discovers something new about himself while coping with the loss of his father."/>
    <x v="8"/>
    <n v="4040"/>
    <x v="0"/>
    <s v="US"/>
    <s v="USD"/>
    <x v="75"/>
    <x v="75"/>
    <x v="0"/>
    <x v="5"/>
    <x v="0"/>
    <x v="0"/>
    <x v="1"/>
    <x v="41"/>
    <x v="75"/>
    <x v="75"/>
    <x v="4"/>
  </r>
  <r>
    <n v="76"/>
    <x v="76"/>
    <s v="Karn A'Mor has awoken bloodied on a distant battlefield with no memory of his past! JOIN THE RESISTANCE and find out more..."/>
    <x v="43"/>
    <n v="460"/>
    <x v="0"/>
    <s v="US"/>
    <s v="USD"/>
    <x v="76"/>
    <x v="76"/>
    <x v="0"/>
    <x v="41"/>
    <x v="0"/>
    <x v="0"/>
    <x v="1"/>
    <x v="42"/>
    <x v="76"/>
    <x v="76"/>
    <x v="6"/>
  </r>
  <r>
    <n v="77"/>
    <x v="77"/>
    <s v="A short film about a boy searching for companionship in a hermit crab he finds on the beach."/>
    <x v="44"/>
    <n v="1570"/>
    <x v="0"/>
    <s v="US"/>
    <s v="USD"/>
    <x v="77"/>
    <x v="77"/>
    <x v="0"/>
    <x v="55"/>
    <x v="0"/>
    <x v="0"/>
    <x v="1"/>
    <x v="43"/>
    <x v="77"/>
    <x v="77"/>
    <x v="5"/>
  </r>
  <r>
    <n v="78"/>
    <x v="78"/>
    <s v="We reached our limits. Next steps are : 3 more shooting days + postproduction + cut + sound._x000a__x000a_We want to go to Cannes !_x000a__x000a_With you !"/>
    <x v="45"/>
    <n v="1351"/>
    <x v="0"/>
    <s v="FR"/>
    <s v="EUR"/>
    <x v="78"/>
    <x v="78"/>
    <x v="0"/>
    <x v="2"/>
    <x v="0"/>
    <x v="0"/>
    <x v="1"/>
    <x v="44"/>
    <x v="78"/>
    <x v="78"/>
    <x v="2"/>
  </r>
  <r>
    <n v="79"/>
    <x v="79"/>
    <s v="A short film about life, achieving your dreams, and overcoming hardship. We all have our mountain to climb."/>
    <x v="46"/>
    <n v="1651"/>
    <x v="0"/>
    <s v="GB"/>
    <s v="GBP"/>
    <x v="79"/>
    <x v="79"/>
    <x v="0"/>
    <x v="14"/>
    <x v="0"/>
    <x v="0"/>
    <x v="1"/>
    <x v="37"/>
    <x v="79"/>
    <x v="79"/>
    <x v="3"/>
  </r>
  <r>
    <n v="80"/>
    <x v="80"/>
    <s v="What would you do if you ended up at a swingers party with two dead bodies and $20,000 in drug money?"/>
    <x v="14"/>
    <n v="12870"/>
    <x v="0"/>
    <s v="US"/>
    <s v="USD"/>
    <x v="80"/>
    <x v="80"/>
    <x v="0"/>
    <x v="5"/>
    <x v="0"/>
    <x v="0"/>
    <x v="1"/>
    <x v="13"/>
    <x v="80"/>
    <x v="80"/>
    <x v="4"/>
  </r>
  <r>
    <n v="81"/>
    <x v="81"/>
    <s v="An elderly woman in rural Maine is haunted by figures seeking a sacrifice, but there are more forces at work than mere ghosts."/>
    <x v="47"/>
    <n v="1485"/>
    <x v="0"/>
    <s v="US"/>
    <s v="USD"/>
    <x v="81"/>
    <x v="81"/>
    <x v="0"/>
    <x v="33"/>
    <x v="0"/>
    <x v="0"/>
    <x v="1"/>
    <x v="45"/>
    <x v="81"/>
    <x v="81"/>
    <x v="5"/>
  </r>
  <r>
    <n v="82"/>
    <x v="82"/>
    <s v="A short film about the tragically hilarious events that occur when a fearful and panicky 6-year old boy loses his first baby tooth."/>
    <x v="23"/>
    <n v="4000.5"/>
    <x v="0"/>
    <s v="US"/>
    <s v="USD"/>
    <x v="82"/>
    <x v="82"/>
    <x v="0"/>
    <x v="61"/>
    <x v="0"/>
    <x v="0"/>
    <x v="1"/>
    <x v="8"/>
    <x v="82"/>
    <x v="82"/>
    <x v="6"/>
  </r>
  <r>
    <n v="83"/>
    <x v="83"/>
    <s v="Isaac, creator of the DreamMaker3000, finds love in his dreams with Mei his boss's wife who lives on the other side of the planet."/>
    <x v="48"/>
    <n v="205"/>
    <x v="0"/>
    <s v="GB"/>
    <s v="GBP"/>
    <x v="83"/>
    <x v="83"/>
    <x v="0"/>
    <x v="62"/>
    <x v="0"/>
    <x v="0"/>
    <x v="1"/>
    <x v="33"/>
    <x v="83"/>
    <x v="83"/>
    <x v="0"/>
  </r>
  <r>
    <n v="84"/>
    <x v="84"/>
    <s v="&quot;A sociopath crosses paths with the person he must confront about his wife's murder, it might be himself&quot;"/>
    <x v="2"/>
    <n v="500"/>
    <x v="0"/>
    <s v="US"/>
    <s v="USD"/>
    <x v="84"/>
    <x v="84"/>
    <x v="0"/>
    <x v="63"/>
    <x v="0"/>
    <x v="0"/>
    <x v="1"/>
    <x v="8"/>
    <x v="84"/>
    <x v="84"/>
    <x v="6"/>
  </r>
  <r>
    <n v="85"/>
    <x v="85"/>
    <s v="A short film by Melissa Woodrow &amp; Mark Janiak about seeking forgiveness, embracing the past and memories with a loved one."/>
    <x v="38"/>
    <n v="1506"/>
    <x v="0"/>
    <s v="US"/>
    <s v="USD"/>
    <x v="85"/>
    <x v="85"/>
    <x v="0"/>
    <x v="64"/>
    <x v="0"/>
    <x v="0"/>
    <x v="1"/>
    <x v="9"/>
    <x v="85"/>
    <x v="85"/>
    <x v="6"/>
  </r>
  <r>
    <n v="86"/>
    <x v="86"/>
    <s v="Two women, two destinies connected by a letter. _x000a_Between Paris and Skopje a poetic outstanding story of true courage, love and hope."/>
    <x v="12"/>
    <n v="6388"/>
    <x v="0"/>
    <s v="FR"/>
    <s v="EUR"/>
    <x v="86"/>
    <x v="86"/>
    <x v="0"/>
    <x v="57"/>
    <x v="0"/>
    <x v="0"/>
    <x v="1"/>
    <x v="6"/>
    <x v="86"/>
    <x v="86"/>
    <x v="0"/>
  </r>
  <r>
    <n v="87"/>
    <x v="87"/>
    <s v="A father without work uses his daughter to con sympathy from strangers... sound familiar?  Help us make this film!"/>
    <x v="30"/>
    <n v="2615"/>
    <x v="0"/>
    <s v="US"/>
    <s v="USD"/>
    <x v="87"/>
    <x v="87"/>
    <x v="0"/>
    <x v="20"/>
    <x v="0"/>
    <x v="0"/>
    <x v="1"/>
    <x v="2"/>
    <x v="87"/>
    <x v="87"/>
    <x v="7"/>
  </r>
  <r>
    <n v="88"/>
    <x v="88"/>
    <s v="Imprisoned in an unfamiliar reality with strange new rules, Dan Everett struggles to find meaning and reason in this sci-fi noir short."/>
    <x v="8"/>
    <n v="3600"/>
    <x v="0"/>
    <s v="US"/>
    <s v="USD"/>
    <x v="88"/>
    <x v="88"/>
    <x v="0"/>
    <x v="65"/>
    <x v="0"/>
    <x v="0"/>
    <x v="1"/>
    <x v="33"/>
    <x v="88"/>
    <x v="88"/>
    <x v="3"/>
  </r>
  <r>
    <n v="89"/>
    <x v="89"/>
    <s v="A chronicle of four very different stories concerning racism to the power of love, all set in the beauty of the Southwest."/>
    <x v="12"/>
    <n v="6904"/>
    <x v="0"/>
    <s v="US"/>
    <s v="USD"/>
    <x v="89"/>
    <x v="89"/>
    <x v="0"/>
    <x v="66"/>
    <x v="0"/>
    <x v="0"/>
    <x v="1"/>
    <x v="41"/>
    <x v="89"/>
    <x v="89"/>
    <x v="4"/>
  </r>
  <r>
    <n v="90"/>
    <x v="90"/>
    <s v="We're looking for funding to help submit a short film to film festivals."/>
    <x v="2"/>
    <n v="502"/>
    <x v="0"/>
    <s v="US"/>
    <s v="USD"/>
    <x v="90"/>
    <x v="90"/>
    <x v="0"/>
    <x v="38"/>
    <x v="0"/>
    <x v="0"/>
    <x v="1"/>
    <x v="8"/>
    <x v="90"/>
    <x v="90"/>
    <x v="6"/>
  </r>
  <r>
    <n v="91"/>
    <x v="91"/>
    <s v="&quot;Overtime&quot; is a 15 minute horror film about a man haunted by the memories of his past during a graveyard shift at his factory job."/>
    <x v="9"/>
    <n v="3600"/>
    <x v="0"/>
    <s v="US"/>
    <s v="USD"/>
    <x v="91"/>
    <x v="91"/>
    <x v="0"/>
    <x v="67"/>
    <x v="0"/>
    <x v="0"/>
    <x v="1"/>
    <x v="28"/>
    <x v="91"/>
    <x v="91"/>
    <x v="6"/>
  </r>
  <r>
    <n v="92"/>
    <x v="92"/>
    <s v="Euphoria is an adventure film that follows adrenaline filled athletes on their hunt for the sublime while balancing family and careers."/>
    <x v="10"/>
    <n v="5260"/>
    <x v="0"/>
    <s v="CA"/>
    <s v="CAD"/>
    <x v="92"/>
    <x v="92"/>
    <x v="0"/>
    <x v="68"/>
    <x v="0"/>
    <x v="0"/>
    <x v="1"/>
    <x v="2"/>
    <x v="92"/>
    <x v="92"/>
    <x v="2"/>
  </r>
  <r>
    <n v="93"/>
    <x v="93"/>
    <s v="Someday Everyday is a short drama that navigates through the past and present of a young man's life, through his struggles and triumphs"/>
    <x v="28"/>
    <n v="1106"/>
    <x v="0"/>
    <s v="US"/>
    <s v="USD"/>
    <x v="93"/>
    <x v="93"/>
    <x v="0"/>
    <x v="41"/>
    <x v="0"/>
    <x v="0"/>
    <x v="1"/>
    <x v="38"/>
    <x v="93"/>
    <x v="93"/>
    <x v="5"/>
  </r>
  <r>
    <n v="94"/>
    <x v="94"/>
    <s v="Nathan has his ideal job, the opportunity to see his dream girl on a daily basis. The local bully Jake aims to change all that."/>
    <x v="49"/>
    <n v="260"/>
    <x v="0"/>
    <s v="GB"/>
    <s v="GBP"/>
    <x v="94"/>
    <x v="94"/>
    <x v="0"/>
    <x v="8"/>
    <x v="0"/>
    <x v="0"/>
    <x v="1"/>
    <x v="3"/>
    <x v="94"/>
    <x v="94"/>
    <x v="3"/>
  </r>
  <r>
    <n v="95"/>
    <x v="95"/>
    <s v="The Batman's Rogues Gallery assembles for a meeting. Scarecrow's fear gas accidently goes off and fears of the villains start to arise."/>
    <x v="18"/>
    <n v="460"/>
    <x v="0"/>
    <s v="US"/>
    <s v="USD"/>
    <x v="95"/>
    <x v="95"/>
    <x v="0"/>
    <x v="64"/>
    <x v="0"/>
    <x v="0"/>
    <x v="1"/>
    <x v="26"/>
    <x v="95"/>
    <x v="95"/>
    <x v="5"/>
  </r>
  <r>
    <n v="96"/>
    <x v="96"/>
    <s v="Danny is a defenseman for his high school hockey team. This is a day in his life: school, hockey, girls and his next-door neighbor, Ken Daneyko."/>
    <x v="15"/>
    <n v="1720"/>
    <x v="0"/>
    <s v="US"/>
    <s v="USD"/>
    <x v="96"/>
    <x v="96"/>
    <x v="0"/>
    <x v="69"/>
    <x v="0"/>
    <x v="0"/>
    <x v="1"/>
    <x v="41"/>
    <x v="96"/>
    <x v="96"/>
    <x v="7"/>
  </r>
  <r>
    <n v="97"/>
    <x v="97"/>
    <s v="Innsmouth at 9000 ft. is a Short Film Project in the Spirit of H.P. Lovecraft, and created by Denver based visual artist  Jesse Farley."/>
    <x v="44"/>
    <n v="425"/>
    <x v="0"/>
    <s v="US"/>
    <s v="USD"/>
    <x v="97"/>
    <x v="97"/>
    <x v="0"/>
    <x v="22"/>
    <x v="0"/>
    <x v="0"/>
    <x v="1"/>
    <x v="6"/>
    <x v="97"/>
    <x v="97"/>
    <x v="6"/>
  </r>
  <r>
    <n v="98"/>
    <x v="98"/>
    <s v="&quot;Cut Out&quot; tells the story of a young woman who befriends a neighborhood teen and finds herself involved with gang violence."/>
    <x v="50"/>
    <n v="3400"/>
    <x v="0"/>
    <s v="US"/>
    <s v="USD"/>
    <x v="98"/>
    <x v="98"/>
    <x v="0"/>
    <x v="65"/>
    <x v="0"/>
    <x v="0"/>
    <x v="1"/>
    <x v="6"/>
    <x v="98"/>
    <x v="98"/>
    <x v="5"/>
  </r>
  <r>
    <n v="99"/>
    <x v="99"/>
    <s v="A feminist tale of two girls finally giving a &quot;Nice Guy&quot; what he truly deserves. Also, dancing!"/>
    <x v="15"/>
    <n v="1590.29"/>
    <x v="0"/>
    <s v="US"/>
    <s v="USD"/>
    <x v="99"/>
    <x v="99"/>
    <x v="0"/>
    <x v="70"/>
    <x v="0"/>
    <x v="0"/>
    <x v="1"/>
    <x v="6"/>
    <x v="99"/>
    <x v="99"/>
    <x v="4"/>
  </r>
  <r>
    <n v="100"/>
    <x v="100"/>
    <s v="Two sisters share a fragile relationship. When their mother dies and they inherit the family house, old problems rise to the surface."/>
    <x v="10"/>
    <n v="5000"/>
    <x v="0"/>
    <s v="US"/>
    <s v="USD"/>
    <x v="100"/>
    <x v="100"/>
    <x v="0"/>
    <x v="55"/>
    <x v="0"/>
    <x v="0"/>
    <x v="1"/>
    <x v="8"/>
    <x v="100"/>
    <x v="100"/>
    <x v="5"/>
  </r>
  <r>
    <n v="101"/>
    <x v="101"/>
    <s v="The spatiotemporal boundaries between a manâ€™s life, and that of his father dissolve. A reflection on experience, image, and memory."/>
    <x v="8"/>
    <n v="3500"/>
    <x v="0"/>
    <s v="US"/>
    <s v="USD"/>
    <x v="101"/>
    <x v="101"/>
    <x v="0"/>
    <x v="2"/>
    <x v="0"/>
    <x v="0"/>
    <x v="1"/>
    <x v="8"/>
    <x v="101"/>
    <x v="101"/>
    <x v="5"/>
  </r>
  <r>
    <n v="102"/>
    <x v="102"/>
    <s v="A gang of outlaw bikers pull a home invasion on a disgraced Anthropologist hiding a secret locked in his cabin basement."/>
    <x v="12"/>
    <n v="7665"/>
    <x v="0"/>
    <s v="US"/>
    <s v="USD"/>
    <x v="102"/>
    <x v="102"/>
    <x v="0"/>
    <x v="71"/>
    <x v="0"/>
    <x v="0"/>
    <x v="1"/>
    <x v="30"/>
    <x v="102"/>
    <x v="102"/>
    <x v="7"/>
  </r>
  <r>
    <n v="103"/>
    <x v="103"/>
    <s v="Three friends in their twenties are trying to do the impossible - have fun on a casual Friday night."/>
    <x v="46"/>
    <n v="1367"/>
    <x v="0"/>
    <s v="GB"/>
    <s v="GBP"/>
    <x v="103"/>
    <x v="103"/>
    <x v="0"/>
    <x v="72"/>
    <x v="0"/>
    <x v="0"/>
    <x v="1"/>
    <x v="2"/>
    <x v="103"/>
    <x v="103"/>
    <x v="3"/>
  </r>
  <r>
    <n v="104"/>
    <x v="104"/>
    <s v="UCF short film about an old man, his love for music, and his misplaced trumpet.  "/>
    <x v="2"/>
    <n v="600"/>
    <x v="0"/>
    <s v="US"/>
    <s v="USD"/>
    <x v="104"/>
    <x v="104"/>
    <x v="0"/>
    <x v="73"/>
    <x v="0"/>
    <x v="0"/>
    <x v="1"/>
    <x v="28"/>
    <x v="88"/>
    <x v="104"/>
    <x v="6"/>
  </r>
  <r>
    <n v="105"/>
    <x v="105"/>
    <s v="Single Parent Date Night is a comedic short film about two single parents trying to reentering the dating pool."/>
    <x v="41"/>
    <n v="2363"/>
    <x v="0"/>
    <s v="US"/>
    <s v="USD"/>
    <x v="105"/>
    <x v="105"/>
    <x v="0"/>
    <x v="65"/>
    <x v="0"/>
    <x v="0"/>
    <x v="1"/>
    <x v="13"/>
    <x v="104"/>
    <x v="105"/>
    <x v="2"/>
  </r>
  <r>
    <n v="106"/>
    <x v="106"/>
    <s v="A Boy. A Girl. A Car. A Serial Killer."/>
    <x v="10"/>
    <n v="5025"/>
    <x v="0"/>
    <s v="US"/>
    <s v="USD"/>
    <x v="106"/>
    <x v="106"/>
    <x v="0"/>
    <x v="74"/>
    <x v="0"/>
    <x v="0"/>
    <x v="1"/>
    <x v="7"/>
    <x v="105"/>
    <x v="106"/>
    <x v="5"/>
  </r>
  <r>
    <n v="107"/>
    <x v="107"/>
    <s v="PRETTY LITTLE VICTIM is a short film from the expanding community of independent Alaskan filmmakers, to be shot in Anchorage, AK"/>
    <x v="51"/>
    <n v="7685"/>
    <x v="0"/>
    <s v="US"/>
    <s v="USD"/>
    <x v="107"/>
    <x v="107"/>
    <x v="0"/>
    <x v="50"/>
    <x v="0"/>
    <x v="0"/>
    <x v="1"/>
    <x v="21"/>
    <x v="106"/>
    <x v="107"/>
    <x v="6"/>
  </r>
  <r>
    <n v="108"/>
    <x v="108"/>
    <s v="When a man can't find love, his Google GLASS does the searching for him. A short film shot with Google Glass."/>
    <x v="15"/>
    <n v="3700"/>
    <x v="0"/>
    <s v="US"/>
    <s v="USD"/>
    <x v="108"/>
    <x v="108"/>
    <x v="0"/>
    <x v="5"/>
    <x v="0"/>
    <x v="0"/>
    <x v="1"/>
    <x v="46"/>
    <x v="107"/>
    <x v="108"/>
    <x v="4"/>
  </r>
  <r>
    <n v="109"/>
    <x v="109"/>
    <s v="This video may be bigger than you and it may be bigger than me but, itâ€™s not bigger than you and me! Can you dig it?"/>
    <x v="28"/>
    <n v="2195"/>
    <x v="0"/>
    <s v="US"/>
    <s v="USD"/>
    <x v="109"/>
    <x v="109"/>
    <x v="0"/>
    <x v="5"/>
    <x v="0"/>
    <x v="0"/>
    <x v="1"/>
    <x v="47"/>
    <x v="108"/>
    <x v="109"/>
    <x v="6"/>
  </r>
  <r>
    <n v="110"/>
    <x v="110"/>
    <s v="Lee, an awkward teenager with sound-blocking earlids, must confront his self-isolation after a girl moves in next door."/>
    <x v="46"/>
    <n v="1700"/>
    <x v="0"/>
    <s v="US"/>
    <s v="USD"/>
    <x v="110"/>
    <x v="110"/>
    <x v="0"/>
    <x v="55"/>
    <x v="0"/>
    <x v="0"/>
    <x v="1"/>
    <x v="26"/>
    <x v="109"/>
    <x v="110"/>
    <x v="4"/>
  </r>
  <r>
    <n v="111"/>
    <x v="111"/>
    <s v="Two actors, one bookie and a very bad day.  Judi Dench is Cool in Person is fast, funny and only a little bit nasty."/>
    <x v="8"/>
    <n v="5410"/>
    <x v="0"/>
    <s v="AU"/>
    <s v="AUD"/>
    <x v="111"/>
    <x v="111"/>
    <x v="0"/>
    <x v="28"/>
    <x v="0"/>
    <x v="0"/>
    <x v="1"/>
    <x v="19"/>
    <x v="110"/>
    <x v="111"/>
    <x v="0"/>
  </r>
  <r>
    <n v="112"/>
    <x v="112"/>
    <s v="Only one choice can stop Anthony Oswald from fulfilling his destiny and saving millions of lives, and itâ€™s not his decision to make."/>
    <x v="10"/>
    <n v="5200"/>
    <x v="0"/>
    <s v="US"/>
    <s v="USD"/>
    <x v="112"/>
    <x v="112"/>
    <x v="0"/>
    <x v="75"/>
    <x v="0"/>
    <x v="0"/>
    <x v="1"/>
    <x v="3"/>
    <x v="111"/>
    <x v="112"/>
    <x v="3"/>
  </r>
  <r>
    <n v="113"/>
    <x v="113"/>
    <s v="A living memorial for all those dealing with trauma, grief and loss."/>
    <x v="10"/>
    <n v="7050"/>
    <x v="0"/>
    <s v="US"/>
    <s v="USD"/>
    <x v="113"/>
    <x v="113"/>
    <x v="0"/>
    <x v="76"/>
    <x v="0"/>
    <x v="0"/>
    <x v="1"/>
    <x v="48"/>
    <x v="112"/>
    <x v="113"/>
    <x v="6"/>
  </r>
  <r>
    <n v="114"/>
    <x v="114"/>
    <s v="This film explores the complicated nature that exists in all human relationships. A mother and a daughter seek to find happiness."/>
    <x v="9"/>
    <n v="3100"/>
    <x v="0"/>
    <s v="US"/>
    <s v="USD"/>
    <x v="114"/>
    <x v="114"/>
    <x v="0"/>
    <x v="2"/>
    <x v="0"/>
    <x v="0"/>
    <x v="1"/>
    <x v="33"/>
    <x v="113"/>
    <x v="114"/>
    <x v="6"/>
  </r>
  <r>
    <n v="115"/>
    <x v="115"/>
    <s v="Never judge a book (or a lover) by their cover."/>
    <x v="52"/>
    <n v="632"/>
    <x v="0"/>
    <s v="US"/>
    <s v="USD"/>
    <x v="115"/>
    <x v="115"/>
    <x v="0"/>
    <x v="19"/>
    <x v="0"/>
    <x v="0"/>
    <x v="1"/>
    <x v="49"/>
    <x v="114"/>
    <x v="115"/>
    <x v="5"/>
  </r>
  <r>
    <n v="116"/>
    <x v="116"/>
    <s v="Villanelle is a feature film that blends elements of classic, hardboiled Film Noir, with classic Horror and tells a great story to boot"/>
    <x v="8"/>
    <n v="3978"/>
    <x v="0"/>
    <s v="US"/>
    <s v="USD"/>
    <x v="116"/>
    <x v="116"/>
    <x v="0"/>
    <x v="7"/>
    <x v="0"/>
    <x v="0"/>
    <x v="1"/>
    <x v="35"/>
    <x v="115"/>
    <x v="116"/>
    <x v="6"/>
  </r>
  <r>
    <n v="117"/>
    <x v="117"/>
    <s v="Joel is writing a novel when his fiancÃ©e Helena dies. Believing his writing suffers when he is not in love, Joel ends up dating very different women."/>
    <x v="37"/>
    <n v="4522.22"/>
    <x v="0"/>
    <s v="US"/>
    <s v="USD"/>
    <x v="117"/>
    <x v="117"/>
    <x v="0"/>
    <x v="74"/>
    <x v="0"/>
    <x v="0"/>
    <x v="1"/>
    <x v="8"/>
    <x v="116"/>
    <x v="117"/>
    <x v="7"/>
  </r>
  <r>
    <n v="118"/>
    <x v="118"/>
    <s v="When a ruthless hit-man is 'denounced' from the mafia, his old enemies declare war."/>
    <x v="10"/>
    <n v="5651.58"/>
    <x v="0"/>
    <s v="US"/>
    <s v="USD"/>
    <x v="118"/>
    <x v="118"/>
    <x v="0"/>
    <x v="70"/>
    <x v="0"/>
    <x v="0"/>
    <x v="1"/>
    <x v="40"/>
    <x v="117"/>
    <x v="118"/>
    <x v="6"/>
  </r>
  <r>
    <n v="119"/>
    <x v="119"/>
    <s v="This short film will inspire young adult cancer survivors to share with others the wisdom they have gained from their cancer journey."/>
    <x v="53"/>
    <n v="3398.1"/>
    <x v="0"/>
    <s v="US"/>
    <s v="USD"/>
    <x v="119"/>
    <x v="119"/>
    <x v="0"/>
    <x v="77"/>
    <x v="0"/>
    <x v="0"/>
    <x v="1"/>
    <x v="2"/>
    <x v="118"/>
    <x v="119"/>
    <x v="6"/>
  </r>
  <r>
    <n v="120"/>
    <x v="120"/>
    <s v="Now, you can chat with people from the history, by our sport cam with the time machine. However, the girl had some trouble to use it."/>
    <x v="54"/>
    <n v="10"/>
    <x v="1"/>
    <s v="HK"/>
    <s v="HKD"/>
    <x v="120"/>
    <x v="120"/>
    <x v="0"/>
    <x v="29"/>
    <x v="1"/>
    <x v="0"/>
    <x v="2"/>
    <x v="50"/>
    <x v="119"/>
    <x v="120"/>
    <x v="2"/>
  </r>
  <r>
    <n v="121"/>
    <x v="121"/>
    <s v="NAVY SEALS sent on a Area 51 Top-Secret rescue mission where they are shrunken and injected into an ET body, the immune system mutated."/>
    <x v="9"/>
    <n v="1"/>
    <x v="1"/>
    <s v="US"/>
    <s v="USD"/>
    <x v="121"/>
    <x v="121"/>
    <x v="0"/>
    <x v="29"/>
    <x v="1"/>
    <x v="0"/>
    <x v="2"/>
    <x v="50"/>
    <x v="120"/>
    <x v="121"/>
    <x v="0"/>
  </r>
  <r>
    <n v="122"/>
    <x v="122"/>
    <s v="My ambition for this knows no bounds.  Seeing Sephoria in a live-action is a dream of mine."/>
    <x v="55"/>
    <n v="0"/>
    <x v="1"/>
    <s v="US"/>
    <s v="USD"/>
    <x v="122"/>
    <x v="122"/>
    <x v="0"/>
    <x v="78"/>
    <x v="1"/>
    <x v="0"/>
    <x v="2"/>
    <x v="50"/>
    <x v="121"/>
    <x v="122"/>
    <x v="2"/>
  </r>
  <r>
    <n v="123"/>
    <x v="123"/>
    <s v="A group of scientists stumble upon an extraterrestrial virus that is self aware. They must stop it's spread in order to save humanity."/>
    <x v="56"/>
    <n v="151"/>
    <x v="1"/>
    <s v="US"/>
    <s v="USD"/>
    <x v="123"/>
    <x v="123"/>
    <x v="0"/>
    <x v="79"/>
    <x v="1"/>
    <x v="0"/>
    <x v="2"/>
    <x v="50"/>
    <x v="122"/>
    <x v="123"/>
    <x v="3"/>
  </r>
  <r>
    <n v="124"/>
    <x v="124"/>
    <s v="An artificial man and woman discover love under the unsuspecting eyes of the four renowned artists who created them."/>
    <x v="23"/>
    <n v="0"/>
    <x v="1"/>
    <s v="US"/>
    <s v="USD"/>
    <x v="124"/>
    <x v="124"/>
    <x v="0"/>
    <x v="78"/>
    <x v="1"/>
    <x v="0"/>
    <x v="2"/>
    <x v="50"/>
    <x v="121"/>
    <x v="124"/>
    <x v="0"/>
  </r>
  <r>
    <n v="125"/>
    <x v="125"/>
    <s v="Due to my little sister finally having recovered from her surgery we can finally make our movie if we can get even a little help to pay"/>
    <x v="2"/>
    <n v="70"/>
    <x v="1"/>
    <s v="CA"/>
    <s v="CAD"/>
    <x v="125"/>
    <x v="125"/>
    <x v="0"/>
    <x v="79"/>
    <x v="1"/>
    <x v="0"/>
    <x v="2"/>
    <x v="51"/>
    <x v="123"/>
    <x v="125"/>
    <x v="2"/>
  </r>
  <r>
    <n v="126"/>
    <x v="126"/>
    <s v="A man learns the undiscovered laws of nature hidden in acts of weather &amp; light phenomena. He soon realizes these acts can be harnessed."/>
    <x v="31"/>
    <n v="1387"/>
    <x v="1"/>
    <s v="US"/>
    <s v="USD"/>
    <x v="126"/>
    <x v="126"/>
    <x v="0"/>
    <x v="62"/>
    <x v="1"/>
    <x v="0"/>
    <x v="2"/>
    <x v="52"/>
    <x v="124"/>
    <x v="126"/>
    <x v="0"/>
  </r>
  <r>
    <n v="127"/>
    <x v="127"/>
    <s v="An ambitious Sci-Fi/Action film that will have a big-budget feel with stunning visuals &amp; stunts starring a casting of up and comers."/>
    <x v="6"/>
    <n v="190"/>
    <x v="1"/>
    <s v="US"/>
    <s v="USD"/>
    <x v="127"/>
    <x v="127"/>
    <x v="0"/>
    <x v="80"/>
    <x v="1"/>
    <x v="0"/>
    <x v="2"/>
    <x v="53"/>
    <x v="125"/>
    <x v="127"/>
    <x v="0"/>
  </r>
  <r>
    <n v="128"/>
    <x v="128"/>
    <s v="A Science Fiction film filled with entertainment and Excitement"/>
    <x v="57"/>
    <n v="1867"/>
    <x v="1"/>
    <s v="US"/>
    <s v="USD"/>
    <x v="128"/>
    <x v="128"/>
    <x v="0"/>
    <x v="79"/>
    <x v="1"/>
    <x v="0"/>
    <x v="2"/>
    <x v="53"/>
    <x v="126"/>
    <x v="128"/>
    <x v="2"/>
  </r>
  <r>
    <n v="129"/>
    <x v="129"/>
    <s v="HEY!!! I'm David House, and I am currently working on a film called Justice League Origins!!! non-profit based on DC Comics Characters."/>
    <x v="22"/>
    <n v="0"/>
    <x v="1"/>
    <s v="US"/>
    <s v="USD"/>
    <x v="129"/>
    <x v="129"/>
    <x v="0"/>
    <x v="78"/>
    <x v="1"/>
    <x v="0"/>
    <x v="2"/>
    <x v="50"/>
    <x v="121"/>
    <x v="129"/>
    <x v="3"/>
  </r>
  <r>
    <n v="130"/>
    <x v="130"/>
    <s v="A journey down the rabbit hole into the dark future. A mix of reality and dreams of a world dependant on an oppressed by technology."/>
    <x v="20"/>
    <n v="0"/>
    <x v="1"/>
    <s v="GB"/>
    <s v="GBP"/>
    <x v="130"/>
    <x v="130"/>
    <x v="0"/>
    <x v="78"/>
    <x v="1"/>
    <x v="0"/>
    <x v="2"/>
    <x v="50"/>
    <x v="121"/>
    <x v="130"/>
    <x v="3"/>
  </r>
  <r>
    <n v="131"/>
    <x v="131"/>
    <s v="I"/>
    <x v="38"/>
    <n v="0"/>
    <x v="1"/>
    <s v="US"/>
    <s v="USD"/>
    <x v="131"/>
    <x v="131"/>
    <x v="0"/>
    <x v="78"/>
    <x v="1"/>
    <x v="0"/>
    <x v="2"/>
    <x v="50"/>
    <x v="121"/>
    <x v="131"/>
    <x v="2"/>
  </r>
  <r>
    <n v="132"/>
    <x v="132"/>
    <s v="An anime inspired sci-fi action short set in Tokyo, Japan by VFX veterans, Gerald Abraham, Kim Tran and sound engineer, Jeremy Corby."/>
    <x v="58"/>
    <n v="7655"/>
    <x v="1"/>
    <s v="US"/>
    <s v="USD"/>
    <x v="132"/>
    <x v="132"/>
    <x v="0"/>
    <x v="75"/>
    <x v="1"/>
    <x v="0"/>
    <x v="2"/>
    <x v="54"/>
    <x v="127"/>
    <x v="132"/>
    <x v="3"/>
  </r>
  <r>
    <n v="133"/>
    <x v="133"/>
    <s v="Invasion from outer space sights, to weird to imagine destruction too monstrous to escape"/>
    <x v="59"/>
    <n v="0"/>
    <x v="1"/>
    <s v="US"/>
    <s v="USD"/>
    <x v="133"/>
    <x v="133"/>
    <x v="0"/>
    <x v="78"/>
    <x v="1"/>
    <x v="0"/>
    <x v="2"/>
    <x v="50"/>
    <x v="121"/>
    <x v="133"/>
    <x v="2"/>
  </r>
  <r>
    <n v="134"/>
    <x v="134"/>
    <s v="steampunk  remake of &quot;a Christmas carol&quot;"/>
    <x v="10"/>
    <n v="0"/>
    <x v="1"/>
    <s v="US"/>
    <s v="USD"/>
    <x v="134"/>
    <x v="134"/>
    <x v="0"/>
    <x v="78"/>
    <x v="1"/>
    <x v="0"/>
    <x v="2"/>
    <x v="50"/>
    <x v="121"/>
    <x v="134"/>
    <x v="0"/>
  </r>
  <r>
    <n v="135"/>
    <x v="135"/>
    <s v="What would someone do if they suddenly discovered they could stop time? Join us on this clever sci-fi short film and find out!"/>
    <x v="9"/>
    <n v="403"/>
    <x v="1"/>
    <s v="US"/>
    <s v="USD"/>
    <x v="135"/>
    <x v="135"/>
    <x v="0"/>
    <x v="81"/>
    <x v="1"/>
    <x v="0"/>
    <x v="2"/>
    <x v="55"/>
    <x v="128"/>
    <x v="135"/>
    <x v="3"/>
  </r>
  <r>
    <n v="136"/>
    <x v="136"/>
    <s v="NAVY SEALS sent on a Area 51 Top-Secret rescue mission where they are shrunken and injected into an ET body, the immune system mutated."/>
    <x v="9"/>
    <n v="0"/>
    <x v="1"/>
    <s v="US"/>
    <s v="USD"/>
    <x v="136"/>
    <x v="136"/>
    <x v="0"/>
    <x v="78"/>
    <x v="1"/>
    <x v="0"/>
    <x v="2"/>
    <x v="50"/>
    <x v="121"/>
    <x v="136"/>
    <x v="0"/>
  </r>
  <r>
    <n v="137"/>
    <x v="137"/>
    <s v="An unofficial sequel to the independent 2015 fan film Predator: Dark ages. Set in 2141 we follow the crew of the cargoship Centurion"/>
    <x v="56"/>
    <n v="0"/>
    <x v="1"/>
    <s v="DK"/>
    <s v="DKK"/>
    <x v="137"/>
    <x v="137"/>
    <x v="0"/>
    <x v="78"/>
    <x v="1"/>
    <x v="0"/>
    <x v="2"/>
    <x v="50"/>
    <x v="121"/>
    <x v="137"/>
    <x v="0"/>
  </r>
  <r>
    <n v="138"/>
    <x v="138"/>
    <s v="This movie will be the S3qu3l to Thr33 Days Dead, which premiered on SyFy and was the focus of SyFy's &quot;Town of the Living Dead&quot;."/>
    <x v="60"/>
    <n v="4712"/>
    <x v="1"/>
    <s v="US"/>
    <s v="USD"/>
    <x v="138"/>
    <x v="138"/>
    <x v="0"/>
    <x v="6"/>
    <x v="1"/>
    <x v="0"/>
    <x v="2"/>
    <x v="56"/>
    <x v="129"/>
    <x v="138"/>
    <x v="0"/>
  </r>
  <r>
    <n v="139"/>
    <x v="139"/>
    <s v="When  Rome is infected with a zombie plague, Lucius Agrippa and a small group fights for survival"/>
    <x v="2"/>
    <n v="500"/>
    <x v="1"/>
    <s v="US"/>
    <s v="USD"/>
    <x v="139"/>
    <x v="139"/>
    <x v="0"/>
    <x v="29"/>
    <x v="1"/>
    <x v="0"/>
    <x v="2"/>
    <x v="8"/>
    <x v="130"/>
    <x v="139"/>
    <x v="0"/>
  </r>
  <r>
    <n v="140"/>
    <x v="140"/>
    <s v="A Gladiator fights for his freedom to be reunited with his Family, he's one fight away, when Rome is infected with a Zombie Virus"/>
    <x v="61"/>
    <n v="0"/>
    <x v="1"/>
    <s v="US"/>
    <s v="USD"/>
    <x v="140"/>
    <x v="140"/>
    <x v="0"/>
    <x v="78"/>
    <x v="1"/>
    <x v="0"/>
    <x v="2"/>
    <x v="50"/>
    <x v="121"/>
    <x v="140"/>
    <x v="0"/>
  </r>
  <r>
    <n v="141"/>
    <x v="141"/>
    <s v="Join us creating a Science Fiction TV Series based upon the popular novels -The Catherine Kimbridge Chronicles."/>
    <x v="14"/>
    <n v="1293"/>
    <x v="1"/>
    <s v="US"/>
    <s v="USD"/>
    <x v="141"/>
    <x v="141"/>
    <x v="0"/>
    <x v="33"/>
    <x v="1"/>
    <x v="0"/>
    <x v="2"/>
    <x v="57"/>
    <x v="131"/>
    <x v="141"/>
    <x v="0"/>
  </r>
  <r>
    <n v="142"/>
    <x v="142"/>
    <s v="A science fiction series about a women trying to stave off a mysterious appearance of monsters from getting out of a dark alley."/>
    <x v="9"/>
    <n v="10"/>
    <x v="1"/>
    <s v="US"/>
    <s v="USD"/>
    <x v="142"/>
    <x v="142"/>
    <x v="0"/>
    <x v="29"/>
    <x v="1"/>
    <x v="0"/>
    <x v="2"/>
    <x v="50"/>
    <x v="119"/>
    <x v="142"/>
    <x v="3"/>
  </r>
  <r>
    <n v="143"/>
    <x v="143"/>
    <s v="A young woman learns she is one of few women left bred like cattle in order to control a deadly disease and the world populace"/>
    <x v="62"/>
    <n v="0"/>
    <x v="1"/>
    <s v="AU"/>
    <s v="AUD"/>
    <x v="143"/>
    <x v="143"/>
    <x v="0"/>
    <x v="78"/>
    <x v="1"/>
    <x v="0"/>
    <x v="2"/>
    <x v="50"/>
    <x v="121"/>
    <x v="143"/>
    <x v="2"/>
  </r>
  <r>
    <n v="144"/>
    <x v="144"/>
    <s v="A film about a collapsing food industry, a lonely farmer and a lonely botanist needs your help to finish post-production!"/>
    <x v="51"/>
    <n v="2070"/>
    <x v="1"/>
    <s v="CA"/>
    <s v="CAD"/>
    <x v="144"/>
    <x v="144"/>
    <x v="0"/>
    <x v="77"/>
    <x v="1"/>
    <x v="0"/>
    <x v="2"/>
    <x v="58"/>
    <x v="132"/>
    <x v="144"/>
    <x v="0"/>
  </r>
  <r>
    <n v="145"/>
    <x v="145"/>
    <s v="Film-Makers Ricky Comuniello &amp; Ian Weeks are at it again - for the 1st time. We need your support for a modern Sci-Fiction short film"/>
    <x v="37"/>
    <n v="338"/>
    <x v="1"/>
    <s v="US"/>
    <s v="USD"/>
    <x v="145"/>
    <x v="145"/>
    <x v="0"/>
    <x v="82"/>
    <x v="1"/>
    <x v="0"/>
    <x v="2"/>
    <x v="59"/>
    <x v="133"/>
    <x v="145"/>
    <x v="0"/>
  </r>
  <r>
    <n v="146"/>
    <x v="146"/>
    <s v="California and the west have declared their refusal to support the election of a staunch conservative president. Will it be Civil War?"/>
    <x v="22"/>
    <n v="115"/>
    <x v="1"/>
    <s v="US"/>
    <s v="USD"/>
    <x v="146"/>
    <x v="146"/>
    <x v="0"/>
    <x v="83"/>
    <x v="1"/>
    <x v="0"/>
    <x v="2"/>
    <x v="60"/>
    <x v="134"/>
    <x v="146"/>
    <x v="2"/>
  </r>
  <r>
    <n v="147"/>
    <x v="147"/>
    <s v="Film makers catch live footage beyond their wildest dreams."/>
    <x v="39"/>
    <n v="0"/>
    <x v="1"/>
    <s v="GB"/>
    <s v="GBP"/>
    <x v="147"/>
    <x v="147"/>
    <x v="0"/>
    <x v="78"/>
    <x v="1"/>
    <x v="0"/>
    <x v="2"/>
    <x v="50"/>
    <x v="121"/>
    <x v="147"/>
    <x v="3"/>
  </r>
  <r>
    <n v="148"/>
    <x v="148"/>
    <s v="An aspiring pilot decides to take his Dad's ship for a joyride, and learns it was the biggest mistake of his life in this Sci-Fi comedy"/>
    <x v="63"/>
    <n v="40"/>
    <x v="1"/>
    <s v="US"/>
    <s v="USD"/>
    <x v="148"/>
    <x v="148"/>
    <x v="0"/>
    <x v="84"/>
    <x v="1"/>
    <x v="0"/>
    <x v="2"/>
    <x v="50"/>
    <x v="135"/>
    <x v="148"/>
    <x v="2"/>
  </r>
  <r>
    <n v="149"/>
    <x v="149"/>
    <s v="A provocatively mind-bending sci-fi thriller, this short film project examines opposites and the balance of the universe. #Dichotomy"/>
    <x v="3"/>
    <n v="92"/>
    <x v="1"/>
    <s v="US"/>
    <s v="USD"/>
    <x v="149"/>
    <x v="149"/>
    <x v="0"/>
    <x v="79"/>
    <x v="1"/>
    <x v="0"/>
    <x v="2"/>
    <x v="60"/>
    <x v="136"/>
    <x v="149"/>
    <x v="3"/>
  </r>
  <r>
    <n v="150"/>
    <x v="150"/>
    <s v="The untold story of Captain Robert April and the first launching of the starship U.S.S. Enterprise,  NCC-1701"/>
    <x v="64"/>
    <n v="30112"/>
    <x v="1"/>
    <s v="US"/>
    <s v="USD"/>
    <x v="150"/>
    <x v="150"/>
    <x v="0"/>
    <x v="85"/>
    <x v="1"/>
    <x v="0"/>
    <x v="2"/>
    <x v="61"/>
    <x v="137"/>
    <x v="150"/>
    <x v="0"/>
  </r>
  <r>
    <n v="151"/>
    <x v="151"/>
    <s v="The age of a race to the finish between the higher &amp; lower dimensional realms, A fight for consciousness &amp; freedom,THE NEW HUMAN"/>
    <x v="65"/>
    <n v="140"/>
    <x v="1"/>
    <s v="AU"/>
    <s v="AUD"/>
    <x v="151"/>
    <x v="151"/>
    <x v="0"/>
    <x v="81"/>
    <x v="1"/>
    <x v="0"/>
    <x v="2"/>
    <x v="50"/>
    <x v="138"/>
    <x v="151"/>
    <x v="0"/>
  </r>
  <r>
    <n v="152"/>
    <x v="152"/>
    <s v="The Great Dark is a journey through the unimaginable...and un foreseeable..."/>
    <x v="66"/>
    <n v="30"/>
    <x v="1"/>
    <s v="US"/>
    <s v="USD"/>
    <x v="152"/>
    <x v="152"/>
    <x v="0"/>
    <x v="84"/>
    <x v="1"/>
    <x v="0"/>
    <x v="2"/>
    <x v="50"/>
    <x v="2"/>
    <x v="152"/>
    <x v="3"/>
  </r>
  <r>
    <n v="153"/>
    <x v="153"/>
    <s v="What would you do if you face something beyond your understanding? If someone you loved disappeared without a trace?"/>
    <x v="63"/>
    <n v="359"/>
    <x v="1"/>
    <s v="US"/>
    <s v="USD"/>
    <x v="153"/>
    <x v="153"/>
    <x v="0"/>
    <x v="73"/>
    <x v="1"/>
    <x v="0"/>
    <x v="2"/>
    <x v="60"/>
    <x v="139"/>
    <x v="153"/>
    <x v="3"/>
  </r>
  <r>
    <n v="154"/>
    <x v="154"/>
    <s v="Fiction Becomes Reality in this non-profit science fiction, stop motion, and fantasy fan film."/>
    <x v="15"/>
    <n v="40"/>
    <x v="1"/>
    <s v="US"/>
    <s v="USD"/>
    <x v="154"/>
    <x v="154"/>
    <x v="0"/>
    <x v="83"/>
    <x v="1"/>
    <x v="0"/>
    <x v="2"/>
    <x v="56"/>
    <x v="140"/>
    <x v="154"/>
    <x v="0"/>
  </r>
  <r>
    <n v="155"/>
    <x v="155"/>
    <s v="While a shadow of peace was on the horizon,humankind was being threatened by its past.Whispers of threat was being heard from the North"/>
    <x v="67"/>
    <n v="81"/>
    <x v="1"/>
    <s v="US"/>
    <s v="USD"/>
    <x v="155"/>
    <x v="155"/>
    <x v="0"/>
    <x v="80"/>
    <x v="1"/>
    <x v="0"/>
    <x v="2"/>
    <x v="50"/>
    <x v="141"/>
    <x v="155"/>
    <x v="0"/>
  </r>
  <r>
    <n v="156"/>
    <x v="156"/>
    <s v="A short science-fiction film about an underground network of human-animal hybrids &amp; their struggle with oppression &amp; marginalization."/>
    <x v="19"/>
    <n v="1785"/>
    <x v="1"/>
    <s v="CA"/>
    <s v="CAD"/>
    <x v="156"/>
    <x v="156"/>
    <x v="0"/>
    <x v="41"/>
    <x v="1"/>
    <x v="0"/>
    <x v="2"/>
    <x v="62"/>
    <x v="142"/>
    <x v="156"/>
    <x v="3"/>
  </r>
  <r>
    <n v="157"/>
    <x v="157"/>
    <s v="Man's cryogenic chamber and his soulmate's time travel from the distant future allows them to meet in the middle."/>
    <x v="68"/>
    <n v="8"/>
    <x v="1"/>
    <s v="US"/>
    <s v="USD"/>
    <x v="157"/>
    <x v="157"/>
    <x v="0"/>
    <x v="84"/>
    <x v="1"/>
    <x v="0"/>
    <x v="2"/>
    <x v="50"/>
    <x v="143"/>
    <x v="157"/>
    <x v="2"/>
  </r>
  <r>
    <n v="158"/>
    <x v="158"/>
    <s v="ITD a is thriller about a female college student house sitting for her boss &amp; encountering a dark evil force that dwells in the shadows"/>
    <x v="10"/>
    <n v="0"/>
    <x v="1"/>
    <s v="US"/>
    <s v="USD"/>
    <x v="158"/>
    <x v="158"/>
    <x v="0"/>
    <x v="78"/>
    <x v="1"/>
    <x v="0"/>
    <x v="2"/>
    <x v="50"/>
    <x v="121"/>
    <x v="158"/>
    <x v="3"/>
  </r>
  <r>
    <n v="159"/>
    <x v="159"/>
    <s v="Love, Robots... and Time Travel._x000a_Rosette: A Sci-Fi/Action/Adventure Feature Film, set to cast three A-list Hollywood actors."/>
    <x v="69"/>
    <n v="10"/>
    <x v="1"/>
    <s v="US"/>
    <s v="USD"/>
    <x v="159"/>
    <x v="159"/>
    <x v="0"/>
    <x v="29"/>
    <x v="1"/>
    <x v="0"/>
    <x v="2"/>
    <x v="50"/>
    <x v="119"/>
    <x v="159"/>
    <x v="2"/>
  </r>
  <r>
    <n v="160"/>
    <x v="160"/>
    <s v="The title might seem cheesy, but my father says that to my mother every time they say I love you.     This story is dedicated to them."/>
    <x v="10"/>
    <n v="0"/>
    <x v="2"/>
    <s v="US"/>
    <s v="USD"/>
    <x v="160"/>
    <x v="160"/>
    <x v="0"/>
    <x v="78"/>
    <x v="1"/>
    <x v="0"/>
    <x v="3"/>
    <x v="50"/>
    <x v="121"/>
    <x v="160"/>
    <x v="0"/>
  </r>
  <r>
    <n v="161"/>
    <x v="161"/>
    <s v="Step 1 (script editing) to produce a dramatic film about the air/sea battle of WWII that turned the tide of victory for the US."/>
    <x v="63"/>
    <n v="5"/>
    <x v="2"/>
    <s v="US"/>
    <s v="USD"/>
    <x v="161"/>
    <x v="161"/>
    <x v="0"/>
    <x v="29"/>
    <x v="1"/>
    <x v="0"/>
    <x v="3"/>
    <x v="50"/>
    <x v="144"/>
    <x v="161"/>
    <x v="3"/>
  </r>
  <r>
    <n v="162"/>
    <x v="162"/>
    <s v="This film follows a young man who has had only a troubled family life. He turns to all the wrong things and life falls apart."/>
    <x v="70"/>
    <n v="435"/>
    <x v="2"/>
    <s v="US"/>
    <s v="USD"/>
    <x v="162"/>
    <x v="162"/>
    <x v="0"/>
    <x v="73"/>
    <x v="1"/>
    <x v="0"/>
    <x v="3"/>
    <x v="63"/>
    <x v="145"/>
    <x v="162"/>
    <x v="3"/>
  </r>
  <r>
    <n v="163"/>
    <x v="163"/>
    <s v="Over 2.5 million Black men registered for the draft in World War II. _x000a_This will be the most comprehensive portrayal EVER of US. THEN."/>
    <x v="71"/>
    <n v="0"/>
    <x v="2"/>
    <s v="US"/>
    <s v="USD"/>
    <x v="163"/>
    <x v="163"/>
    <x v="0"/>
    <x v="78"/>
    <x v="1"/>
    <x v="0"/>
    <x v="3"/>
    <x v="50"/>
    <x v="121"/>
    <x v="163"/>
    <x v="0"/>
  </r>
  <r>
    <n v="164"/>
    <x v="164"/>
    <s v="Two cousins are caught up in the private war between warrior class angels and demons. You may be caught up too and not realize it yet."/>
    <x v="72"/>
    <n v="640"/>
    <x v="2"/>
    <s v="US"/>
    <s v="USD"/>
    <x v="164"/>
    <x v="164"/>
    <x v="0"/>
    <x v="63"/>
    <x v="1"/>
    <x v="0"/>
    <x v="3"/>
    <x v="60"/>
    <x v="146"/>
    <x v="164"/>
    <x v="3"/>
  </r>
  <r>
    <n v="165"/>
    <x v="165"/>
    <s v="A teacher. A boy. The beach and a heatwave that drove them all insane."/>
    <x v="73"/>
    <n v="0"/>
    <x v="2"/>
    <s v="GB"/>
    <s v="GBP"/>
    <x v="165"/>
    <x v="165"/>
    <x v="0"/>
    <x v="78"/>
    <x v="1"/>
    <x v="0"/>
    <x v="3"/>
    <x v="50"/>
    <x v="121"/>
    <x v="165"/>
    <x v="0"/>
  </r>
  <r>
    <n v="166"/>
    <x v="166"/>
    <s v="A young teen makes a bad decision after joining gang and the film expresses his choices that led him to that point."/>
    <x v="10"/>
    <n v="3000"/>
    <x v="2"/>
    <s v="US"/>
    <s v="USD"/>
    <x v="166"/>
    <x v="166"/>
    <x v="0"/>
    <x v="29"/>
    <x v="1"/>
    <x v="0"/>
    <x v="3"/>
    <x v="64"/>
    <x v="147"/>
    <x v="166"/>
    <x v="2"/>
  </r>
  <r>
    <n v="167"/>
    <x v="167"/>
    <s v="A young man experiences a tragedy and has the opportunity to go back and learn from his mistakes and find out his true self."/>
    <x v="74"/>
    <n v="11"/>
    <x v="2"/>
    <s v="US"/>
    <s v="USD"/>
    <x v="167"/>
    <x v="167"/>
    <x v="0"/>
    <x v="84"/>
    <x v="1"/>
    <x v="0"/>
    <x v="3"/>
    <x v="50"/>
    <x v="148"/>
    <x v="167"/>
    <x v="0"/>
  </r>
  <r>
    <n v="168"/>
    <x v="168"/>
    <s v="A homeless Gulf War 2 vet, and Congressional Medal of Honor recipient fights for his sanity on the mean streets of Albuquerque."/>
    <x v="6"/>
    <n v="325"/>
    <x v="2"/>
    <s v="US"/>
    <s v="USD"/>
    <x v="168"/>
    <x v="168"/>
    <x v="0"/>
    <x v="83"/>
    <x v="1"/>
    <x v="0"/>
    <x v="3"/>
    <x v="65"/>
    <x v="149"/>
    <x v="168"/>
    <x v="0"/>
  </r>
  <r>
    <n v="169"/>
    <x v="169"/>
    <s v="Family is a short film about a father and son and two brothers who were separated by the Korean war and finally reunite after 60 years."/>
    <x v="30"/>
    <n v="560"/>
    <x v="2"/>
    <s v="GB"/>
    <s v="GBP"/>
    <x v="169"/>
    <x v="169"/>
    <x v="0"/>
    <x v="73"/>
    <x v="1"/>
    <x v="0"/>
    <x v="3"/>
    <x v="66"/>
    <x v="150"/>
    <x v="169"/>
    <x v="3"/>
  </r>
  <r>
    <n v="170"/>
    <x v="170"/>
    <s v="Amy &amp; Missy survive Amy's bipolar disorder and go on to become award winning &amp; bestselling authors, screenwriters &amp; filmmakers"/>
    <x v="3"/>
    <n v="325"/>
    <x v="2"/>
    <s v="US"/>
    <s v="USD"/>
    <x v="170"/>
    <x v="170"/>
    <x v="0"/>
    <x v="73"/>
    <x v="1"/>
    <x v="0"/>
    <x v="3"/>
    <x v="56"/>
    <x v="151"/>
    <x v="170"/>
    <x v="0"/>
  </r>
  <r>
    <n v="171"/>
    <x v="171"/>
    <s v="Team Mayhem, a local small town gang of gamers who are enlisted   to save the world from the new great evil known as Prowler."/>
    <x v="63"/>
    <n v="1"/>
    <x v="2"/>
    <s v="US"/>
    <s v="USD"/>
    <x v="171"/>
    <x v="171"/>
    <x v="0"/>
    <x v="29"/>
    <x v="1"/>
    <x v="0"/>
    <x v="3"/>
    <x v="50"/>
    <x v="120"/>
    <x v="171"/>
    <x v="2"/>
  </r>
  <r>
    <n v="172"/>
    <x v="172"/>
    <s v="A short film on the rarest mammal and the second most endangered freshwater river dolphin, in Pakistan."/>
    <x v="75"/>
    <n v="0"/>
    <x v="2"/>
    <s v="US"/>
    <s v="USD"/>
    <x v="172"/>
    <x v="172"/>
    <x v="0"/>
    <x v="78"/>
    <x v="1"/>
    <x v="0"/>
    <x v="3"/>
    <x v="50"/>
    <x v="121"/>
    <x v="172"/>
    <x v="0"/>
  </r>
  <r>
    <n v="173"/>
    <x v="173"/>
    <s v="This is a film inspired by Quentin Tarantino, I want to make a film thats entertaining yet gritty. 7 Sins is in pre-production."/>
    <x v="76"/>
    <n v="0"/>
    <x v="2"/>
    <s v="GB"/>
    <s v="GBP"/>
    <x v="173"/>
    <x v="173"/>
    <x v="0"/>
    <x v="78"/>
    <x v="1"/>
    <x v="0"/>
    <x v="3"/>
    <x v="50"/>
    <x v="121"/>
    <x v="173"/>
    <x v="0"/>
  </r>
  <r>
    <n v="174"/>
    <x v="174"/>
    <s v="An international short film project. It is about loneliness, wich is caused by the current compulsion to check your Facebook every day."/>
    <x v="12"/>
    <n v="0"/>
    <x v="2"/>
    <s v="NL"/>
    <s v="EUR"/>
    <x v="174"/>
    <x v="174"/>
    <x v="0"/>
    <x v="78"/>
    <x v="1"/>
    <x v="0"/>
    <x v="3"/>
    <x v="50"/>
    <x v="121"/>
    <x v="174"/>
    <x v="0"/>
  </r>
  <r>
    <n v="175"/>
    <x v="175"/>
    <s v="To heal her scars Olivia must take a journey back to her roots, where an unresolved conflict stands between her and musical success."/>
    <x v="22"/>
    <n v="1297"/>
    <x v="2"/>
    <s v="GB"/>
    <s v="GBP"/>
    <x v="175"/>
    <x v="175"/>
    <x v="0"/>
    <x v="55"/>
    <x v="1"/>
    <x v="0"/>
    <x v="3"/>
    <x v="52"/>
    <x v="34"/>
    <x v="175"/>
    <x v="3"/>
  </r>
  <r>
    <n v="176"/>
    <x v="176"/>
    <s v="I'm seeking funding to finish my short film, Silent Monster, to bring awareness to teenage bullying as well as teenage violence."/>
    <x v="15"/>
    <n v="0"/>
    <x v="2"/>
    <s v="US"/>
    <s v="USD"/>
    <x v="176"/>
    <x v="176"/>
    <x v="0"/>
    <x v="78"/>
    <x v="1"/>
    <x v="0"/>
    <x v="3"/>
    <x v="50"/>
    <x v="121"/>
    <x v="176"/>
    <x v="0"/>
  </r>
  <r>
    <n v="177"/>
    <x v="177"/>
    <s v="I'm making a modern day version of the bible story &quot; The Good Samaritan&quot;"/>
    <x v="52"/>
    <n v="180"/>
    <x v="2"/>
    <s v="US"/>
    <s v="USD"/>
    <x v="177"/>
    <x v="177"/>
    <x v="0"/>
    <x v="63"/>
    <x v="1"/>
    <x v="0"/>
    <x v="3"/>
    <x v="67"/>
    <x v="152"/>
    <x v="177"/>
    <x v="0"/>
  </r>
  <r>
    <n v="178"/>
    <x v="178"/>
    <s v="El viaje de LucÃ­a es un largometraje de ficciÃ³n con temÃ¡tica sobre el cÃ¡ncer infantil."/>
    <x v="69"/>
    <n v="0"/>
    <x v="2"/>
    <s v="ES"/>
    <s v="EUR"/>
    <x v="178"/>
    <x v="178"/>
    <x v="0"/>
    <x v="78"/>
    <x v="1"/>
    <x v="0"/>
    <x v="3"/>
    <x v="50"/>
    <x v="121"/>
    <x v="178"/>
    <x v="0"/>
  </r>
  <r>
    <n v="179"/>
    <x v="179"/>
    <s v="A feature-length film about how three people survive in a diseased world."/>
    <x v="28"/>
    <n v="200"/>
    <x v="2"/>
    <s v="US"/>
    <s v="USD"/>
    <x v="179"/>
    <x v="179"/>
    <x v="0"/>
    <x v="84"/>
    <x v="1"/>
    <x v="0"/>
    <x v="3"/>
    <x v="68"/>
    <x v="101"/>
    <x v="179"/>
    <x v="2"/>
  </r>
  <r>
    <n v="180"/>
    <x v="180"/>
    <s v="The Rest of Us follows a survivor of an outbreak that nearly destroyed the earth as he travels to find some form of humanity."/>
    <x v="38"/>
    <n v="401"/>
    <x v="2"/>
    <s v="GB"/>
    <s v="GBP"/>
    <x v="180"/>
    <x v="180"/>
    <x v="0"/>
    <x v="62"/>
    <x v="1"/>
    <x v="0"/>
    <x v="3"/>
    <x v="69"/>
    <x v="153"/>
    <x v="180"/>
    <x v="0"/>
  </r>
  <r>
    <n v="181"/>
    <x v="181"/>
    <s v="Christina has been suffering with flash backs and some very disturbing nightmares and realises that it is more than just nightmares."/>
    <x v="77"/>
    <n v="722"/>
    <x v="2"/>
    <s v="GB"/>
    <s v="GBP"/>
    <x v="181"/>
    <x v="181"/>
    <x v="0"/>
    <x v="80"/>
    <x v="1"/>
    <x v="0"/>
    <x v="3"/>
    <x v="70"/>
    <x v="154"/>
    <x v="181"/>
    <x v="0"/>
  </r>
  <r>
    <n v="182"/>
    <x v="182"/>
    <s v="I'm Faraz, and I am raising money for my feature film called ABU. This one is for our parents, and our responsibilities towards them."/>
    <x v="28"/>
    <n v="0"/>
    <x v="2"/>
    <s v="US"/>
    <s v="USD"/>
    <x v="182"/>
    <x v="182"/>
    <x v="0"/>
    <x v="78"/>
    <x v="1"/>
    <x v="0"/>
    <x v="3"/>
    <x v="50"/>
    <x v="121"/>
    <x v="182"/>
    <x v="2"/>
  </r>
  <r>
    <n v="183"/>
    <x v="183"/>
    <s v="Don't kill me until I meet my Dad"/>
    <x v="78"/>
    <n v="4482"/>
    <x v="2"/>
    <s v="GB"/>
    <s v="GBP"/>
    <x v="183"/>
    <x v="183"/>
    <x v="0"/>
    <x v="8"/>
    <x v="1"/>
    <x v="0"/>
    <x v="3"/>
    <x v="71"/>
    <x v="155"/>
    <x v="183"/>
    <x v="3"/>
  </r>
  <r>
    <n v="184"/>
    <x v="184"/>
    <s v="&quot;Lana&quot; is an horror/dramatic short film, written by myself, about a young woman fighting the darkness in her, but it might be too late."/>
    <x v="15"/>
    <n v="51"/>
    <x v="2"/>
    <s v="CA"/>
    <s v="CAD"/>
    <x v="184"/>
    <x v="184"/>
    <x v="0"/>
    <x v="84"/>
    <x v="1"/>
    <x v="0"/>
    <x v="3"/>
    <x v="56"/>
    <x v="156"/>
    <x v="184"/>
    <x v="3"/>
  </r>
  <r>
    <n v="185"/>
    <x v="185"/>
    <s v="Love has no boundaries!"/>
    <x v="79"/>
    <n v="2200"/>
    <x v="2"/>
    <s v="NO"/>
    <s v="NOK"/>
    <x v="185"/>
    <x v="185"/>
    <x v="0"/>
    <x v="73"/>
    <x v="1"/>
    <x v="0"/>
    <x v="3"/>
    <x v="52"/>
    <x v="157"/>
    <x v="185"/>
    <x v="2"/>
  </r>
  <r>
    <n v="186"/>
    <x v="186"/>
    <s v="My film is about a boy who discovers the truth about his fathers dissapearance through the dark secrets of his mothers past."/>
    <x v="10"/>
    <n v="0"/>
    <x v="2"/>
    <s v="US"/>
    <s v="USD"/>
    <x v="186"/>
    <x v="186"/>
    <x v="0"/>
    <x v="78"/>
    <x v="1"/>
    <x v="0"/>
    <x v="3"/>
    <x v="50"/>
    <x v="121"/>
    <x v="186"/>
    <x v="1"/>
  </r>
  <r>
    <n v="187"/>
    <x v="187"/>
    <s v="A young man suffering from a severe case of OCD embarks on a road trip to find peace of mind."/>
    <x v="10"/>
    <n v="800"/>
    <x v="2"/>
    <s v="US"/>
    <s v="USD"/>
    <x v="187"/>
    <x v="187"/>
    <x v="0"/>
    <x v="81"/>
    <x v="1"/>
    <x v="0"/>
    <x v="3"/>
    <x v="63"/>
    <x v="158"/>
    <x v="187"/>
    <x v="0"/>
  </r>
  <r>
    <n v="188"/>
    <x v="188"/>
    <s v="Mariano Messini, an aspiring musician, indebted to the mafia must put his life on the line to escape their grasp and pursue his dream."/>
    <x v="15"/>
    <n v="0"/>
    <x v="2"/>
    <s v="US"/>
    <s v="USD"/>
    <x v="188"/>
    <x v="188"/>
    <x v="0"/>
    <x v="78"/>
    <x v="1"/>
    <x v="0"/>
    <x v="3"/>
    <x v="50"/>
    <x v="121"/>
    <x v="188"/>
    <x v="3"/>
  </r>
  <r>
    <n v="189"/>
    <x v="189"/>
    <s v="Jack Barlow's wife and daughter shot in cold blood at a gun confiscation station in Texas, he sets out to save his family &amp; neighbors."/>
    <x v="69"/>
    <n v="345"/>
    <x v="2"/>
    <s v="US"/>
    <s v="USD"/>
    <x v="189"/>
    <x v="189"/>
    <x v="0"/>
    <x v="81"/>
    <x v="1"/>
    <x v="0"/>
    <x v="3"/>
    <x v="50"/>
    <x v="159"/>
    <x v="189"/>
    <x v="2"/>
  </r>
  <r>
    <n v="190"/>
    <x v="190"/>
    <s v="Because hope can be a 4 letter word"/>
    <x v="14"/>
    <n v="50"/>
    <x v="2"/>
    <s v="US"/>
    <s v="USD"/>
    <x v="190"/>
    <x v="190"/>
    <x v="0"/>
    <x v="29"/>
    <x v="1"/>
    <x v="0"/>
    <x v="3"/>
    <x v="50"/>
    <x v="73"/>
    <x v="190"/>
    <x v="2"/>
  </r>
  <r>
    <n v="191"/>
    <x v="191"/>
    <s v="A young boy passionate about Astronomy and Chemistry tracks down an astroid that scientists said would never hit earth."/>
    <x v="10"/>
    <n v="250"/>
    <x v="2"/>
    <s v="AU"/>
    <s v="AUD"/>
    <x v="191"/>
    <x v="191"/>
    <x v="0"/>
    <x v="83"/>
    <x v="1"/>
    <x v="0"/>
    <x v="3"/>
    <x v="62"/>
    <x v="160"/>
    <x v="191"/>
    <x v="0"/>
  </r>
  <r>
    <n v="192"/>
    <x v="192"/>
    <s v="This Eminem Tell All details the good times, hardships, drug abuse, domestic violence, scandals, sex, near-death experiences and murder"/>
    <x v="80"/>
    <n v="17"/>
    <x v="2"/>
    <s v="US"/>
    <s v="USD"/>
    <x v="192"/>
    <x v="192"/>
    <x v="0"/>
    <x v="83"/>
    <x v="1"/>
    <x v="0"/>
    <x v="3"/>
    <x v="50"/>
    <x v="161"/>
    <x v="192"/>
    <x v="3"/>
  </r>
  <r>
    <n v="193"/>
    <x v="193"/>
    <s v="I am in need of a new PC for my Media Production course so i can pursue my dream of creating CGI based sci-fi productions for everyone"/>
    <x v="28"/>
    <n v="0"/>
    <x v="2"/>
    <s v="GB"/>
    <s v="GBP"/>
    <x v="193"/>
    <x v="193"/>
    <x v="0"/>
    <x v="78"/>
    <x v="1"/>
    <x v="0"/>
    <x v="3"/>
    <x v="50"/>
    <x v="121"/>
    <x v="193"/>
    <x v="3"/>
  </r>
  <r>
    <n v="194"/>
    <x v="194"/>
    <s v="Northern Irish Original Short Film based on the desperation of love and survival and taking a risk that may change everything."/>
    <x v="30"/>
    <n v="3"/>
    <x v="2"/>
    <s v="GB"/>
    <s v="GBP"/>
    <x v="194"/>
    <x v="194"/>
    <x v="0"/>
    <x v="83"/>
    <x v="1"/>
    <x v="0"/>
    <x v="3"/>
    <x v="50"/>
    <x v="120"/>
    <x v="194"/>
    <x v="2"/>
  </r>
  <r>
    <n v="195"/>
    <x v="195"/>
    <s v="A film project based on my auto-biography, a military conflict with no media attention, this story depicts war and its aftermath."/>
    <x v="71"/>
    <n v="0"/>
    <x v="2"/>
    <s v="US"/>
    <s v="USD"/>
    <x v="195"/>
    <x v="195"/>
    <x v="0"/>
    <x v="78"/>
    <x v="1"/>
    <x v="0"/>
    <x v="3"/>
    <x v="50"/>
    <x v="121"/>
    <x v="195"/>
    <x v="0"/>
  </r>
  <r>
    <n v="196"/>
    <x v="196"/>
    <s v="A moving short film about a retired female boxer who develops a relationship with a young journalist who idolises her"/>
    <x v="8"/>
    <n v="1465"/>
    <x v="2"/>
    <s v="GB"/>
    <s v="GBP"/>
    <x v="196"/>
    <x v="196"/>
    <x v="0"/>
    <x v="10"/>
    <x v="1"/>
    <x v="0"/>
    <x v="3"/>
    <x v="72"/>
    <x v="162"/>
    <x v="196"/>
    <x v="0"/>
  </r>
  <r>
    <n v="197"/>
    <x v="197"/>
    <s v="â€œAfter a terrifying ordeal, a young woman is left in a depressive state and abandoned to cope with a distressing account of revengeâ€"/>
    <x v="30"/>
    <n v="262"/>
    <x v="2"/>
    <s v="GB"/>
    <s v="GBP"/>
    <x v="197"/>
    <x v="197"/>
    <x v="0"/>
    <x v="22"/>
    <x v="1"/>
    <x v="0"/>
    <x v="3"/>
    <x v="54"/>
    <x v="163"/>
    <x v="197"/>
    <x v="1"/>
  </r>
  <r>
    <n v="198"/>
    <x v="198"/>
    <s v="Nine Lives is a story of one woman's survival of EIGHT near deaths and her love for one man as an influence to fight for the NINTH."/>
    <x v="31"/>
    <n v="279"/>
    <x v="2"/>
    <s v="US"/>
    <s v="USD"/>
    <x v="198"/>
    <x v="198"/>
    <x v="0"/>
    <x v="79"/>
    <x v="1"/>
    <x v="0"/>
    <x v="3"/>
    <x v="60"/>
    <x v="164"/>
    <x v="198"/>
    <x v="3"/>
  </r>
  <r>
    <n v="199"/>
    <x v="199"/>
    <s v="We're filming a feature film that we can put in numerous film festivals across the country. My dream is to compete in every single one."/>
    <x v="3"/>
    <n v="0"/>
    <x v="2"/>
    <s v="US"/>
    <s v="USD"/>
    <x v="199"/>
    <x v="199"/>
    <x v="0"/>
    <x v="78"/>
    <x v="1"/>
    <x v="0"/>
    <x v="3"/>
    <x v="50"/>
    <x v="121"/>
    <x v="199"/>
    <x v="2"/>
  </r>
  <r>
    <n v="200"/>
    <x v="200"/>
    <s v="A film dedicated to an AAF Pilot's struggle to survive behind enemy lines during WWII."/>
    <x v="12"/>
    <n v="1571.55"/>
    <x v="2"/>
    <s v="US"/>
    <s v="USD"/>
    <x v="200"/>
    <x v="200"/>
    <x v="0"/>
    <x v="59"/>
    <x v="1"/>
    <x v="0"/>
    <x v="3"/>
    <x v="73"/>
    <x v="165"/>
    <x v="200"/>
    <x v="3"/>
  </r>
  <r>
    <n v="201"/>
    <x v="201"/>
    <s v="Everyone has a choice. Can two college students get past their differences to save the life of a man whom they've never met before?"/>
    <x v="81"/>
    <n v="380"/>
    <x v="2"/>
    <s v="US"/>
    <s v="USD"/>
    <x v="201"/>
    <x v="201"/>
    <x v="0"/>
    <x v="63"/>
    <x v="1"/>
    <x v="0"/>
    <x v="3"/>
    <x v="74"/>
    <x v="166"/>
    <x v="201"/>
    <x v="0"/>
  </r>
  <r>
    <n v="202"/>
    <x v="202"/>
    <s v="new web series created by jonney terry"/>
    <x v="12"/>
    <n v="0"/>
    <x v="2"/>
    <s v="US"/>
    <s v="USD"/>
    <x v="202"/>
    <x v="202"/>
    <x v="0"/>
    <x v="78"/>
    <x v="1"/>
    <x v="0"/>
    <x v="3"/>
    <x v="50"/>
    <x v="121"/>
    <x v="202"/>
    <x v="0"/>
  </r>
  <r>
    <n v="203"/>
    <x v="203"/>
    <s v="We are aiming to make a Web Series based on Youth Culture and the misrepresentation of socially stereotyped people."/>
    <x v="30"/>
    <n v="746"/>
    <x v="2"/>
    <s v="GB"/>
    <s v="GBP"/>
    <x v="203"/>
    <x v="203"/>
    <x v="0"/>
    <x v="22"/>
    <x v="1"/>
    <x v="0"/>
    <x v="3"/>
    <x v="75"/>
    <x v="167"/>
    <x v="203"/>
    <x v="3"/>
  </r>
  <r>
    <n v="204"/>
    <x v="204"/>
    <s v="A feature film based on the true story of Bruce and Denise Morcombe and their battle for justice for their missing son Daniel."/>
    <x v="82"/>
    <n v="152165"/>
    <x v="2"/>
    <s v="AU"/>
    <s v="AUD"/>
    <x v="204"/>
    <x v="204"/>
    <x v="0"/>
    <x v="86"/>
    <x v="1"/>
    <x v="0"/>
    <x v="3"/>
    <x v="76"/>
    <x v="168"/>
    <x v="204"/>
    <x v="2"/>
  </r>
  <r>
    <n v="205"/>
    <x v="205"/>
    <s v="A martyr faces execution at the hands of the State, while enduring the horrors and alienation of a new world order."/>
    <x v="6"/>
    <n v="1300"/>
    <x v="2"/>
    <s v="US"/>
    <s v="USD"/>
    <x v="205"/>
    <x v="205"/>
    <x v="0"/>
    <x v="57"/>
    <x v="1"/>
    <x v="0"/>
    <x v="3"/>
    <x v="63"/>
    <x v="169"/>
    <x v="205"/>
    <x v="0"/>
  </r>
  <r>
    <n v="206"/>
    <x v="206"/>
    <s v="A love story featuring adoption,struggle,dysfunction,grace, healing, and restoration."/>
    <x v="83"/>
    <n v="0"/>
    <x v="2"/>
    <s v="US"/>
    <s v="USD"/>
    <x v="206"/>
    <x v="206"/>
    <x v="0"/>
    <x v="78"/>
    <x v="1"/>
    <x v="0"/>
    <x v="3"/>
    <x v="50"/>
    <x v="121"/>
    <x v="206"/>
    <x v="2"/>
  </r>
  <r>
    <n v="207"/>
    <x v="207"/>
    <s v="To avoid bankruptcy, Vincent, a passionate young entrepreneur embarks  on an illicit affair in order to save his dream business."/>
    <x v="32"/>
    <n v="2130"/>
    <x v="2"/>
    <s v="CA"/>
    <s v="CAD"/>
    <x v="207"/>
    <x v="207"/>
    <x v="0"/>
    <x v="62"/>
    <x v="1"/>
    <x v="0"/>
    <x v="3"/>
    <x v="77"/>
    <x v="170"/>
    <x v="207"/>
    <x v="3"/>
  </r>
  <r>
    <n v="208"/>
    <x v="208"/>
    <s v="A young woman's journey from Africa to Australia where she finds heaven on earth, love and tragedy. Within her tragedy she saves lives."/>
    <x v="63"/>
    <n v="0"/>
    <x v="2"/>
    <s v="AU"/>
    <s v="AUD"/>
    <x v="208"/>
    <x v="208"/>
    <x v="0"/>
    <x v="78"/>
    <x v="1"/>
    <x v="0"/>
    <x v="3"/>
    <x v="50"/>
    <x v="121"/>
    <x v="208"/>
    <x v="3"/>
  </r>
  <r>
    <n v="209"/>
    <x v="209"/>
    <s v="&quot;A Brighter Day&quot; is the first episode of a television series about an ex-hustler that becomes a school teacher to help at risk youth."/>
    <x v="31"/>
    <n v="0"/>
    <x v="2"/>
    <s v="US"/>
    <s v="USD"/>
    <x v="209"/>
    <x v="209"/>
    <x v="0"/>
    <x v="78"/>
    <x v="1"/>
    <x v="0"/>
    <x v="3"/>
    <x v="50"/>
    <x v="121"/>
    <x v="209"/>
    <x v="0"/>
  </r>
  <r>
    <n v="210"/>
    <x v="210"/>
    <s v="A tender short film about a young man who needs advice from  someone he had no intention of ever meeting, his biological father."/>
    <x v="14"/>
    <n v="3030"/>
    <x v="2"/>
    <s v="US"/>
    <s v="USD"/>
    <x v="210"/>
    <x v="210"/>
    <x v="0"/>
    <x v="51"/>
    <x v="1"/>
    <x v="0"/>
    <x v="3"/>
    <x v="78"/>
    <x v="171"/>
    <x v="210"/>
    <x v="0"/>
  </r>
  <r>
    <n v="211"/>
    <x v="211"/>
    <s v="The Heart of a Woman and The Heart of a Man is a feature film written by Jennie Marie Pacelli, based on real people and true events"/>
    <x v="10"/>
    <n v="2230"/>
    <x v="2"/>
    <s v="US"/>
    <s v="USD"/>
    <x v="211"/>
    <x v="211"/>
    <x v="0"/>
    <x v="8"/>
    <x v="1"/>
    <x v="0"/>
    <x v="3"/>
    <x v="79"/>
    <x v="172"/>
    <x v="211"/>
    <x v="0"/>
  </r>
  <r>
    <n v="212"/>
    <x v="212"/>
    <s v="This film is a fictional crime drama following the events of a heist that ended in bloodshed."/>
    <x v="84"/>
    <n v="1"/>
    <x v="2"/>
    <s v="US"/>
    <s v="USD"/>
    <x v="212"/>
    <x v="212"/>
    <x v="0"/>
    <x v="29"/>
    <x v="1"/>
    <x v="0"/>
    <x v="3"/>
    <x v="50"/>
    <x v="120"/>
    <x v="212"/>
    <x v="2"/>
  </r>
  <r>
    <n v="213"/>
    <x v="213"/>
    <s v="A family dramedy about a grandfather  and grandson who are both on their path to redemption."/>
    <x v="63"/>
    <n v="20"/>
    <x v="2"/>
    <s v="US"/>
    <s v="USD"/>
    <x v="213"/>
    <x v="213"/>
    <x v="0"/>
    <x v="29"/>
    <x v="1"/>
    <x v="0"/>
    <x v="3"/>
    <x v="50"/>
    <x v="135"/>
    <x v="213"/>
    <x v="0"/>
  </r>
  <r>
    <n v="214"/>
    <x v="214"/>
    <s v="A screenplay based upon the true story of a man with Asperger Syndrome who falls through the cracks of the criminal justice system."/>
    <x v="78"/>
    <n v="1"/>
    <x v="2"/>
    <s v="US"/>
    <s v="USD"/>
    <x v="214"/>
    <x v="214"/>
    <x v="0"/>
    <x v="29"/>
    <x v="1"/>
    <x v="0"/>
    <x v="3"/>
    <x v="50"/>
    <x v="120"/>
    <x v="214"/>
    <x v="0"/>
  </r>
  <r>
    <n v="215"/>
    <x v="215"/>
    <s v="A short drama based on a true events. Story of a British Soldier who comes back home suffering from Post Traumatic Stress Disorder."/>
    <x v="85"/>
    <n v="10"/>
    <x v="2"/>
    <s v="GB"/>
    <s v="GBP"/>
    <x v="215"/>
    <x v="215"/>
    <x v="0"/>
    <x v="29"/>
    <x v="1"/>
    <x v="0"/>
    <x v="3"/>
    <x v="50"/>
    <x v="119"/>
    <x v="215"/>
    <x v="2"/>
  </r>
  <r>
    <n v="216"/>
    <x v="216"/>
    <s v="A nostalgic film about the unorthodox teacher we all wish we had, the girl we all fell for, and the friend we didn't expect to make."/>
    <x v="63"/>
    <n v="27849.22"/>
    <x v="2"/>
    <s v="US"/>
    <s v="USD"/>
    <x v="216"/>
    <x v="216"/>
    <x v="0"/>
    <x v="87"/>
    <x v="1"/>
    <x v="0"/>
    <x v="3"/>
    <x v="80"/>
    <x v="173"/>
    <x v="216"/>
    <x v="0"/>
  </r>
  <r>
    <n v="217"/>
    <x v="217"/>
    <s v="A roadmovie by paw"/>
    <x v="57"/>
    <n v="11943"/>
    <x v="2"/>
    <s v="SE"/>
    <s v="SEK"/>
    <x v="217"/>
    <x v="217"/>
    <x v="0"/>
    <x v="44"/>
    <x v="1"/>
    <x v="0"/>
    <x v="3"/>
    <x v="81"/>
    <x v="174"/>
    <x v="217"/>
    <x v="3"/>
  </r>
  <r>
    <n v="218"/>
    <x v="218"/>
    <s v="A sassy talking spider named Charmaine, joins forces with an abused young boy.  She stages off bullies and help fight an abusive father"/>
    <x v="10"/>
    <n v="100"/>
    <x v="2"/>
    <s v="US"/>
    <s v="USD"/>
    <x v="218"/>
    <x v="218"/>
    <x v="0"/>
    <x v="29"/>
    <x v="1"/>
    <x v="0"/>
    <x v="3"/>
    <x v="53"/>
    <x v="101"/>
    <x v="218"/>
    <x v="0"/>
  </r>
  <r>
    <n v="219"/>
    <x v="219"/>
    <s v="An hour-long pilot about a group of suburban LGBT teens coming of age in the early 90's."/>
    <x v="63"/>
    <n v="8815"/>
    <x v="2"/>
    <s v="US"/>
    <s v="USD"/>
    <x v="219"/>
    <x v="219"/>
    <x v="0"/>
    <x v="88"/>
    <x v="1"/>
    <x v="0"/>
    <x v="3"/>
    <x v="82"/>
    <x v="175"/>
    <x v="219"/>
    <x v="2"/>
  </r>
  <r>
    <n v="220"/>
    <x v="220"/>
    <s v="A Freelancer abandons everything to chase after his dream of being &quot;great&quot; escape to Bangkok and return to his home-world."/>
    <x v="63"/>
    <n v="360"/>
    <x v="2"/>
    <s v="US"/>
    <s v="USD"/>
    <x v="220"/>
    <x v="220"/>
    <x v="0"/>
    <x v="83"/>
    <x v="1"/>
    <x v="0"/>
    <x v="3"/>
    <x v="60"/>
    <x v="176"/>
    <x v="220"/>
    <x v="0"/>
  </r>
  <r>
    <n v="221"/>
    <x v="221"/>
    <s v="Film about Schizophrenia with Surreal Twists!"/>
    <x v="63"/>
    <n v="0"/>
    <x v="2"/>
    <s v="US"/>
    <s v="USD"/>
    <x v="221"/>
    <x v="221"/>
    <x v="0"/>
    <x v="78"/>
    <x v="1"/>
    <x v="0"/>
    <x v="3"/>
    <x v="50"/>
    <x v="121"/>
    <x v="221"/>
    <x v="0"/>
  </r>
  <r>
    <n v="222"/>
    <x v="222"/>
    <s v="Killian leader of an outlaw bike gang doesnâ€™t have a bike yet and here is your chance to help design and build his machine."/>
    <x v="28"/>
    <n v="130"/>
    <x v="2"/>
    <s v="US"/>
    <s v="USD"/>
    <x v="222"/>
    <x v="222"/>
    <x v="0"/>
    <x v="84"/>
    <x v="1"/>
    <x v="0"/>
    <x v="3"/>
    <x v="55"/>
    <x v="177"/>
    <x v="222"/>
    <x v="0"/>
  </r>
  <r>
    <n v="223"/>
    <x v="223"/>
    <s v="An old man, a U.S Marine Corps veteran remembers his combat experience in the battle of Toktong Pass 1950, during the Korean War."/>
    <x v="86"/>
    <n v="0"/>
    <x v="2"/>
    <s v="US"/>
    <s v="USD"/>
    <x v="223"/>
    <x v="223"/>
    <x v="0"/>
    <x v="78"/>
    <x v="1"/>
    <x v="0"/>
    <x v="3"/>
    <x v="50"/>
    <x v="121"/>
    <x v="223"/>
    <x v="2"/>
  </r>
  <r>
    <n v="224"/>
    <x v="224"/>
    <s v="African Hollywood production, from the people who brought you Spiderman 1&amp;2, Star Trek 1&amp;2, Mission Impossible 3&amp;4 and Star Wars Ep7"/>
    <x v="87"/>
    <n v="0"/>
    <x v="2"/>
    <s v="AU"/>
    <s v="AUD"/>
    <x v="224"/>
    <x v="224"/>
    <x v="0"/>
    <x v="78"/>
    <x v="1"/>
    <x v="0"/>
    <x v="3"/>
    <x v="50"/>
    <x v="121"/>
    <x v="224"/>
    <x v="0"/>
  </r>
  <r>
    <n v="225"/>
    <x v="225"/>
    <s v="I'm creating a &quot;Lifetime&quot; type drama film about a girl who uses backpage for money, but trying to turn her life around."/>
    <x v="48"/>
    <n v="0"/>
    <x v="2"/>
    <s v="US"/>
    <s v="USD"/>
    <x v="225"/>
    <x v="225"/>
    <x v="0"/>
    <x v="78"/>
    <x v="1"/>
    <x v="0"/>
    <x v="3"/>
    <x v="50"/>
    <x v="121"/>
    <x v="225"/>
    <x v="2"/>
  </r>
  <r>
    <n v="226"/>
    <x v="226"/>
    <s v="A TRUE STORY OF DOMESTIC VILOLENCE THAT SEEKS TO OFFER THE VIEWER OUTLEST OF SUPPORT."/>
    <x v="88"/>
    <n v="250"/>
    <x v="2"/>
    <s v="GB"/>
    <s v="GBP"/>
    <x v="226"/>
    <x v="226"/>
    <x v="0"/>
    <x v="84"/>
    <x v="1"/>
    <x v="0"/>
    <x v="3"/>
    <x v="60"/>
    <x v="178"/>
    <x v="226"/>
    <x v="0"/>
  </r>
  <r>
    <n v="227"/>
    <x v="227"/>
    <s v="Imagine your life is full is nothing but pain and darkness. One day, you had the chance to be free from it all. Would you take it?"/>
    <x v="89"/>
    <n v="0"/>
    <x v="2"/>
    <s v="US"/>
    <s v="USD"/>
    <x v="227"/>
    <x v="227"/>
    <x v="0"/>
    <x v="78"/>
    <x v="1"/>
    <x v="0"/>
    <x v="3"/>
    <x v="50"/>
    <x v="121"/>
    <x v="227"/>
    <x v="0"/>
  </r>
  <r>
    <n v="228"/>
    <x v="228"/>
    <s v="I am making a film from one one of my books called facets of a Geek life."/>
    <x v="6"/>
    <n v="0"/>
    <x v="2"/>
    <s v="GB"/>
    <s v="GBP"/>
    <x v="228"/>
    <x v="228"/>
    <x v="0"/>
    <x v="78"/>
    <x v="1"/>
    <x v="0"/>
    <x v="3"/>
    <x v="50"/>
    <x v="121"/>
    <x v="228"/>
    <x v="0"/>
  </r>
  <r>
    <n v="229"/>
    <x v="229"/>
    <s v="I teenage girl that wants to go around the system. She does all she can to cheat and finds herself in a bad position when she messesup"/>
    <x v="9"/>
    <n v="0"/>
    <x v="2"/>
    <s v="DE"/>
    <s v="EUR"/>
    <x v="229"/>
    <x v="229"/>
    <x v="0"/>
    <x v="78"/>
    <x v="1"/>
    <x v="0"/>
    <x v="3"/>
    <x v="50"/>
    <x v="121"/>
    <x v="229"/>
    <x v="2"/>
  </r>
  <r>
    <n v="230"/>
    <x v="230"/>
    <s v="In Love There's War is a spicy web series that will have viewers at the edge of their seats as deception and hidden secrecies unravel."/>
    <x v="36"/>
    <n v="60"/>
    <x v="2"/>
    <s v="US"/>
    <s v="USD"/>
    <x v="230"/>
    <x v="230"/>
    <x v="0"/>
    <x v="84"/>
    <x v="1"/>
    <x v="0"/>
    <x v="3"/>
    <x v="50"/>
    <x v="179"/>
    <x v="230"/>
    <x v="0"/>
  </r>
  <r>
    <n v="231"/>
    <x v="231"/>
    <s v="Farewell to Freedom the screenplay portrays  a vulnerable divorce'  who falls for a hard-luck cowboy she meets in Las Vegas."/>
    <x v="86"/>
    <n v="0"/>
    <x v="2"/>
    <s v="US"/>
    <s v="USD"/>
    <x v="231"/>
    <x v="231"/>
    <x v="0"/>
    <x v="78"/>
    <x v="1"/>
    <x v="0"/>
    <x v="3"/>
    <x v="50"/>
    <x v="121"/>
    <x v="231"/>
    <x v="0"/>
  </r>
  <r>
    <n v="232"/>
    <x v="232"/>
    <s v="A high-impact, high-quality resource to address, for young people and youth-related professionals, the issue of sexual consent."/>
    <x v="23"/>
    <n v="110"/>
    <x v="2"/>
    <s v="GB"/>
    <s v="GBP"/>
    <x v="232"/>
    <x v="232"/>
    <x v="0"/>
    <x v="63"/>
    <x v="1"/>
    <x v="0"/>
    <x v="3"/>
    <x v="56"/>
    <x v="180"/>
    <x v="232"/>
    <x v="0"/>
  </r>
  <r>
    <n v="233"/>
    <x v="233"/>
    <s v="â€œArea 4â€ revolves around Frank Hammond, a counselor at a high school, who discovers the scandals that took place."/>
    <x v="90"/>
    <n v="0"/>
    <x v="2"/>
    <s v="US"/>
    <s v="USD"/>
    <x v="233"/>
    <x v="233"/>
    <x v="0"/>
    <x v="78"/>
    <x v="1"/>
    <x v="0"/>
    <x v="3"/>
    <x v="50"/>
    <x v="121"/>
    <x v="233"/>
    <x v="2"/>
  </r>
  <r>
    <n v="234"/>
    <x v="234"/>
    <s v="The Interviewer is a dramatic short film about second chances. If a murderer can get a second chance then uneducated children can too."/>
    <x v="28"/>
    <n v="401"/>
    <x v="2"/>
    <s v="US"/>
    <s v="USD"/>
    <x v="234"/>
    <x v="234"/>
    <x v="0"/>
    <x v="81"/>
    <x v="1"/>
    <x v="0"/>
    <x v="3"/>
    <x v="67"/>
    <x v="181"/>
    <x v="234"/>
    <x v="0"/>
  </r>
  <r>
    <n v="235"/>
    <x v="235"/>
    <s v="Taking people on a deep emotional trip with a story about sometimes those who have less, give more."/>
    <x v="3"/>
    <n v="0"/>
    <x v="2"/>
    <s v="US"/>
    <s v="USD"/>
    <x v="235"/>
    <x v="235"/>
    <x v="0"/>
    <x v="78"/>
    <x v="1"/>
    <x v="0"/>
    <x v="3"/>
    <x v="50"/>
    <x v="121"/>
    <x v="235"/>
    <x v="0"/>
  </r>
  <r>
    <n v="236"/>
    <x v="236"/>
    <s v="Real cases from IAB investigations. Good cops taking down the bad cops. Police misconduct, obsessive force, drug trafficking etc."/>
    <x v="60"/>
    <n v="0"/>
    <x v="2"/>
    <s v="US"/>
    <s v="USD"/>
    <x v="236"/>
    <x v="236"/>
    <x v="0"/>
    <x v="78"/>
    <x v="1"/>
    <x v="0"/>
    <x v="3"/>
    <x v="50"/>
    <x v="121"/>
    <x v="236"/>
    <x v="0"/>
  </r>
  <r>
    <n v="237"/>
    <x v="237"/>
    <s v="Making The Choice is a christian short film series."/>
    <x v="36"/>
    <n v="50"/>
    <x v="2"/>
    <s v="US"/>
    <s v="USD"/>
    <x v="237"/>
    <x v="237"/>
    <x v="0"/>
    <x v="29"/>
    <x v="1"/>
    <x v="0"/>
    <x v="3"/>
    <x v="50"/>
    <x v="73"/>
    <x v="237"/>
    <x v="2"/>
  </r>
  <r>
    <n v="238"/>
    <x v="238"/>
    <s v="A film to stop society from judging others and get along. Life is not about discrimination! Donate for this Thrilling Drama Series!!!!"/>
    <x v="91"/>
    <n v="0"/>
    <x v="2"/>
    <s v="US"/>
    <s v="USD"/>
    <x v="238"/>
    <x v="238"/>
    <x v="0"/>
    <x v="78"/>
    <x v="1"/>
    <x v="0"/>
    <x v="3"/>
    <x v="50"/>
    <x v="121"/>
    <x v="238"/>
    <x v="2"/>
  </r>
  <r>
    <n v="239"/>
    <x v="239"/>
    <s v="Lovers Clint and Eli convey their conflicting perspectives of guilt and remorse while in the desolate Australian bush."/>
    <x v="28"/>
    <n v="250"/>
    <x v="2"/>
    <s v="AU"/>
    <s v="AUD"/>
    <x v="239"/>
    <x v="239"/>
    <x v="0"/>
    <x v="81"/>
    <x v="1"/>
    <x v="0"/>
    <x v="3"/>
    <x v="78"/>
    <x v="73"/>
    <x v="239"/>
    <x v="0"/>
  </r>
  <r>
    <n v="240"/>
    <x v="240"/>
    <s v="&quot;Hackers in Uganda&quot; is the story of a group of humanitarian computer hackers providing technological education and services in Uganda."/>
    <x v="36"/>
    <n v="16145.12"/>
    <x v="0"/>
    <s v="US"/>
    <s v="USD"/>
    <x v="240"/>
    <x v="240"/>
    <x v="1"/>
    <x v="89"/>
    <x v="0"/>
    <x v="0"/>
    <x v="4"/>
    <x v="29"/>
    <x v="182"/>
    <x v="240"/>
    <x v="4"/>
  </r>
  <r>
    <n v="241"/>
    <x v="241"/>
    <s v="&quot;LESLIE&quot; explores the unapologetic life of Leslie Cochran, the thong-clad homeless man turned cultural icon in the heart of Texas."/>
    <x v="92"/>
    <n v="41000"/>
    <x v="0"/>
    <s v="US"/>
    <s v="USD"/>
    <x v="241"/>
    <x v="241"/>
    <x v="1"/>
    <x v="90"/>
    <x v="0"/>
    <x v="0"/>
    <x v="4"/>
    <x v="40"/>
    <x v="183"/>
    <x v="241"/>
    <x v="3"/>
  </r>
  <r>
    <n v="242"/>
    <x v="242"/>
    <s v="An unprecedented feature-length documentary film about Maine's tribal, oft-misunderstood ice fishing sub-culture."/>
    <x v="93"/>
    <n v="14750"/>
    <x v="0"/>
    <s v="US"/>
    <s v="USD"/>
    <x v="242"/>
    <x v="242"/>
    <x v="1"/>
    <x v="91"/>
    <x v="0"/>
    <x v="0"/>
    <x v="4"/>
    <x v="40"/>
    <x v="184"/>
    <x v="242"/>
    <x v="6"/>
  </r>
  <r>
    <n v="243"/>
    <x v="243"/>
    <s v="A Hasidic man reaches a turning point in his recovery from mental illness and addiction, and is determined to start a new life."/>
    <x v="31"/>
    <n v="25648"/>
    <x v="0"/>
    <s v="US"/>
    <s v="USD"/>
    <x v="243"/>
    <x v="243"/>
    <x v="1"/>
    <x v="92"/>
    <x v="0"/>
    <x v="0"/>
    <x v="4"/>
    <x v="33"/>
    <x v="185"/>
    <x v="243"/>
    <x v="3"/>
  </r>
  <r>
    <n v="244"/>
    <x v="244"/>
    <s v="A transmedia-project to amass a library of footage shot the day Obama was elected, for (1) a feature documentary, (2) an interactive web history"/>
    <x v="8"/>
    <n v="3981.5"/>
    <x v="0"/>
    <s v="US"/>
    <s v="USD"/>
    <x v="244"/>
    <x v="244"/>
    <x v="1"/>
    <x v="87"/>
    <x v="0"/>
    <x v="0"/>
    <x v="4"/>
    <x v="35"/>
    <x v="186"/>
    <x v="244"/>
    <x v="7"/>
  </r>
  <r>
    <n v="245"/>
    <x v="245"/>
    <s v="&quot;Human society fascinates me &amp; awes me &amp; fills me with grief &amp; joy; I just can't find my place to plug into it.&quot; - C. Converse, 8/10/74"/>
    <x v="10"/>
    <n v="5186"/>
    <x v="0"/>
    <s v="US"/>
    <s v="USD"/>
    <x v="245"/>
    <x v="245"/>
    <x v="1"/>
    <x v="93"/>
    <x v="0"/>
    <x v="0"/>
    <x v="4"/>
    <x v="3"/>
    <x v="187"/>
    <x v="245"/>
    <x v="5"/>
  </r>
  <r>
    <n v="246"/>
    <x v="246"/>
    <s v="From 1979 to 1981 twenty-nine Black children in Atlanta were murdered and the others terrified. This is our story..."/>
    <x v="10"/>
    <n v="15273"/>
    <x v="0"/>
    <s v="US"/>
    <s v="USD"/>
    <x v="246"/>
    <x v="246"/>
    <x v="1"/>
    <x v="94"/>
    <x v="0"/>
    <x v="0"/>
    <x v="4"/>
    <x v="83"/>
    <x v="188"/>
    <x v="246"/>
    <x v="7"/>
  </r>
  <r>
    <n v="247"/>
    <x v="247"/>
    <s v="A young neuroscientist attempts to reconnect with his ailing father by obsessively studying old family footage._x000a_"/>
    <x v="10"/>
    <n v="6705"/>
    <x v="0"/>
    <s v="US"/>
    <s v="USD"/>
    <x v="247"/>
    <x v="247"/>
    <x v="1"/>
    <x v="95"/>
    <x v="0"/>
    <x v="0"/>
    <x v="4"/>
    <x v="84"/>
    <x v="189"/>
    <x v="247"/>
    <x v="7"/>
  </r>
  <r>
    <n v="248"/>
    <x v="248"/>
    <s v="FAR OUT ISN'T FAR ENOUGH depicts one man's wild, lifelong adventure of testing societal boundaries through his use of subversive art."/>
    <x v="94"/>
    <n v="86133"/>
    <x v="0"/>
    <s v="US"/>
    <s v="USD"/>
    <x v="248"/>
    <x v="248"/>
    <x v="1"/>
    <x v="96"/>
    <x v="0"/>
    <x v="0"/>
    <x v="4"/>
    <x v="7"/>
    <x v="190"/>
    <x v="248"/>
    <x v="6"/>
  </r>
  <r>
    <n v="249"/>
    <x v="249"/>
    <s v="Bee The Change Campaign utilizes the documentary Vanishing of the Bees to raise awareness about bees and our environment, inspiring people into action"/>
    <x v="3"/>
    <n v="11292"/>
    <x v="0"/>
    <s v="US"/>
    <s v="USD"/>
    <x v="249"/>
    <x v="249"/>
    <x v="1"/>
    <x v="97"/>
    <x v="0"/>
    <x v="0"/>
    <x v="4"/>
    <x v="40"/>
    <x v="191"/>
    <x v="249"/>
    <x v="7"/>
  </r>
  <r>
    <n v="250"/>
    <x v="250"/>
    <s v="Three young farmers risk land and friendship to stand up to the USDA. An experiential film about living a life of self reliance."/>
    <x v="11"/>
    <n v="31675"/>
    <x v="0"/>
    <s v="US"/>
    <s v="USD"/>
    <x v="250"/>
    <x v="250"/>
    <x v="1"/>
    <x v="98"/>
    <x v="0"/>
    <x v="0"/>
    <x v="4"/>
    <x v="6"/>
    <x v="192"/>
    <x v="250"/>
    <x v="4"/>
  </r>
  <r>
    <n v="251"/>
    <x v="251"/>
    <s v="Remarkably devoted, Mayra is single-handedly sourcing small farm, single-origin coffee from her rural village in Honduras."/>
    <x v="8"/>
    <n v="4395"/>
    <x v="0"/>
    <s v="US"/>
    <s v="USD"/>
    <x v="251"/>
    <x v="251"/>
    <x v="1"/>
    <x v="99"/>
    <x v="0"/>
    <x v="0"/>
    <x v="4"/>
    <x v="9"/>
    <x v="193"/>
    <x v="251"/>
    <x v="5"/>
  </r>
  <r>
    <n v="252"/>
    <x v="252"/>
    <s v="The definitive story of indie comics and the foremost institution of higher learning for those who draw them."/>
    <x v="10"/>
    <n v="9228"/>
    <x v="0"/>
    <s v="US"/>
    <s v="USD"/>
    <x v="252"/>
    <x v="252"/>
    <x v="1"/>
    <x v="52"/>
    <x v="0"/>
    <x v="0"/>
    <x v="4"/>
    <x v="85"/>
    <x v="194"/>
    <x v="252"/>
    <x v="7"/>
  </r>
  <r>
    <n v="253"/>
    <x v="253"/>
    <s v="A so-called â€œJig Showâ€ innovates music and theatre and gives birth to entertainment icons that would one day write American pop culture"/>
    <x v="15"/>
    <n v="1511"/>
    <x v="0"/>
    <s v="US"/>
    <s v="USD"/>
    <x v="253"/>
    <x v="253"/>
    <x v="1"/>
    <x v="63"/>
    <x v="0"/>
    <x v="0"/>
    <x v="4"/>
    <x v="7"/>
    <x v="195"/>
    <x v="253"/>
    <x v="5"/>
  </r>
  <r>
    <n v="254"/>
    <x v="254"/>
    <s v="&quot;I Clown You&quot; is a documentary about Israeli medical clowns and clowning as an art of challenging the norm."/>
    <x v="95"/>
    <n v="28067.34"/>
    <x v="0"/>
    <s v="US"/>
    <s v="USD"/>
    <x v="254"/>
    <x v="254"/>
    <x v="1"/>
    <x v="100"/>
    <x v="0"/>
    <x v="0"/>
    <x v="4"/>
    <x v="16"/>
    <x v="196"/>
    <x v="254"/>
    <x v="0"/>
  </r>
  <r>
    <n v="255"/>
    <x v="255"/>
    <s v="xoxosms is a documentary about first love, long distance and Skype."/>
    <x v="6"/>
    <n v="8538.66"/>
    <x v="0"/>
    <s v="US"/>
    <s v="USD"/>
    <x v="255"/>
    <x v="255"/>
    <x v="1"/>
    <x v="101"/>
    <x v="0"/>
    <x v="0"/>
    <x v="4"/>
    <x v="13"/>
    <x v="197"/>
    <x v="255"/>
    <x v="6"/>
  </r>
  <r>
    <n v="256"/>
    <x v="256"/>
    <s v="Help share the art and community of Pow Wow, a contemporary art movement in Hawaii, with the rest of the world. #powwowhawaii"/>
    <x v="93"/>
    <n v="18083"/>
    <x v="0"/>
    <s v="US"/>
    <s v="USD"/>
    <x v="256"/>
    <x v="256"/>
    <x v="1"/>
    <x v="102"/>
    <x v="0"/>
    <x v="0"/>
    <x v="4"/>
    <x v="86"/>
    <x v="198"/>
    <x v="256"/>
    <x v="4"/>
  </r>
  <r>
    <n v="257"/>
    <x v="257"/>
    <s v="A documentary about a formerly Japan-only Nintendo game, its international release, and the secret black market of unreleased games."/>
    <x v="19"/>
    <n v="37354.269999999997"/>
    <x v="0"/>
    <s v="US"/>
    <s v="USD"/>
    <x v="257"/>
    <x v="257"/>
    <x v="1"/>
    <x v="103"/>
    <x v="0"/>
    <x v="0"/>
    <x v="4"/>
    <x v="13"/>
    <x v="199"/>
    <x v="257"/>
    <x v="2"/>
  </r>
  <r>
    <n v="258"/>
    <x v="258"/>
    <s v="This film reveals the story of the modern revolution, the power of people to change their world and the man behind it all, Gene Sharp."/>
    <x v="11"/>
    <n v="57342"/>
    <x v="0"/>
    <s v="US"/>
    <s v="USD"/>
    <x v="258"/>
    <x v="258"/>
    <x v="1"/>
    <x v="104"/>
    <x v="0"/>
    <x v="0"/>
    <x v="4"/>
    <x v="87"/>
    <x v="200"/>
    <x v="258"/>
    <x v="6"/>
  </r>
  <r>
    <n v="259"/>
    <x v="259"/>
    <s v="A tale about a band who have journeyed through time, dodging hype and mediocrity, and still managed to survive even stronger than ever."/>
    <x v="96"/>
    <n v="98953.42"/>
    <x v="0"/>
    <s v="US"/>
    <s v="USD"/>
    <x v="259"/>
    <x v="259"/>
    <x v="1"/>
    <x v="105"/>
    <x v="0"/>
    <x v="0"/>
    <x v="4"/>
    <x v="88"/>
    <x v="201"/>
    <x v="259"/>
    <x v="0"/>
  </r>
  <r>
    <n v="260"/>
    <x v="260"/>
    <s v="In the traditional world of Mexican Rodeo, a team of first-generation California girls does it their way."/>
    <x v="3"/>
    <n v="10640"/>
    <x v="0"/>
    <s v="US"/>
    <s v="USD"/>
    <x v="260"/>
    <x v="260"/>
    <x v="1"/>
    <x v="106"/>
    <x v="0"/>
    <x v="0"/>
    <x v="4"/>
    <x v="6"/>
    <x v="202"/>
    <x v="260"/>
    <x v="7"/>
  </r>
  <r>
    <n v="261"/>
    <x v="261"/>
    <s v="Empires explores the impact of networks on histories and philosophies of political thought."/>
    <x v="22"/>
    <n v="21480"/>
    <x v="0"/>
    <s v="US"/>
    <s v="USD"/>
    <x v="261"/>
    <x v="261"/>
    <x v="1"/>
    <x v="107"/>
    <x v="0"/>
    <x v="0"/>
    <x v="4"/>
    <x v="13"/>
    <x v="203"/>
    <x v="261"/>
    <x v="5"/>
  </r>
  <r>
    <n v="262"/>
    <x v="262"/>
    <s v="He can never die. He will live forever. He is the last cosmonaut, and this is his story."/>
    <x v="30"/>
    <n v="6000"/>
    <x v="0"/>
    <s v="US"/>
    <s v="USD"/>
    <x v="262"/>
    <x v="262"/>
    <x v="1"/>
    <x v="108"/>
    <x v="0"/>
    <x v="0"/>
    <x v="4"/>
    <x v="89"/>
    <x v="204"/>
    <x v="262"/>
    <x v="6"/>
  </r>
  <r>
    <n v="263"/>
    <x v="263"/>
    <s v="We need $75,000 to finish this film on families struggling in the worst_x000a_economy in 80 years, while facing huge cuts to social services."/>
    <x v="31"/>
    <n v="29520.27"/>
    <x v="0"/>
    <s v="US"/>
    <s v="USD"/>
    <x v="263"/>
    <x v="263"/>
    <x v="1"/>
    <x v="109"/>
    <x v="0"/>
    <x v="0"/>
    <x v="4"/>
    <x v="90"/>
    <x v="205"/>
    <x v="263"/>
    <x v="5"/>
  </r>
  <r>
    <n v="264"/>
    <x v="264"/>
    <s v="The U.S. women's movement changed the social and cultural dialog_x000a_in this country and Boston was one of the centers of this movement."/>
    <x v="10"/>
    <n v="5910"/>
    <x v="0"/>
    <s v="US"/>
    <s v="USD"/>
    <x v="264"/>
    <x v="264"/>
    <x v="1"/>
    <x v="110"/>
    <x v="0"/>
    <x v="0"/>
    <x v="4"/>
    <x v="90"/>
    <x v="206"/>
    <x v="264"/>
    <x v="5"/>
  </r>
  <r>
    <n v="265"/>
    <x v="265"/>
    <s v="A documentary: a summer garden and communities of local food exchange. The integration of old and new, beauty and function, growth and sustainability."/>
    <x v="10"/>
    <n v="5555"/>
    <x v="0"/>
    <s v="US"/>
    <s v="USD"/>
    <x v="265"/>
    <x v="265"/>
    <x v="1"/>
    <x v="6"/>
    <x v="0"/>
    <x v="0"/>
    <x v="4"/>
    <x v="38"/>
    <x v="207"/>
    <x v="265"/>
    <x v="7"/>
  </r>
  <r>
    <n v="266"/>
    <x v="266"/>
    <s v="The Eventful Life of Al Hawkes is a documentary film about New England country music, told through the story of a Maine record label and its founder."/>
    <x v="28"/>
    <n v="1455"/>
    <x v="0"/>
    <s v="US"/>
    <s v="USD"/>
    <x v="266"/>
    <x v="266"/>
    <x v="1"/>
    <x v="17"/>
    <x v="0"/>
    <x v="0"/>
    <x v="4"/>
    <x v="91"/>
    <x v="208"/>
    <x v="266"/>
    <x v="7"/>
  </r>
  <r>
    <n v="267"/>
    <x v="267"/>
    <s v="A visually stunning, feature length film chronicling life's challenges in the remote depths of the Amazon rainforest."/>
    <x v="97"/>
    <n v="12965.44"/>
    <x v="0"/>
    <s v="GB"/>
    <s v="GBP"/>
    <x v="267"/>
    <x v="267"/>
    <x v="1"/>
    <x v="111"/>
    <x v="0"/>
    <x v="0"/>
    <x v="4"/>
    <x v="88"/>
    <x v="209"/>
    <x v="267"/>
    <x v="3"/>
  </r>
  <r>
    <n v="268"/>
    <x v="268"/>
    <s v="Help us finish a documentary about four teens coming-of-age in a small, rural Mexican town that has suffered 50% migration to the U.S."/>
    <x v="10"/>
    <n v="5570"/>
    <x v="0"/>
    <s v="US"/>
    <s v="USD"/>
    <x v="268"/>
    <x v="268"/>
    <x v="1"/>
    <x v="112"/>
    <x v="0"/>
    <x v="0"/>
    <x v="4"/>
    <x v="38"/>
    <x v="210"/>
    <x v="268"/>
    <x v="6"/>
  </r>
  <r>
    <n v="269"/>
    <x v="269"/>
    <s v="This documentary tells the story of an unlikely conversation on a topic of grave importance, and how it changed two foes into friends."/>
    <x v="57"/>
    <n v="147233.76999999999"/>
    <x v="0"/>
    <s v="AU"/>
    <s v="AUD"/>
    <x v="269"/>
    <x v="269"/>
    <x v="1"/>
    <x v="113"/>
    <x v="0"/>
    <x v="0"/>
    <x v="4"/>
    <x v="92"/>
    <x v="211"/>
    <x v="269"/>
    <x v="1"/>
  </r>
  <r>
    <n v="270"/>
    <x v="270"/>
    <s v="Journey behind the lens of the legendary Jini Dellaccio, one of the first women rock â€˜nâ€™ roll photographers."/>
    <x v="98"/>
    <n v="3510"/>
    <x v="0"/>
    <s v="US"/>
    <s v="USD"/>
    <x v="270"/>
    <x v="270"/>
    <x v="1"/>
    <x v="42"/>
    <x v="0"/>
    <x v="0"/>
    <x v="4"/>
    <x v="42"/>
    <x v="212"/>
    <x v="270"/>
    <x v="6"/>
  </r>
  <r>
    <n v="271"/>
    <x v="271"/>
    <s v="A documentary shot over 12 years about the hopes and dreams of five orphans struggling to reach adulthood in Kenya's Mathare slum."/>
    <x v="11"/>
    <n v="31404"/>
    <x v="0"/>
    <s v="US"/>
    <s v="USD"/>
    <x v="271"/>
    <x v="271"/>
    <x v="1"/>
    <x v="114"/>
    <x v="0"/>
    <x v="0"/>
    <x v="4"/>
    <x v="2"/>
    <x v="213"/>
    <x v="271"/>
    <x v="4"/>
  </r>
  <r>
    <n v="272"/>
    <x v="272"/>
    <s v="We made 'Do It Again,' a film about my quest to reunite the '60s rock band, The Kinks. Now we need help to show the film off at festivals."/>
    <x v="9"/>
    <n v="5323.01"/>
    <x v="0"/>
    <s v="US"/>
    <s v="USD"/>
    <x v="272"/>
    <x v="272"/>
    <x v="1"/>
    <x v="71"/>
    <x v="0"/>
    <x v="0"/>
    <x v="4"/>
    <x v="93"/>
    <x v="214"/>
    <x v="272"/>
    <x v="7"/>
  </r>
  <r>
    <n v="273"/>
    <x v="273"/>
    <s v="Man vs. Food meets Extreme Home Makeover! A celebration of the food, music, and rebuilding of New Orleans, and a history-making quest."/>
    <x v="10"/>
    <n v="5388.79"/>
    <x v="0"/>
    <s v="US"/>
    <s v="USD"/>
    <x v="273"/>
    <x v="273"/>
    <x v="1"/>
    <x v="115"/>
    <x v="0"/>
    <x v="0"/>
    <x v="4"/>
    <x v="29"/>
    <x v="215"/>
    <x v="273"/>
    <x v="6"/>
  </r>
  <r>
    <n v="274"/>
    <x v="274"/>
    <s v="An intimate documentary sharing the powerful voices of Seattle's Somali refugees and their search for peace in their new home."/>
    <x v="23"/>
    <n v="6240"/>
    <x v="0"/>
    <s v="US"/>
    <s v="USD"/>
    <x v="274"/>
    <x v="274"/>
    <x v="1"/>
    <x v="116"/>
    <x v="0"/>
    <x v="0"/>
    <x v="4"/>
    <x v="94"/>
    <x v="216"/>
    <x v="274"/>
    <x v="5"/>
  </r>
  <r>
    <n v="275"/>
    <x v="275"/>
    <s v="A journey through the origins and influence of funk music from James Brown to D'Angelo we are FINDING THE FUNK!"/>
    <x v="22"/>
    <n v="21679"/>
    <x v="0"/>
    <s v="US"/>
    <s v="USD"/>
    <x v="275"/>
    <x v="275"/>
    <x v="1"/>
    <x v="117"/>
    <x v="0"/>
    <x v="0"/>
    <x v="4"/>
    <x v="29"/>
    <x v="217"/>
    <x v="275"/>
    <x v="5"/>
  </r>
  <r>
    <n v="276"/>
    <x v="276"/>
    <s v="A film about Xhosa women in townships of South Africa micro-farming to fight extreme poverty, gain health, and create food security."/>
    <x v="23"/>
    <n v="5904"/>
    <x v="0"/>
    <s v="US"/>
    <s v="USD"/>
    <x v="276"/>
    <x v="276"/>
    <x v="1"/>
    <x v="95"/>
    <x v="0"/>
    <x v="0"/>
    <x v="4"/>
    <x v="34"/>
    <x v="218"/>
    <x v="276"/>
    <x v="5"/>
  </r>
  <r>
    <n v="277"/>
    <x v="277"/>
    <s v="A documentary about the survival of letterpress and the remarkable printers who preserve the history and knowledge of the craft."/>
    <x v="99"/>
    <n v="71748"/>
    <x v="0"/>
    <s v="US"/>
    <s v="USD"/>
    <x v="277"/>
    <x v="277"/>
    <x v="1"/>
    <x v="118"/>
    <x v="0"/>
    <x v="0"/>
    <x v="4"/>
    <x v="5"/>
    <x v="219"/>
    <x v="277"/>
    <x v="0"/>
  </r>
  <r>
    <n v="278"/>
    <x v="278"/>
    <s v="An unlikely story of spirit, defiance and beauty from the most contaminated place on Earth"/>
    <x v="100"/>
    <n v="40594"/>
    <x v="0"/>
    <s v="US"/>
    <s v="USD"/>
    <x v="278"/>
    <x v="278"/>
    <x v="1"/>
    <x v="119"/>
    <x v="0"/>
    <x v="0"/>
    <x v="4"/>
    <x v="95"/>
    <x v="220"/>
    <x v="278"/>
    <x v="5"/>
  </r>
  <r>
    <n v="279"/>
    <x v="279"/>
    <s v="This documentary film is an intimate portrait of love and loss that observes family and nature undergoing the cycle of birth to death."/>
    <x v="73"/>
    <n v="26744.11"/>
    <x v="0"/>
    <s v="US"/>
    <s v="USD"/>
    <x v="279"/>
    <x v="279"/>
    <x v="1"/>
    <x v="120"/>
    <x v="0"/>
    <x v="0"/>
    <x v="4"/>
    <x v="96"/>
    <x v="221"/>
    <x v="279"/>
    <x v="1"/>
  </r>
  <r>
    <n v="280"/>
    <x v="280"/>
    <s v="My latest film Korengal, takes us back to the same valley with the same troops as in my Academy AwardÂ® nominated film Restrepo."/>
    <x v="96"/>
    <n v="117108"/>
    <x v="0"/>
    <s v="US"/>
    <s v="USD"/>
    <x v="280"/>
    <x v="280"/>
    <x v="1"/>
    <x v="121"/>
    <x v="0"/>
    <x v="0"/>
    <x v="4"/>
    <x v="94"/>
    <x v="222"/>
    <x v="280"/>
    <x v="3"/>
  </r>
  <r>
    <n v="281"/>
    <x v="281"/>
    <s v="Last May, I created my mission: To reunite the brilliant but (in my opinion) under-appreciated band, the Kinks. I decided to make..."/>
    <x v="62"/>
    <n v="6632.32"/>
    <x v="0"/>
    <s v="US"/>
    <s v="USD"/>
    <x v="281"/>
    <x v="281"/>
    <x v="1"/>
    <x v="1"/>
    <x v="0"/>
    <x v="0"/>
    <x v="4"/>
    <x v="10"/>
    <x v="223"/>
    <x v="281"/>
    <x v="8"/>
  </r>
  <r>
    <n v="282"/>
    <x v="282"/>
    <s v="See US Marines make counter-insurgency work in Helmand Province--the Taliban's stronghold in Afghanistan."/>
    <x v="101"/>
    <n v="45535"/>
    <x v="0"/>
    <s v="US"/>
    <s v="USD"/>
    <x v="282"/>
    <x v="282"/>
    <x v="1"/>
    <x v="122"/>
    <x v="0"/>
    <x v="0"/>
    <x v="4"/>
    <x v="7"/>
    <x v="224"/>
    <x v="282"/>
    <x v="7"/>
  </r>
  <r>
    <n v="283"/>
    <x v="283"/>
    <s v="What is the impact of survivorship on the human condition?"/>
    <x v="102"/>
    <n v="20569.05"/>
    <x v="0"/>
    <s v="US"/>
    <s v="USD"/>
    <x v="283"/>
    <x v="283"/>
    <x v="1"/>
    <x v="91"/>
    <x v="0"/>
    <x v="0"/>
    <x v="4"/>
    <x v="35"/>
    <x v="225"/>
    <x v="283"/>
    <x v="6"/>
  </r>
  <r>
    <n v="284"/>
    <x v="284"/>
    <s v="A film documenting WI Gov.Scott Walker's attack on working families and how it is reanimating the American labor movement."/>
    <x v="79"/>
    <n v="41850.46"/>
    <x v="0"/>
    <s v="US"/>
    <s v="USD"/>
    <x v="284"/>
    <x v="284"/>
    <x v="1"/>
    <x v="123"/>
    <x v="0"/>
    <x v="0"/>
    <x v="4"/>
    <x v="2"/>
    <x v="226"/>
    <x v="284"/>
    <x v="6"/>
  </r>
  <r>
    <n v="285"/>
    <x v="285"/>
    <s v="A documentary about the classic children's book, its creators, and the lasting impact over half a century and beyond."/>
    <x v="32"/>
    <n v="32035.51"/>
    <x v="0"/>
    <s v="US"/>
    <s v="USD"/>
    <x v="285"/>
    <x v="285"/>
    <x v="1"/>
    <x v="124"/>
    <x v="0"/>
    <x v="0"/>
    <x v="4"/>
    <x v="97"/>
    <x v="227"/>
    <x v="285"/>
    <x v="4"/>
  </r>
  <r>
    <n v="286"/>
    <x v="286"/>
    <s v="A documentary film on the life of legendary photographer George Tice by Peter Bosco, Bruce Wodder and Douglas Underdahl."/>
    <x v="36"/>
    <n v="16373"/>
    <x v="0"/>
    <s v="US"/>
    <s v="USD"/>
    <x v="286"/>
    <x v="286"/>
    <x v="1"/>
    <x v="125"/>
    <x v="0"/>
    <x v="0"/>
    <x v="4"/>
    <x v="15"/>
    <x v="228"/>
    <x v="286"/>
    <x v="4"/>
  </r>
  <r>
    <n v="287"/>
    <x v="287"/>
    <s v="War is hell. Why would anyone want to spend their weekends there?"/>
    <x v="36"/>
    <n v="26445"/>
    <x v="0"/>
    <s v="US"/>
    <s v="USD"/>
    <x v="287"/>
    <x v="287"/>
    <x v="1"/>
    <x v="126"/>
    <x v="0"/>
    <x v="0"/>
    <x v="4"/>
    <x v="98"/>
    <x v="229"/>
    <x v="287"/>
    <x v="5"/>
  </r>
  <r>
    <n v="288"/>
    <x v="288"/>
    <s v="A portrait of Oceana, WV, an old coal mining town that has become the epicenter of the Oxycontin epidemic, earning the nickname Oxyana."/>
    <x v="63"/>
    <n v="51605.31"/>
    <x v="0"/>
    <s v="US"/>
    <s v="USD"/>
    <x v="288"/>
    <x v="288"/>
    <x v="1"/>
    <x v="127"/>
    <x v="0"/>
    <x v="0"/>
    <x v="4"/>
    <x v="33"/>
    <x v="230"/>
    <x v="288"/>
    <x v="5"/>
  </r>
  <r>
    <n v="289"/>
    <x v="289"/>
    <s v="A campaign to unlock an award winning film that exposes for the first time the modern British Empire ... and it's terrible cost."/>
    <x v="36"/>
    <n v="15723"/>
    <x v="0"/>
    <s v="GB"/>
    <s v="GBP"/>
    <x v="289"/>
    <x v="289"/>
    <x v="1"/>
    <x v="128"/>
    <x v="0"/>
    <x v="0"/>
    <x v="4"/>
    <x v="2"/>
    <x v="231"/>
    <x v="289"/>
    <x v="4"/>
  </r>
  <r>
    <n v="290"/>
    <x v="290"/>
    <s v="Help INTOTHEWOODS.TV purchase audio and video gear, lighting and BACK UP HARD DRIVES"/>
    <x v="37"/>
    <n v="4800.8"/>
    <x v="0"/>
    <s v="US"/>
    <s v="USD"/>
    <x v="290"/>
    <x v="290"/>
    <x v="1"/>
    <x v="129"/>
    <x v="0"/>
    <x v="0"/>
    <x v="4"/>
    <x v="13"/>
    <x v="232"/>
    <x v="290"/>
    <x v="7"/>
  </r>
  <r>
    <n v="291"/>
    <x v="291"/>
    <s v="ZoÃ« Romano will be the first person to RUN the route of the Tour de France. I will join her to document that adventure."/>
    <x v="10"/>
    <n v="6001"/>
    <x v="0"/>
    <s v="US"/>
    <s v="USD"/>
    <x v="291"/>
    <x v="291"/>
    <x v="1"/>
    <x v="130"/>
    <x v="0"/>
    <x v="0"/>
    <x v="4"/>
    <x v="28"/>
    <x v="233"/>
    <x v="291"/>
    <x v="4"/>
  </r>
  <r>
    <n v="292"/>
    <x v="292"/>
    <s v="THE UNDOCUMENTED is a 90 cinema verite documentary that exposes a little known consequence of current U. S. immigration policy."/>
    <x v="96"/>
    <n v="76130.2"/>
    <x v="0"/>
    <s v="US"/>
    <s v="USD"/>
    <x v="292"/>
    <x v="292"/>
    <x v="1"/>
    <x v="131"/>
    <x v="0"/>
    <x v="0"/>
    <x v="4"/>
    <x v="21"/>
    <x v="234"/>
    <x v="292"/>
    <x v="6"/>
  </r>
  <r>
    <n v="293"/>
    <x v="293"/>
    <s v="The untold story of the first action-adventure heroine who left Hollywood with 70 abused animal actors to make  her films in Idaho"/>
    <x v="91"/>
    <n v="26360"/>
    <x v="0"/>
    <s v="US"/>
    <s v="USD"/>
    <x v="293"/>
    <x v="293"/>
    <x v="1"/>
    <x v="132"/>
    <x v="0"/>
    <x v="0"/>
    <x v="4"/>
    <x v="7"/>
    <x v="235"/>
    <x v="293"/>
    <x v="3"/>
  </r>
  <r>
    <n v="294"/>
    <x v="294"/>
    <s v="An amazing journey in Bolivia in a theater-truck._x000a_The creative soul of social movements re-imagined._x000a_The art of the youth of Teatro Trono in action."/>
    <x v="10"/>
    <n v="5000"/>
    <x v="0"/>
    <s v="US"/>
    <s v="USD"/>
    <x v="294"/>
    <x v="294"/>
    <x v="1"/>
    <x v="133"/>
    <x v="0"/>
    <x v="0"/>
    <x v="4"/>
    <x v="8"/>
    <x v="101"/>
    <x v="294"/>
    <x v="7"/>
  </r>
  <r>
    <n v="295"/>
    <x v="295"/>
    <s v="A documentary on the fans, collectors, and live performers of &quot;The Rocky Horror Picture Show&quot;, as the film nears its 40th Anniversary."/>
    <x v="63"/>
    <n v="66554.559999999998"/>
    <x v="0"/>
    <s v="US"/>
    <s v="USD"/>
    <x v="295"/>
    <x v="295"/>
    <x v="1"/>
    <x v="134"/>
    <x v="0"/>
    <x v="0"/>
    <x v="4"/>
    <x v="18"/>
    <x v="236"/>
    <x v="295"/>
    <x v="4"/>
  </r>
  <r>
    <n v="296"/>
    <x v="296"/>
    <s v="Bel Borba is Here is a feature film about the most inspiring Brazilian artist you've never heard of... until now."/>
    <x v="31"/>
    <n v="29681.55"/>
    <x v="0"/>
    <s v="US"/>
    <s v="USD"/>
    <x v="296"/>
    <x v="296"/>
    <x v="1"/>
    <x v="135"/>
    <x v="0"/>
    <x v="0"/>
    <x v="4"/>
    <x v="17"/>
    <x v="237"/>
    <x v="296"/>
    <x v="5"/>
  </r>
  <r>
    <n v="297"/>
    <x v="297"/>
    <s v="Who Owns Yoga? is a feature length documentary film that explores the changing nature of yoga in the modern world."/>
    <x v="22"/>
    <n v="20128"/>
    <x v="0"/>
    <s v="US"/>
    <s v="USD"/>
    <x v="297"/>
    <x v="297"/>
    <x v="1"/>
    <x v="136"/>
    <x v="0"/>
    <x v="0"/>
    <x v="4"/>
    <x v="7"/>
    <x v="238"/>
    <x v="297"/>
    <x v="0"/>
  </r>
  <r>
    <n v="298"/>
    <x v="298"/>
    <s v="The truth is, we all lie - and by &quot;we,&quot; we mean everyone!"/>
    <x v="103"/>
    <n v="137254.84"/>
    <x v="0"/>
    <s v="US"/>
    <s v="USD"/>
    <x v="298"/>
    <x v="298"/>
    <x v="1"/>
    <x v="137"/>
    <x v="0"/>
    <x v="0"/>
    <x v="4"/>
    <x v="15"/>
    <x v="239"/>
    <x v="298"/>
    <x v="3"/>
  </r>
  <r>
    <n v="299"/>
    <x v="299"/>
    <s v="We are currently filming a documentary called ReMade that explores the state and direction of the DIY and Hackerspace movement in America."/>
    <x v="3"/>
    <n v="17895.25"/>
    <x v="0"/>
    <s v="US"/>
    <s v="USD"/>
    <x v="299"/>
    <x v="299"/>
    <x v="1"/>
    <x v="138"/>
    <x v="0"/>
    <x v="0"/>
    <x v="4"/>
    <x v="99"/>
    <x v="240"/>
    <x v="299"/>
    <x v="7"/>
  </r>
  <r>
    <n v="300"/>
    <x v="300"/>
    <s v="THE BUS is a feature-length documentary film celebrating one of the most iconic and beloved vehicles ever produced, the Volkswagen Bus."/>
    <x v="31"/>
    <n v="25430.66"/>
    <x v="0"/>
    <s v="US"/>
    <s v="USD"/>
    <x v="300"/>
    <x v="300"/>
    <x v="1"/>
    <x v="139"/>
    <x v="0"/>
    <x v="0"/>
    <x v="4"/>
    <x v="21"/>
    <x v="241"/>
    <x v="300"/>
    <x v="6"/>
  </r>
  <r>
    <n v="301"/>
    <x v="301"/>
    <s v="A film about personal memory, amateur cinematography, and visions of the future at the 1939 New York World's Fair."/>
    <x v="93"/>
    <n v="15435.55"/>
    <x v="0"/>
    <s v="US"/>
    <s v="USD"/>
    <x v="301"/>
    <x v="301"/>
    <x v="1"/>
    <x v="140"/>
    <x v="0"/>
    <x v="0"/>
    <x v="4"/>
    <x v="17"/>
    <x v="242"/>
    <x v="301"/>
    <x v="4"/>
  </r>
  <r>
    <n v="302"/>
    <x v="302"/>
    <s v="(UN)CUT explores circumcisionâ€™s medical, sexual &amp; religious complexities against the backdrop of San Franciscoâ€™s latest ban controversy"/>
    <x v="3"/>
    <n v="10046"/>
    <x v="0"/>
    <s v="US"/>
    <s v="USD"/>
    <x v="302"/>
    <x v="302"/>
    <x v="1"/>
    <x v="52"/>
    <x v="0"/>
    <x v="0"/>
    <x v="4"/>
    <x v="8"/>
    <x v="243"/>
    <x v="302"/>
    <x v="5"/>
  </r>
  <r>
    <n v="303"/>
    <x v="303"/>
    <s v="The story of Jadab Payeng, an Indian man who single handedly planted nearly 1400 acres of forest to save his island, Majuli."/>
    <x v="9"/>
    <n v="4124"/>
    <x v="0"/>
    <s v="US"/>
    <s v="USD"/>
    <x v="303"/>
    <x v="303"/>
    <x v="1"/>
    <x v="141"/>
    <x v="0"/>
    <x v="0"/>
    <x v="4"/>
    <x v="0"/>
    <x v="244"/>
    <x v="303"/>
    <x v="5"/>
  </r>
  <r>
    <n v="304"/>
    <x v="304"/>
    <s v="A portrait of a life fully realized and a look at what it takes to make great photography."/>
    <x v="104"/>
    <n v="7876"/>
    <x v="0"/>
    <s v="US"/>
    <s v="USD"/>
    <x v="304"/>
    <x v="304"/>
    <x v="1"/>
    <x v="142"/>
    <x v="0"/>
    <x v="0"/>
    <x v="4"/>
    <x v="100"/>
    <x v="245"/>
    <x v="304"/>
    <x v="5"/>
  </r>
  <r>
    <n v="305"/>
    <x v="305"/>
    <s v="A documentary that I am making about the difficult, but inspiring, life of a late friend of mine."/>
    <x v="51"/>
    <n v="9775"/>
    <x v="0"/>
    <s v="US"/>
    <s v="USD"/>
    <x v="305"/>
    <x v="305"/>
    <x v="1"/>
    <x v="143"/>
    <x v="0"/>
    <x v="0"/>
    <x v="4"/>
    <x v="22"/>
    <x v="246"/>
    <x v="305"/>
    <x v="5"/>
  </r>
  <r>
    <n v="306"/>
    <x v="306"/>
    <s v="A feature-length documentary on the life of Boston escape artist Jason Escape."/>
    <x v="28"/>
    <n v="2929"/>
    <x v="0"/>
    <s v="US"/>
    <s v="USD"/>
    <x v="306"/>
    <x v="306"/>
    <x v="1"/>
    <x v="144"/>
    <x v="0"/>
    <x v="0"/>
    <x v="4"/>
    <x v="101"/>
    <x v="247"/>
    <x v="306"/>
    <x v="4"/>
  </r>
  <r>
    <n v="307"/>
    <x v="307"/>
    <s v="Why is grammar important?"/>
    <x v="29"/>
    <n v="24490"/>
    <x v="0"/>
    <s v="US"/>
    <s v="USD"/>
    <x v="307"/>
    <x v="307"/>
    <x v="1"/>
    <x v="145"/>
    <x v="0"/>
    <x v="0"/>
    <x v="4"/>
    <x v="38"/>
    <x v="248"/>
    <x v="307"/>
    <x v="4"/>
  </r>
  <r>
    <n v="308"/>
    <x v="308"/>
    <s v="A documentary about discovering my two older sisters who were born on a CA commune in the 60's and placed for adoption."/>
    <x v="14"/>
    <n v="12668"/>
    <x v="0"/>
    <s v="US"/>
    <s v="USD"/>
    <x v="308"/>
    <x v="308"/>
    <x v="1"/>
    <x v="91"/>
    <x v="0"/>
    <x v="0"/>
    <x v="4"/>
    <x v="6"/>
    <x v="249"/>
    <x v="308"/>
    <x v="6"/>
  </r>
  <r>
    <n v="309"/>
    <x v="309"/>
    <s v="A first glimpse into the lives of sole survivors of commercial plane crashes as they struggle to understand their perplexing fate."/>
    <x v="102"/>
    <n v="21410"/>
    <x v="0"/>
    <s v="US"/>
    <s v="USD"/>
    <x v="309"/>
    <x v="309"/>
    <x v="1"/>
    <x v="146"/>
    <x v="0"/>
    <x v="0"/>
    <x v="4"/>
    <x v="17"/>
    <x v="250"/>
    <x v="309"/>
    <x v="5"/>
  </r>
  <r>
    <n v="310"/>
    <x v="310"/>
    <s v="30 day tour to release a compilation CD with 16 original songs about hometowns.  Webisodes and documentary to follow."/>
    <x v="28"/>
    <n v="1041.29"/>
    <x v="0"/>
    <s v="US"/>
    <s v="USD"/>
    <x v="310"/>
    <x v="310"/>
    <x v="1"/>
    <x v="17"/>
    <x v="0"/>
    <x v="0"/>
    <x v="4"/>
    <x v="3"/>
    <x v="251"/>
    <x v="310"/>
    <x v="6"/>
  </r>
  <r>
    <n v="311"/>
    <x v="311"/>
    <s v="An imaginative interactive documentary about Leah Callahan, a freestyle wrestler and Olympic hopeful."/>
    <x v="22"/>
    <n v="20820.330000000002"/>
    <x v="0"/>
    <s v="US"/>
    <s v="USD"/>
    <x v="311"/>
    <x v="311"/>
    <x v="1"/>
    <x v="3"/>
    <x v="0"/>
    <x v="0"/>
    <x v="4"/>
    <x v="3"/>
    <x v="252"/>
    <x v="311"/>
    <x v="6"/>
  </r>
  <r>
    <n v="312"/>
    <x v="312"/>
    <s v="The Kickstarter-funded SparkTruck has completed its 15,323 mile roadtrip. Now itâ€™s time to share the story through a short documentary."/>
    <x v="6"/>
    <n v="8950"/>
    <x v="0"/>
    <s v="US"/>
    <s v="USD"/>
    <x v="312"/>
    <x v="312"/>
    <x v="1"/>
    <x v="96"/>
    <x v="0"/>
    <x v="0"/>
    <x v="4"/>
    <x v="20"/>
    <x v="253"/>
    <x v="312"/>
    <x v="4"/>
  </r>
  <r>
    <n v="313"/>
    <x v="313"/>
    <s v="Most people have heard Bob Dorough's music over the past 50 years without knowing it. Until now. A story for every artist who refuses to give up."/>
    <x v="73"/>
    <n v="17805"/>
    <x v="0"/>
    <s v="US"/>
    <s v="USD"/>
    <x v="313"/>
    <x v="313"/>
    <x v="1"/>
    <x v="147"/>
    <x v="0"/>
    <x v="0"/>
    <x v="4"/>
    <x v="2"/>
    <x v="181"/>
    <x v="313"/>
    <x v="7"/>
  </r>
  <r>
    <n v="314"/>
    <x v="314"/>
    <s v="A documentary about artists who embrace the antiquated postal service and use it to send beautiful pieces of mail art across the globe."/>
    <x v="28"/>
    <n v="3851.5"/>
    <x v="0"/>
    <s v="US"/>
    <s v="USD"/>
    <x v="314"/>
    <x v="314"/>
    <x v="1"/>
    <x v="148"/>
    <x v="0"/>
    <x v="0"/>
    <x v="4"/>
    <x v="102"/>
    <x v="254"/>
    <x v="314"/>
    <x v="4"/>
  </r>
  <r>
    <n v="315"/>
    <x v="315"/>
    <s v="A documentary that explores  the magical collaboration between performance artist Joey Arias and puppeteer Basil Twist."/>
    <x v="31"/>
    <n v="25312"/>
    <x v="0"/>
    <s v="US"/>
    <s v="USD"/>
    <x v="315"/>
    <x v="315"/>
    <x v="1"/>
    <x v="149"/>
    <x v="0"/>
    <x v="0"/>
    <x v="4"/>
    <x v="7"/>
    <x v="255"/>
    <x v="315"/>
    <x v="5"/>
  </r>
  <r>
    <n v="316"/>
    <x v="316"/>
    <s v="Award winning documentary The Secret Trial 5 needs your help for a Cross-Canada Tour!"/>
    <x v="36"/>
    <n v="17066"/>
    <x v="0"/>
    <s v="CA"/>
    <s v="CAD"/>
    <x v="316"/>
    <x v="316"/>
    <x v="1"/>
    <x v="150"/>
    <x v="0"/>
    <x v="0"/>
    <x v="4"/>
    <x v="35"/>
    <x v="256"/>
    <x v="316"/>
    <x v="3"/>
  </r>
  <r>
    <n v="317"/>
    <x v="317"/>
    <s v="The story of a cowboy town with a prison problem, and the colorful characters who call it home."/>
    <x v="11"/>
    <n v="30241"/>
    <x v="0"/>
    <s v="US"/>
    <s v="USD"/>
    <x v="317"/>
    <x v="317"/>
    <x v="1"/>
    <x v="151"/>
    <x v="0"/>
    <x v="0"/>
    <x v="4"/>
    <x v="7"/>
    <x v="257"/>
    <x v="317"/>
    <x v="4"/>
  </r>
  <r>
    <n v="318"/>
    <x v="318"/>
    <s v="Photographer, Ty Morin, pays a visit to every single one of his Facebook friends to take their portrait...all 788 of them."/>
    <x v="10"/>
    <n v="14166"/>
    <x v="0"/>
    <s v="US"/>
    <s v="USD"/>
    <x v="318"/>
    <x v="318"/>
    <x v="1"/>
    <x v="4"/>
    <x v="0"/>
    <x v="0"/>
    <x v="4"/>
    <x v="103"/>
    <x v="34"/>
    <x v="318"/>
    <x v="4"/>
  </r>
  <r>
    <n v="319"/>
    <x v="319"/>
    <s v="A journey through the Bay Area food movement following farmers, cooks, activists, and educators who are fighting for food justice in their communities"/>
    <x v="10"/>
    <n v="5634"/>
    <x v="0"/>
    <s v="US"/>
    <s v="USD"/>
    <x v="319"/>
    <x v="319"/>
    <x v="1"/>
    <x v="13"/>
    <x v="0"/>
    <x v="0"/>
    <x v="4"/>
    <x v="40"/>
    <x v="258"/>
    <x v="319"/>
    <x v="8"/>
  </r>
  <r>
    <n v="320"/>
    <x v="320"/>
    <s v="Two Muslim football players transfer to the Jewish oriented Beitar Jerusalem F.C. leading to the most racist campaign in Israeli sport"/>
    <x v="22"/>
    <n v="21316"/>
    <x v="0"/>
    <s v="GB"/>
    <s v="GBP"/>
    <x v="320"/>
    <x v="320"/>
    <x v="1"/>
    <x v="150"/>
    <x v="0"/>
    <x v="0"/>
    <x v="4"/>
    <x v="13"/>
    <x v="259"/>
    <x v="320"/>
    <x v="0"/>
  </r>
  <r>
    <n v="321"/>
    <x v="321"/>
    <s v="The more digital the world, the more analog our dreams._x000a_A feature documentary shot on 35mm film."/>
    <x v="19"/>
    <n v="35932"/>
    <x v="0"/>
    <s v="DE"/>
    <s v="EUR"/>
    <x v="321"/>
    <x v="321"/>
    <x v="1"/>
    <x v="152"/>
    <x v="0"/>
    <x v="0"/>
    <x v="4"/>
    <x v="33"/>
    <x v="260"/>
    <x v="321"/>
    <x v="2"/>
  </r>
  <r>
    <n v="322"/>
    <x v="322"/>
    <s v="A documentary film about the largest elephants on earth and what is being done to ensure their survival."/>
    <x v="31"/>
    <n v="26978"/>
    <x v="0"/>
    <s v="US"/>
    <s v="USD"/>
    <x v="322"/>
    <x v="322"/>
    <x v="1"/>
    <x v="153"/>
    <x v="0"/>
    <x v="0"/>
    <x v="4"/>
    <x v="29"/>
    <x v="261"/>
    <x v="322"/>
    <x v="2"/>
  </r>
  <r>
    <n v="323"/>
    <x v="323"/>
    <s v="A documentary focusing on the Haida Nation's resurgence in the wake of colonization and Canada's Indian Residential Schools."/>
    <x v="105"/>
    <n v="6646"/>
    <x v="0"/>
    <s v="US"/>
    <s v="USD"/>
    <x v="323"/>
    <x v="323"/>
    <x v="1"/>
    <x v="6"/>
    <x v="0"/>
    <x v="0"/>
    <x v="4"/>
    <x v="4"/>
    <x v="262"/>
    <x v="323"/>
    <x v="2"/>
  </r>
  <r>
    <n v="324"/>
    <x v="324"/>
    <s v="A documentary about a Vietnam veteran who finds peace from his PTSD through Disney, rather than medication."/>
    <x v="0"/>
    <n v="8636"/>
    <x v="0"/>
    <s v="US"/>
    <s v="USD"/>
    <x v="324"/>
    <x v="324"/>
    <x v="1"/>
    <x v="141"/>
    <x v="0"/>
    <x v="0"/>
    <x v="4"/>
    <x v="21"/>
    <x v="263"/>
    <x v="324"/>
    <x v="0"/>
  </r>
  <r>
    <n v="325"/>
    <x v="325"/>
    <s v="NETIZENS follows targets of online harassment as they confront digital abuse and strive for equality and justice online."/>
    <x v="63"/>
    <n v="52198"/>
    <x v="0"/>
    <s v="US"/>
    <s v="USD"/>
    <x v="325"/>
    <x v="325"/>
    <x v="1"/>
    <x v="154"/>
    <x v="0"/>
    <x v="0"/>
    <x v="4"/>
    <x v="3"/>
    <x v="264"/>
    <x v="325"/>
    <x v="2"/>
  </r>
  <r>
    <n v="326"/>
    <x v="326"/>
    <s v="An inspiring story of love and resilience after tragedy strikes humanitarian Maggie Doyne, mother to 49 Nepali children."/>
    <x v="60"/>
    <n v="169394.6"/>
    <x v="0"/>
    <s v="US"/>
    <s v="USD"/>
    <x v="326"/>
    <x v="326"/>
    <x v="1"/>
    <x v="155"/>
    <x v="0"/>
    <x v="0"/>
    <x v="4"/>
    <x v="40"/>
    <x v="265"/>
    <x v="326"/>
    <x v="1"/>
  </r>
  <r>
    <n v="327"/>
    <x v="327"/>
    <s v="A short film documenting the inspirational life of Mrs. Fukuoka, a tsunami survivor helping to bring hope back to her community."/>
    <x v="23"/>
    <n v="5456"/>
    <x v="0"/>
    <s v="US"/>
    <s v="USD"/>
    <x v="327"/>
    <x v="327"/>
    <x v="1"/>
    <x v="69"/>
    <x v="0"/>
    <x v="0"/>
    <x v="4"/>
    <x v="104"/>
    <x v="266"/>
    <x v="327"/>
    <x v="0"/>
  </r>
  <r>
    <n v="328"/>
    <x v="328"/>
    <s v="A documentary that tells the real story of the misunderstood author, and explores the iconic status he still commands today."/>
    <x v="96"/>
    <n v="77710.8"/>
    <x v="0"/>
    <s v="US"/>
    <s v="USD"/>
    <x v="328"/>
    <x v="328"/>
    <x v="1"/>
    <x v="156"/>
    <x v="0"/>
    <x v="0"/>
    <x v="4"/>
    <x v="3"/>
    <x v="267"/>
    <x v="328"/>
    <x v="0"/>
  </r>
  <r>
    <n v="329"/>
    <x v="329"/>
    <s v="Our documentary about Oklahoma's all-black towns needs a soundtrack that is authentic. Help us make it happen."/>
    <x v="3"/>
    <n v="10550"/>
    <x v="0"/>
    <s v="US"/>
    <s v="USD"/>
    <x v="329"/>
    <x v="329"/>
    <x v="1"/>
    <x v="157"/>
    <x v="0"/>
    <x v="0"/>
    <x v="4"/>
    <x v="6"/>
    <x v="268"/>
    <x v="329"/>
    <x v="0"/>
  </r>
  <r>
    <n v="330"/>
    <x v="330"/>
    <s v="A film project that will compel decision makers to conserve iconic NH landscapes at risk due to an electricity transmission project."/>
    <x v="19"/>
    <n v="35640"/>
    <x v="0"/>
    <s v="US"/>
    <s v="USD"/>
    <x v="330"/>
    <x v="330"/>
    <x v="1"/>
    <x v="158"/>
    <x v="0"/>
    <x v="0"/>
    <x v="4"/>
    <x v="21"/>
    <x v="269"/>
    <x v="330"/>
    <x v="4"/>
  </r>
  <r>
    <n v="331"/>
    <x v="331"/>
    <s v="A hybrid music documentary/concert film featuring Sharon Jones, Charles Bradley and the rest of the Daptone Records family."/>
    <x v="79"/>
    <n v="42642"/>
    <x v="0"/>
    <s v="US"/>
    <s v="USD"/>
    <x v="331"/>
    <x v="331"/>
    <x v="1"/>
    <x v="159"/>
    <x v="0"/>
    <x v="0"/>
    <x v="4"/>
    <x v="13"/>
    <x v="270"/>
    <x v="331"/>
    <x v="2"/>
  </r>
  <r>
    <n v="332"/>
    <x v="332"/>
    <s v="A groundbreaking new film by Kenny Ausubel &amp; Louie Schwartzberg, featuring John Cleese, based on the work of Richard Tarnas."/>
    <x v="57"/>
    <n v="113015"/>
    <x v="0"/>
    <s v="US"/>
    <s v="USD"/>
    <x v="332"/>
    <x v="332"/>
    <x v="1"/>
    <x v="160"/>
    <x v="0"/>
    <x v="0"/>
    <x v="4"/>
    <x v="40"/>
    <x v="271"/>
    <x v="332"/>
    <x v="0"/>
  </r>
  <r>
    <n v="333"/>
    <x v="333"/>
    <s v="Enter a unique world of flavors, passion, resourcefulness and breathtaking locations. Join us on this unprecedented journey!"/>
    <x v="79"/>
    <n v="50091"/>
    <x v="0"/>
    <s v="US"/>
    <s v="USD"/>
    <x v="333"/>
    <x v="333"/>
    <x v="1"/>
    <x v="161"/>
    <x v="0"/>
    <x v="0"/>
    <x v="4"/>
    <x v="105"/>
    <x v="272"/>
    <x v="333"/>
    <x v="2"/>
  </r>
  <r>
    <n v="334"/>
    <x v="334"/>
    <s v="An unapologetic portrait of the iconic, pioneering entertainer Mary Small whose voice comforted millions through the Depression &amp; WWII"/>
    <x v="3"/>
    <n v="10119"/>
    <x v="0"/>
    <s v="US"/>
    <s v="USD"/>
    <x v="334"/>
    <x v="334"/>
    <x v="1"/>
    <x v="50"/>
    <x v="0"/>
    <x v="0"/>
    <x v="4"/>
    <x v="7"/>
    <x v="273"/>
    <x v="334"/>
    <x v="0"/>
  </r>
  <r>
    <n v="335"/>
    <x v="335"/>
    <s v="Oscar-nominated screenwriter David Peoples' lost film of Moe's Books is recycled into the hands of Moe's daughter, fifty years later."/>
    <x v="0"/>
    <n v="8735"/>
    <x v="0"/>
    <s v="US"/>
    <s v="USD"/>
    <x v="335"/>
    <x v="335"/>
    <x v="1"/>
    <x v="144"/>
    <x v="0"/>
    <x v="0"/>
    <x v="4"/>
    <x v="33"/>
    <x v="274"/>
    <x v="335"/>
    <x v="0"/>
  </r>
  <r>
    <n v="336"/>
    <x v="336"/>
    <s v="An epic documentary about the dramatic rise and fall of Empire Pictures, the most ambitious B-movie studio of the 1980â€™s."/>
    <x v="31"/>
    <n v="29209.78"/>
    <x v="0"/>
    <s v="US"/>
    <s v="USD"/>
    <x v="336"/>
    <x v="336"/>
    <x v="1"/>
    <x v="131"/>
    <x v="0"/>
    <x v="0"/>
    <x v="4"/>
    <x v="16"/>
    <x v="275"/>
    <x v="336"/>
    <x v="0"/>
  </r>
  <r>
    <n v="337"/>
    <x v="337"/>
    <s v="A documentary that tells the story of local beekeepers. Specifically one family who turns their annual harvest into a community event."/>
    <x v="9"/>
    <n v="3035.05"/>
    <x v="0"/>
    <s v="US"/>
    <s v="USD"/>
    <x v="337"/>
    <x v="337"/>
    <x v="1"/>
    <x v="162"/>
    <x v="0"/>
    <x v="0"/>
    <x v="4"/>
    <x v="7"/>
    <x v="276"/>
    <x v="337"/>
    <x v="0"/>
  </r>
  <r>
    <n v="338"/>
    <x v="338"/>
    <s v="&quot;Queer Genius&quot; explores the lives of four visionary queer artists: Eileen Myles, Barbara Hammer, Jibz Cameron and Shannon Funchess"/>
    <x v="36"/>
    <n v="16520.04"/>
    <x v="0"/>
    <s v="US"/>
    <s v="USD"/>
    <x v="338"/>
    <x v="338"/>
    <x v="1"/>
    <x v="163"/>
    <x v="0"/>
    <x v="0"/>
    <x v="4"/>
    <x v="5"/>
    <x v="277"/>
    <x v="338"/>
    <x v="2"/>
  </r>
  <r>
    <n v="339"/>
    <x v="339"/>
    <s v="A documentary film following the world's greatest palindromists leading up to the 2017 World Palindrome Championship."/>
    <x v="12"/>
    <n v="6485"/>
    <x v="0"/>
    <s v="US"/>
    <s v="USD"/>
    <x v="339"/>
    <x v="339"/>
    <x v="1"/>
    <x v="30"/>
    <x v="0"/>
    <x v="0"/>
    <x v="4"/>
    <x v="29"/>
    <x v="278"/>
    <x v="339"/>
    <x v="0"/>
  </r>
  <r>
    <n v="340"/>
    <x v="340"/>
    <s v="Feature-length documentary about five Somali Muslim students pursuing dreams of education in America"/>
    <x v="19"/>
    <n v="43758"/>
    <x v="0"/>
    <s v="US"/>
    <s v="USD"/>
    <x v="340"/>
    <x v="340"/>
    <x v="1"/>
    <x v="164"/>
    <x v="0"/>
    <x v="0"/>
    <x v="4"/>
    <x v="105"/>
    <x v="279"/>
    <x v="340"/>
    <x v="1"/>
  </r>
  <r>
    <n v="341"/>
    <x v="341"/>
    <s v="Documentary: Creation of large-scale outdoor mural by young artists. Time lapse. From blank concrete wall to colorful, visual story."/>
    <x v="8"/>
    <n v="3735"/>
    <x v="0"/>
    <s v="US"/>
    <s v="USD"/>
    <x v="341"/>
    <x v="341"/>
    <x v="1"/>
    <x v="165"/>
    <x v="0"/>
    <x v="0"/>
    <x v="4"/>
    <x v="13"/>
    <x v="280"/>
    <x v="341"/>
    <x v="3"/>
  </r>
  <r>
    <n v="342"/>
    <x v="342"/>
    <s v="BREAKING A MONSTER needs your help to play in THEATERS!"/>
    <x v="56"/>
    <n v="55201.52"/>
    <x v="0"/>
    <s v="US"/>
    <s v="USD"/>
    <x v="342"/>
    <x v="342"/>
    <x v="1"/>
    <x v="166"/>
    <x v="0"/>
    <x v="0"/>
    <x v="4"/>
    <x v="8"/>
    <x v="281"/>
    <x v="342"/>
    <x v="2"/>
  </r>
  <r>
    <n v="343"/>
    <x v="343"/>
    <s v="A documentary on a composer who releases his music for free and ended up in millions of videos, thousands of films, &amp; many odd places."/>
    <x v="11"/>
    <n v="30608.59"/>
    <x v="0"/>
    <s v="US"/>
    <s v="USD"/>
    <x v="343"/>
    <x v="343"/>
    <x v="1"/>
    <x v="167"/>
    <x v="0"/>
    <x v="0"/>
    <x v="4"/>
    <x v="21"/>
    <x v="282"/>
    <x v="343"/>
    <x v="3"/>
  </r>
  <r>
    <n v="344"/>
    <x v="344"/>
    <s v="In the mountains where they once fought, Bosnian veterans defend a herd of wild horses and find a new kind of freedom for themselves."/>
    <x v="106"/>
    <n v="34198"/>
    <x v="0"/>
    <s v="US"/>
    <s v="USD"/>
    <x v="344"/>
    <x v="344"/>
    <x v="1"/>
    <x v="168"/>
    <x v="0"/>
    <x v="0"/>
    <x v="4"/>
    <x v="21"/>
    <x v="283"/>
    <x v="344"/>
    <x v="0"/>
  </r>
  <r>
    <n v="345"/>
    <x v="345"/>
    <s v="With the fate of the red wolves at stake, we explore if they can still survive in their last wild home in North Carolina."/>
    <x v="107"/>
    <n v="17875"/>
    <x v="0"/>
    <s v="US"/>
    <s v="USD"/>
    <x v="345"/>
    <x v="345"/>
    <x v="1"/>
    <x v="122"/>
    <x v="0"/>
    <x v="0"/>
    <x v="4"/>
    <x v="4"/>
    <x v="284"/>
    <x v="345"/>
    <x v="0"/>
  </r>
  <r>
    <n v="346"/>
    <x v="346"/>
    <s v="Engineering students and adults with cerebral palsy learn to communicate, connect and cultivate their abilities by making movies."/>
    <x v="3"/>
    <n v="17028.88"/>
    <x v="0"/>
    <s v="US"/>
    <s v="USD"/>
    <x v="346"/>
    <x v="346"/>
    <x v="1"/>
    <x v="101"/>
    <x v="0"/>
    <x v="0"/>
    <x v="4"/>
    <x v="106"/>
    <x v="285"/>
    <x v="346"/>
    <x v="0"/>
  </r>
  <r>
    <n v="347"/>
    <x v="347"/>
    <s v="&quot;Getting Naked&quot; tells the story of current-day burlesque in New York City through the on and off-stage lives of several performers."/>
    <x v="79"/>
    <n v="44636.2"/>
    <x v="0"/>
    <s v="US"/>
    <s v="USD"/>
    <x v="347"/>
    <x v="347"/>
    <x v="1"/>
    <x v="169"/>
    <x v="0"/>
    <x v="0"/>
    <x v="4"/>
    <x v="20"/>
    <x v="286"/>
    <x v="347"/>
    <x v="0"/>
  </r>
  <r>
    <n v="348"/>
    <x v="348"/>
    <s v="Documentary about the complexities and contradictions of gentrification as one woman grapples with life after &quot;the Ghetto.&quot;"/>
    <x v="3"/>
    <n v="10300"/>
    <x v="0"/>
    <s v="US"/>
    <s v="USD"/>
    <x v="348"/>
    <x v="348"/>
    <x v="1"/>
    <x v="46"/>
    <x v="0"/>
    <x v="0"/>
    <x v="4"/>
    <x v="33"/>
    <x v="287"/>
    <x v="348"/>
    <x v="0"/>
  </r>
  <r>
    <n v="349"/>
    <x v="349"/>
    <s v="After 52 years of war, FARC guerrilla soldiers rejoin Colombian society to forge new lives of peace."/>
    <x v="108"/>
    <n v="12007.18"/>
    <x v="0"/>
    <s v="US"/>
    <s v="USD"/>
    <x v="349"/>
    <x v="349"/>
    <x v="1"/>
    <x v="157"/>
    <x v="0"/>
    <x v="0"/>
    <x v="4"/>
    <x v="13"/>
    <x v="288"/>
    <x v="349"/>
    <x v="1"/>
  </r>
  <r>
    <n v="350"/>
    <x v="350"/>
    <s v="NBA All-Star Kenny Anderson's mid-life crisis prompts him to examine his past, as he searches for relevancy in his future."/>
    <x v="31"/>
    <n v="28690"/>
    <x v="0"/>
    <s v="US"/>
    <s v="USD"/>
    <x v="350"/>
    <x v="350"/>
    <x v="1"/>
    <x v="170"/>
    <x v="0"/>
    <x v="0"/>
    <x v="4"/>
    <x v="41"/>
    <x v="289"/>
    <x v="350"/>
    <x v="2"/>
  </r>
  <r>
    <n v="351"/>
    <x v="351"/>
    <s v="A documentary film about the glory and misfortunes of the Spanish sighthound, the Galgo. Probably the most mistreated dog of all."/>
    <x v="109"/>
    <n v="43296"/>
    <x v="0"/>
    <s v="ES"/>
    <s v="EUR"/>
    <x v="351"/>
    <x v="351"/>
    <x v="1"/>
    <x v="171"/>
    <x v="0"/>
    <x v="0"/>
    <x v="4"/>
    <x v="37"/>
    <x v="290"/>
    <x v="351"/>
    <x v="2"/>
  </r>
  <r>
    <n v="352"/>
    <x v="352"/>
    <s v="An epic journey around the world, exploring the power of the human spirit and how art can be used to inspire a lifetime."/>
    <x v="3"/>
    <n v="11656"/>
    <x v="0"/>
    <s v="US"/>
    <s v="USD"/>
    <x v="352"/>
    <x v="352"/>
    <x v="1"/>
    <x v="172"/>
    <x v="0"/>
    <x v="0"/>
    <x v="4"/>
    <x v="16"/>
    <x v="291"/>
    <x v="352"/>
    <x v="3"/>
  </r>
  <r>
    <n v="353"/>
    <x v="353"/>
    <s v="A suicide attempt survivor is on a mission to find fellow survivors and document their stories of unguarded courage, insight and humor."/>
    <x v="110"/>
    <n v="63460.18"/>
    <x v="0"/>
    <s v="US"/>
    <s v="USD"/>
    <x v="353"/>
    <x v="353"/>
    <x v="1"/>
    <x v="173"/>
    <x v="0"/>
    <x v="0"/>
    <x v="4"/>
    <x v="15"/>
    <x v="292"/>
    <x v="353"/>
    <x v="0"/>
  </r>
  <r>
    <n v="354"/>
    <x v="354"/>
    <s v="A carousel has spun since 1925 in a small town in NY. It once inspired Rod Serling and has since become a portal into the Twilight Zone"/>
    <x v="8"/>
    <n v="3638"/>
    <x v="0"/>
    <s v="US"/>
    <s v="USD"/>
    <x v="354"/>
    <x v="354"/>
    <x v="1"/>
    <x v="60"/>
    <x v="0"/>
    <x v="0"/>
    <x v="4"/>
    <x v="3"/>
    <x v="293"/>
    <x v="354"/>
    <x v="2"/>
  </r>
  <r>
    <n v="355"/>
    <x v="355"/>
    <s v="A documentary film about the late REZA ABDOH and his performance company DAR A LUZ."/>
    <x v="19"/>
    <n v="40690"/>
    <x v="0"/>
    <s v="US"/>
    <s v="USD"/>
    <x v="355"/>
    <x v="355"/>
    <x v="1"/>
    <x v="111"/>
    <x v="0"/>
    <x v="0"/>
    <x v="4"/>
    <x v="31"/>
    <x v="294"/>
    <x v="355"/>
    <x v="3"/>
  </r>
  <r>
    <n v="356"/>
    <x v="356"/>
    <s v="A documentary about halibut conservation and how it impacts communities of Southeast Alaska."/>
    <x v="51"/>
    <n v="7701.93"/>
    <x v="0"/>
    <s v="US"/>
    <s v="USD"/>
    <x v="356"/>
    <x v="356"/>
    <x v="1"/>
    <x v="174"/>
    <x v="0"/>
    <x v="0"/>
    <x v="4"/>
    <x v="33"/>
    <x v="295"/>
    <x v="356"/>
    <x v="2"/>
  </r>
  <r>
    <n v="357"/>
    <x v="357"/>
    <s v="The last few hours to be part of this immersive film that touches the eternal. We have stretched our goal for editing and sound design."/>
    <x v="36"/>
    <n v="26100"/>
    <x v="0"/>
    <s v="US"/>
    <s v="USD"/>
    <x v="357"/>
    <x v="357"/>
    <x v="1"/>
    <x v="175"/>
    <x v="0"/>
    <x v="0"/>
    <x v="4"/>
    <x v="107"/>
    <x v="296"/>
    <x v="357"/>
    <x v="0"/>
  </r>
  <r>
    <n v="358"/>
    <x v="358"/>
    <s v="Screenwriter. Novelist. Playwright. The inside story of famed writer William Goldman. As only he can tell it."/>
    <x v="63"/>
    <n v="51544"/>
    <x v="0"/>
    <s v="US"/>
    <s v="USD"/>
    <x v="358"/>
    <x v="358"/>
    <x v="1"/>
    <x v="176"/>
    <x v="0"/>
    <x v="0"/>
    <x v="4"/>
    <x v="33"/>
    <x v="297"/>
    <x v="358"/>
    <x v="2"/>
  </r>
  <r>
    <n v="359"/>
    <x v="359"/>
    <s v="Circus burlesque innovators, Trixie and Monkey seek to balance love and life while pursuing new creative heights."/>
    <x v="111"/>
    <n v="25375"/>
    <x v="0"/>
    <s v="US"/>
    <s v="USD"/>
    <x v="359"/>
    <x v="359"/>
    <x v="1"/>
    <x v="177"/>
    <x v="0"/>
    <x v="0"/>
    <x v="4"/>
    <x v="2"/>
    <x v="298"/>
    <x v="359"/>
    <x v="3"/>
  </r>
  <r>
    <n v="360"/>
    <x v="360"/>
    <s v="A brave woman takes her wife and son from New York to visit her hometown in Kenya, where she was persecuted for being a lesbian."/>
    <x v="14"/>
    <n v="12165"/>
    <x v="0"/>
    <s v="US"/>
    <s v="USD"/>
    <x v="360"/>
    <x v="360"/>
    <x v="0"/>
    <x v="45"/>
    <x v="0"/>
    <x v="0"/>
    <x v="4"/>
    <x v="7"/>
    <x v="299"/>
    <x v="360"/>
    <x v="0"/>
  </r>
  <r>
    <n v="361"/>
    <x v="361"/>
    <s v="An indie documentary seeking production funds to capture The Matches reunion tour &amp; interviews with music industry professionals."/>
    <x v="19"/>
    <n v="38876.949999999997"/>
    <x v="0"/>
    <s v="US"/>
    <s v="USD"/>
    <x v="361"/>
    <x v="361"/>
    <x v="0"/>
    <x v="178"/>
    <x v="0"/>
    <x v="0"/>
    <x v="4"/>
    <x v="38"/>
    <x v="300"/>
    <x v="361"/>
    <x v="3"/>
  </r>
  <r>
    <n v="362"/>
    <x v="362"/>
    <s v="A SHORT FILM celebrating ONE RACE: the Bridger Ridge Run. TEN RUNNERS: the movie-stars. THIRTY YEARS: running wild in the mountains."/>
    <x v="112"/>
    <n v="12000"/>
    <x v="0"/>
    <s v="US"/>
    <s v="USD"/>
    <x v="362"/>
    <x v="362"/>
    <x v="0"/>
    <x v="48"/>
    <x v="0"/>
    <x v="0"/>
    <x v="4"/>
    <x v="39"/>
    <x v="301"/>
    <x v="362"/>
    <x v="3"/>
  </r>
  <r>
    <n v="363"/>
    <x v="363"/>
    <s v="This documentary chronicles the lives of two mountaineers from Nepal who have left the high Himalaya in search of &quot;success&quot; in New York City."/>
    <x v="113"/>
    <n v="9044"/>
    <x v="0"/>
    <s v="US"/>
    <s v="USD"/>
    <x v="363"/>
    <x v="363"/>
    <x v="0"/>
    <x v="55"/>
    <x v="0"/>
    <x v="0"/>
    <x v="4"/>
    <x v="7"/>
    <x v="302"/>
    <x v="363"/>
    <x v="7"/>
  </r>
  <r>
    <n v="364"/>
    <x v="364"/>
    <s v="This family-focused documentary explores the ways parents connect with the wild inside themselves and their kids. Ow-ow-oWoo!"/>
    <x v="39"/>
    <n v="7711.3"/>
    <x v="0"/>
    <s v="US"/>
    <s v="USD"/>
    <x v="364"/>
    <x v="364"/>
    <x v="0"/>
    <x v="116"/>
    <x v="0"/>
    <x v="0"/>
    <x v="4"/>
    <x v="5"/>
    <x v="303"/>
    <x v="364"/>
    <x v="3"/>
  </r>
  <r>
    <n v="365"/>
    <x v="365"/>
    <s v="Please help us finish this documentary about how Tel Aviv in Israel became a gay friendly liberal hub in a religious state"/>
    <x v="36"/>
    <n v="15596"/>
    <x v="0"/>
    <s v="GB"/>
    <s v="GBP"/>
    <x v="365"/>
    <x v="365"/>
    <x v="0"/>
    <x v="71"/>
    <x v="0"/>
    <x v="0"/>
    <x v="4"/>
    <x v="3"/>
    <x v="304"/>
    <x v="365"/>
    <x v="3"/>
  </r>
  <r>
    <n v="366"/>
    <x v="366"/>
    <s v="One Bushman familyâ€™s struggle to survive genocide, dispossession and post-apartheid freedom in South Africa."/>
    <x v="114"/>
    <n v="38500"/>
    <x v="0"/>
    <s v="US"/>
    <s v="USD"/>
    <x v="366"/>
    <x v="366"/>
    <x v="0"/>
    <x v="179"/>
    <x v="0"/>
    <x v="0"/>
    <x v="4"/>
    <x v="7"/>
    <x v="305"/>
    <x v="366"/>
    <x v="5"/>
  </r>
  <r>
    <n v="367"/>
    <x v="367"/>
    <s v="This film relates how one country's burning desire for independence unified a diverse nation into a successful nonviolent revolution."/>
    <x v="3"/>
    <n v="10335.01"/>
    <x v="0"/>
    <s v="US"/>
    <s v="USD"/>
    <x v="367"/>
    <x v="367"/>
    <x v="0"/>
    <x v="46"/>
    <x v="0"/>
    <x v="0"/>
    <x v="4"/>
    <x v="33"/>
    <x v="306"/>
    <x v="367"/>
    <x v="4"/>
  </r>
  <r>
    <n v="368"/>
    <x v="368"/>
    <s v="Were the Romantics the first backpackers? This film follows them and explores the huge part geography played in their lives and works."/>
    <x v="78"/>
    <n v="13014"/>
    <x v="0"/>
    <s v="US"/>
    <s v="USD"/>
    <x v="368"/>
    <x v="368"/>
    <x v="0"/>
    <x v="180"/>
    <x v="0"/>
    <x v="0"/>
    <x v="4"/>
    <x v="3"/>
    <x v="307"/>
    <x v="368"/>
    <x v="0"/>
  </r>
  <r>
    <n v="369"/>
    <x v="369"/>
    <s v="A documentary of one woman's attempt at solo hiking 2,000 miles, in an effort to understand herself and societal expectations."/>
    <x v="115"/>
    <n v="7160.12"/>
    <x v="0"/>
    <s v="US"/>
    <s v="USD"/>
    <x v="369"/>
    <x v="369"/>
    <x v="0"/>
    <x v="157"/>
    <x v="0"/>
    <x v="0"/>
    <x v="4"/>
    <x v="5"/>
    <x v="308"/>
    <x v="369"/>
    <x v="6"/>
  </r>
  <r>
    <n v="370"/>
    <x v="370"/>
    <s v="An exploration of what Sikhism is, through the journey of eight pilgrims at Hola Mohalla, a religious festival in Anandpur Sahib, India"/>
    <x v="31"/>
    <n v="30505"/>
    <x v="0"/>
    <s v="US"/>
    <s v="USD"/>
    <x v="370"/>
    <x v="370"/>
    <x v="0"/>
    <x v="68"/>
    <x v="0"/>
    <x v="0"/>
    <x v="4"/>
    <x v="108"/>
    <x v="309"/>
    <x v="370"/>
    <x v="2"/>
  </r>
  <r>
    <n v="371"/>
    <x v="371"/>
    <s v="3,000 Miles. 18 Wild Horses. 6 Months. 5 States. 4 men. A documentary about Conservation, Exploration, and Wild Mustangs."/>
    <x v="60"/>
    <n v="171253"/>
    <x v="0"/>
    <s v="US"/>
    <s v="USD"/>
    <x v="371"/>
    <x v="371"/>
    <x v="0"/>
    <x v="181"/>
    <x v="0"/>
    <x v="0"/>
    <x v="4"/>
    <x v="35"/>
    <x v="310"/>
    <x v="371"/>
    <x v="5"/>
  </r>
  <r>
    <n v="372"/>
    <x v="372"/>
    <s v="A short documentary exploring the uses of 'Natural Horsemanship' across Europe"/>
    <x v="43"/>
    <n v="376"/>
    <x v="0"/>
    <s v="GB"/>
    <s v="GBP"/>
    <x v="372"/>
    <x v="372"/>
    <x v="0"/>
    <x v="82"/>
    <x v="0"/>
    <x v="0"/>
    <x v="4"/>
    <x v="105"/>
    <x v="311"/>
    <x v="372"/>
    <x v="2"/>
  </r>
  <r>
    <n v="373"/>
    <x v="373"/>
    <s v="A feature documentary about UPA Pictures, the little studio that changed the course of animation around the world"/>
    <x v="51"/>
    <n v="8000"/>
    <x v="0"/>
    <s v="US"/>
    <s v="USD"/>
    <x v="373"/>
    <x v="373"/>
    <x v="0"/>
    <x v="30"/>
    <x v="0"/>
    <x v="0"/>
    <x v="4"/>
    <x v="13"/>
    <x v="312"/>
    <x v="373"/>
    <x v="5"/>
  </r>
  <r>
    <n v="374"/>
    <x v="374"/>
    <s v="Bird Language with Jon Young is a 2 disk DVD set teaching you all you need to know to start learning bird language and start a group."/>
    <x v="12"/>
    <n v="7839"/>
    <x v="0"/>
    <s v="US"/>
    <s v="USD"/>
    <x v="374"/>
    <x v="374"/>
    <x v="0"/>
    <x v="49"/>
    <x v="0"/>
    <x v="0"/>
    <x v="4"/>
    <x v="26"/>
    <x v="313"/>
    <x v="374"/>
    <x v="6"/>
  </r>
  <r>
    <n v="375"/>
    <x v="375"/>
    <s v="As the videocam &quot;Enrique de Malaca&quot; circumnavigates the globe, it captures stories of friends who have set foot on other lands."/>
    <x v="2"/>
    <n v="600"/>
    <x v="0"/>
    <s v="US"/>
    <s v="USD"/>
    <x v="375"/>
    <x v="375"/>
    <x v="0"/>
    <x v="25"/>
    <x v="0"/>
    <x v="0"/>
    <x v="4"/>
    <x v="28"/>
    <x v="314"/>
    <x v="375"/>
    <x v="3"/>
  </r>
  <r>
    <n v="376"/>
    <x v="376"/>
    <s v="A film about the cosmetics industry. Everything you need to know about the ingredients being used and what alternatives are out there."/>
    <x v="116"/>
    <n v="2596"/>
    <x v="0"/>
    <s v="GB"/>
    <s v="GBP"/>
    <x v="376"/>
    <x v="376"/>
    <x v="0"/>
    <x v="53"/>
    <x v="0"/>
    <x v="0"/>
    <x v="4"/>
    <x v="6"/>
    <x v="315"/>
    <x v="376"/>
    <x v="2"/>
  </r>
  <r>
    <n v="377"/>
    <x v="377"/>
    <s v="Dangerous. Sexy. All-American Girl. You know the look. Now meet the women who are making retro style modern."/>
    <x v="14"/>
    <n v="13728"/>
    <x v="0"/>
    <s v="US"/>
    <s v="USD"/>
    <x v="377"/>
    <x v="377"/>
    <x v="0"/>
    <x v="182"/>
    <x v="0"/>
    <x v="0"/>
    <x v="4"/>
    <x v="35"/>
    <x v="316"/>
    <x v="377"/>
    <x v="0"/>
  </r>
  <r>
    <n v="378"/>
    <x v="378"/>
    <s v="Ugandan Filmmaker and Activist Kamoga Hassan's new documentary follows Ugandan LGBT asylum seekers asking the question &quot;Where is home?&quot;"/>
    <x v="9"/>
    <n v="3353"/>
    <x v="0"/>
    <s v="CA"/>
    <s v="CAD"/>
    <x v="378"/>
    <x v="378"/>
    <x v="0"/>
    <x v="183"/>
    <x v="0"/>
    <x v="0"/>
    <x v="4"/>
    <x v="20"/>
    <x v="317"/>
    <x v="378"/>
    <x v="2"/>
  </r>
  <r>
    <n v="379"/>
    <x v="379"/>
    <s v="The U.S. Army has granted us permission to film a documentary at America's most sacred shrine: The Tomb of the Unknown Soldier."/>
    <x v="36"/>
    <n v="17412"/>
    <x v="0"/>
    <s v="US"/>
    <s v="USD"/>
    <x v="379"/>
    <x v="379"/>
    <x v="0"/>
    <x v="184"/>
    <x v="0"/>
    <x v="0"/>
    <x v="4"/>
    <x v="31"/>
    <x v="318"/>
    <x v="379"/>
    <x v="5"/>
  </r>
  <r>
    <n v="380"/>
    <x v="380"/>
    <s v="The Steamboat Van Clan is a group of three young ski competitors following their dreams and documenting their adventures along the way."/>
    <x v="23"/>
    <n v="5660"/>
    <x v="0"/>
    <s v="US"/>
    <s v="USD"/>
    <x v="380"/>
    <x v="380"/>
    <x v="0"/>
    <x v="72"/>
    <x v="0"/>
    <x v="0"/>
    <x v="4"/>
    <x v="24"/>
    <x v="319"/>
    <x v="380"/>
    <x v="0"/>
  </r>
  <r>
    <n v="381"/>
    <x v="381"/>
    <s v="Set in the ancient waters of the Puget Sound, Clearwater is a universal story about the need to adapt to change."/>
    <x v="31"/>
    <n v="26182.5"/>
    <x v="0"/>
    <s v="US"/>
    <s v="USD"/>
    <x v="381"/>
    <x v="381"/>
    <x v="0"/>
    <x v="140"/>
    <x v="0"/>
    <x v="0"/>
    <x v="4"/>
    <x v="2"/>
    <x v="320"/>
    <x v="381"/>
    <x v="5"/>
  </r>
  <r>
    <n v="382"/>
    <x v="382"/>
    <s v="I went to Philadelphia to find out if The 99% Declaration could take the ideas of OccupyWallSt. and make change from within the system."/>
    <x v="20"/>
    <n v="1535"/>
    <x v="0"/>
    <s v="US"/>
    <s v="USD"/>
    <x v="382"/>
    <x v="382"/>
    <x v="0"/>
    <x v="19"/>
    <x v="0"/>
    <x v="0"/>
    <x v="4"/>
    <x v="109"/>
    <x v="321"/>
    <x v="382"/>
    <x v="5"/>
  </r>
  <r>
    <n v="383"/>
    <x v="383"/>
    <s v="An independent documentary web series about storm chasing in tornado alley that features the chase team TornadoRaiders.com"/>
    <x v="117"/>
    <n v="2065"/>
    <x v="0"/>
    <s v="US"/>
    <s v="USD"/>
    <x v="383"/>
    <x v="383"/>
    <x v="0"/>
    <x v="53"/>
    <x v="0"/>
    <x v="0"/>
    <x v="4"/>
    <x v="110"/>
    <x v="322"/>
    <x v="383"/>
    <x v="3"/>
  </r>
  <r>
    <n v="384"/>
    <x v="384"/>
    <s v="This documentary is about Last Chance Corral in Athens, Ohio and their heroic work saving nurse mare foals from imminent death."/>
    <x v="22"/>
    <n v="22421"/>
    <x v="0"/>
    <s v="US"/>
    <s v="USD"/>
    <x v="384"/>
    <x v="384"/>
    <x v="0"/>
    <x v="185"/>
    <x v="0"/>
    <x v="0"/>
    <x v="4"/>
    <x v="20"/>
    <x v="323"/>
    <x v="384"/>
    <x v="3"/>
  </r>
  <r>
    <n v="385"/>
    <x v="385"/>
    <s v="A documentary following the incredible story of a brave little boy and his service dog, fighting Type 1 Diabetes one day at a time."/>
    <x v="31"/>
    <n v="26495.5"/>
    <x v="0"/>
    <s v="US"/>
    <s v="USD"/>
    <x v="385"/>
    <x v="385"/>
    <x v="0"/>
    <x v="186"/>
    <x v="0"/>
    <x v="0"/>
    <x v="4"/>
    <x v="6"/>
    <x v="324"/>
    <x v="385"/>
    <x v="3"/>
  </r>
  <r>
    <n v="386"/>
    <x v="386"/>
    <s v="Eight friends reunite to achieve their childhood dream of designing, constructing, and launching a homemade submarine."/>
    <x v="20"/>
    <n v="601"/>
    <x v="0"/>
    <s v="US"/>
    <s v="USD"/>
    <x v="386"/>
    <x v="386"/>
    <x v="0"/>
    <x v="62"/>
    <x v="0"/>
    <x v="0"/>
    <x v="4"/>
    <x v="8"/>
    <x v="325"/>
    <x v="386"/>
    <x v="0"/>
  </r>
  <r>
    <n v="387"/>
    <x v="387"/>
    <s v="The workings of life revised: Pioneering scientists &amp; health-seekers challenge our understanding of disease, aging and consciousness."/>
    <x v="114"/>
    <n v="81316"/>
    <x v="0"/>
    <s v="US"/>
    <s v="USD"/>
    <x v="387"/>
    <x v="387"/>
    <x v="0"/>
    <x v="187"/>
    <x v="0"/>
    <x v="0"/>
    <x v="4"/>
    <x v="111"/>
    <x v="326"/>
    <x v="387"/>
    <x v="0"/>
  </r>
  <r>
    <n v="388"/>
    <x v="388"/>
    <s v="A documentary film featuring the World's Largest Rummage Sale and rumination on the Power and Pleasures of Possessions."/>
    <x v="10"/>
    <n v="6308"/>
    <x v="0"/>
    <s v="US"/>
    <s v="USD"/>
    <x v="388"/>
    <x v="388"/>
    <x v="0"/>
    <x v="26"/>
    <x v="0"/>
    <x v="0"/>
    <x v="4"/>
    <x v="9"/>
    <x v="327"/>
    <x v="388"/>
    <x v="2"/>
  </r>
  <r>
    <n v="389"/>
    <x v="389"/>
    <s v="What difference can food really make? A documentary film about six people who make the radical choice to face cancer with their plates."/>
    <x v="118"/>
    <n v="123444.12"/>
    <x v="0"/>
    <s v="US"/>
    <s v="USD"/>
    <x v="389"/>
    <x v="389"/>
    <x v="0"/>
    <x v="188"/>
    <x v="0"/>
    <x v="0"/>
    <x v="4"/>
    <x v="112"/>
    <x v="328"/>
    <x v="389"/>
    <x v="3"/>
  </r>
  <r>
    <n v="390"/>
    <x v="390"/>
    <s v="Join UCF as they dive into the creative and community outreach for the families in St. Vincent and the Grenadines."/>
    <x v="28"/>
    <n v="1000"/>
    <x v="0"/>
    <s v="US"/>
    <s v="USD"/>
    <x v="390"/>
    <x v="390"/>
    <x v="0"/>
    <x v="25"/>
    <x v="0"/>
    <x v="0"/>
    <x v="4"/>
    <x v="8"/>
    <x v="84"/>
    <x v="390"/>
    <x v="0"/>
  </r>
  <r>
    <n v="391"/>
    <x v="391"/>
    <s v="Too many women feel confused about their orgasm and shame about their desire. This movie aims to change that."/>
    <x v="22"/>
    <n v="20122"/>
    <x v="0"/>
    <s v="US"/>
    <s v="USD"/>
    <x v="391"/>
    <x v="391"/>
    <x v="0"/>
    <x v="189"/>
    <x v="0"/>
    <x v="0"/>
    <x v="4"/>
    <x v="7"/>
    <x v="329"/>
    <x v="391"/>
    <x v="6"/>
  </r>
  <r>
    <n v="392"/>
    <x v="392"/>
    <s v="Rhinos are the most endangered large animal in the world today, and an epic, global battle is being waged to ensure their survival."/>
    <x v="17"/>
    <n v="18667"/>
    <x v="0"/>
    <s v="US"/>
    <s v="USD"/>
    <x v="392"/>
    <x v="392"/>
    <x v="0"/>
    <x v="190"/>
    <x v="0"/>
    <x v="0"/>
    <x v="4"/>
    <x v="7"/>
    <x v="330"/>
    <x v="392"/>
    <x v="6"/>
  </r>
  <r>
    <n v="393"/>
    <x v="393"/>
    <s v="This is a story thatâ€™s never been told, about tackling climate change one penguin at a timeâ€¦"/>
    <x v="63"/>
    <n v="55223"/>
    <x v="0"/>
    <s v="US"/>
    <s v="USD"/>
    <x v="393"/>
    <x v="393"/>
    <x v="0"/>
    <x v="191"/>
    <x v="0"/>
    <x v="0"/>
    <x v="4"/>
    <x v="5"/>
    <x v="331"/>
    <x v="393"/>
    <x v="4"/>
  </r>
  <r>
    <n v="394"/>
    <x v="394"/>
    <s v="A sweeping portrait of daily life in Taranto in an effort to raise awareness and preserve its cultural and architectural heritage."/>
    <x v="119"/>
    <n v="5259"/>
    <x v="0"/>
    <s v="ES"/>
    <s v="EUR"/>
    <x v="394"/>
    <x v="394"/>
    <x v="0"/>
    <x v="133"/>
    <x v="0"/>
    <x v="0"/>
    <x v="4"/>
    <x v="20"/>
    <x v="332"/>
    <x v="394"/>
    <x v="2"/>
  </r>
  <r>
    <n v="395"/>
    <x v="395"/>
    <s v="When the war ends, a woman's fight begins. Bringing to life the most untapped resources in peace making between faiths."/>
    <x v="3"/>
    <n v="10804.45"/>
    <x v="0"/>
    <s v="US"/>
    <s v="USD"/>
    <x v="395"/>
    <x v="395"/>
    <x v="0"/>
    <x v="192"/>
    <x v="0"/>
    <x v="0"/>
    <x v="4"/>
    <x v="29"/>
    <x v="333"/>
    <x v="395"/>
    <x v="5"/>
  </r>
  <r>
    <n v="396"/>
    <x v="396"/>
    <s v="Loyalty and morality are questioned as we follow the struggles of Penn State students in wake of the child sexual abuse scandal."/>
    <x v="36"/>
    <n v="16000"/>
    <x v="0"/>
    <s v="US"/>
    <s v="USD"/>
    <x v="396"/>
    <x v="396"/>
    <x v="0"/>
    <x v="193"/>
    <x v="0"/>
    <x v="0"/>
    <x v="4"/>
    <x v="13"/>
    <x v="334"/>
    <x v="396"/>
    <x v="5"/>
  </r>
  <r>
    <n v="397"/>
    <x v="397"/>
    <s v="A documentary film about Nam's first visit back to Korea since her adoption at 6 months in 1976, about the kids in the orphanages now and about Korea."/>
    <x v="120"/>
    <n v="12929.35"/>
    <x v="0"/>
    <s v="US"/>
    <s v="USD"/>
    <x v="397"/>
    <x v="397"/>
    <x v="0"/>
    <x v="194"/>
    <x v="0"/>
    <x v="0"/>
    <x v="4"/>
    <x v="3"/>
    <x v="335"/>
    <x v="397"/>
    <x v="7"/>
  </r>
  <r>
    <n v="398"/>
    <x v="398"/>
    <s v="My film tells the stories of Jewish Child Holocaust Survivors and how they rebuilt their lives. STRETCH GOALS ADDED!"/>
    <x v="51"/>
    <n v="9387"/>
    <x v="0"/>
    <s v="US"/>
    <s v="USD"/>
    <x v="398"/>
    <x v="398"/>
    <x v="0"/>
    <x v="85"/>
    <x v="0"/>
    <x v="0"/>
    <x v="4"/>
    <x v="105"/>
    <x v="336"/>
    <x v="398"/>
    <x v="0"/>
  </r>
  <r>
    <n v="399"/>
    <x v="399"/>
    <s v="What do we want for our kids? An independent film bringing ideas out of the jungle about a radically different approach to learning."/>
    <x v="22"/>
    <n v="21361"/>
    <x v="0"/>
    <s v="GB"/>
    <s v="GBP"/>
    <x v="399"/>
    <x v="399"/>
    <x v="0"/>
    <x v="195"/>
    <x v="0"/>
    <x v="0"/>
    <x v="4"/>
    <x v="13"/>
    <x v="337"/>
    <x v="399"/>
    <x v="2"/>
  </r>
  <r>
    <n v="400"/>
    <x v="400"/>
    <s v="A documentary film on a sustainable, grassroots effort to fight malnutrition in Indonesia.  And it's organic!"/>
    <x v="3"/>
    <n v="11230.25"/>
    <x v="0"/>
    <s v="US"/>
    <s v="USD"/>
    <x v="400"/>
    <x v="400"/>
    <x v="0"/>
    <x v="95"/>
    <x v="0"/>
    <x v="0"/>
    <x v="4"/>
    <x v="20"/>
    <x v="338"/>
    <x v="400"/>
    <x v="3"/>
  </r>
  <r>
    <n v="401"/>
    <x v="401"/>
    <s v="Join us as we explore their humanity, intellect and legacy, demonstrating to young women around the world that all things are possible."/>
    <x v="63"/>
    <n v="51906"/>
    <x v="0"/>
    <s v="US"/>
    <s v="USD"/>
    <x v="401"/>
    <x v="401"/>
    <x v="0"/>
    <x v="196"/>
    <x v="0"/>
    <x v="0"/>
    <x v="4"/>
    <x v="3"/>
    <x v="339"/>
    <x v="401"/>
    <x v="6"/>
  </r>
  <r>
    <n v="402"/>
    <x v="402"/>
    <s v="Help create a new holiday classic -  _x000a_a film that takes us back in time to experience what the apostles witnessed, Jesus Alive Again."/>
    <x v="13"/>
    <n v="2833"/>
    <x v="0"/>
    <s v="US"/>
    <s v="USD"/>
    <x v="402"/>
    <x v="402"/>
    <x v="0"/>
    <x v="68"/>
    <x v="0"/>
    <x v="0"/>
    <x v="4"/>
    <x v="24"/>
    <x v="340"/>
    <x v="402"/>
    <x v="0"/>
  </r>
  <r>
    <n v="403"/>
    <x v="403"/>
    <s v="A documentary adventure about bananas - and people. Your round-trip ticket into the heart of banana-cultures!!"/>
    <x v="10"/>
    <n v="5263"/>
    <x v="0"/>
    <s v="US"/>
    <s v="USD"/>
    <x v="403"/>
    <x v="403"/>
    <x v="0"/>
    <x v="16"/>
    <x v="0"/>
    <x v="0"/>
    <x v="4"/>
    <x v="2"/>
    <x v="341"/>
    <x v="403"/>
    <x v="6"/>
  </r>
  <r>
    <n v="404"/>
    <x v="404"/>
    <s v="A feature length documentary, exploring the many lives memorialized by the iconic AIDS Memorial Quilt."/>
    <x v="19"/>
    <n v="36082"/>
    <x v="0"/>
    <s v="US"/>
    <s v="USD"/>
    <x v="404"/>
    <x v="404"/>
    <x v="0"/>
    <x v="197"/>
    <x v="0"/>
    <x v="0"/>
    <x v="4"/>
    <x v="33"/>
    <x v="342"/>
    <x v="404"/>
    <x v="3"/>
  </r>
  <r>
    <n v="405"/>
    <x v="405"/>
    <s v="Come, join our movie movement.  A new documentary about the healing power of food."/>
    <x v="121"/>
    <n v="3036"/>
    <x v="0"/>
    <s v="US"/>
    <s v="USD"/>
    <x v="405"/>
    <x v="405"/>
    <x v="0"/>
    <x v="165"/>
    <x v="0"/>
    <x v="0"/>
    <x v="4"/>
    <x v="29"/>
    <x v="343"/>
    <x v="405"/>
    <x v="3"/>
  </r>
  <r>
    <n v="406"/>
    <x v="406"/>
    <s v="The Desert River Bends is a short documentary following the alternative lifestyles of three middle-age river guides in Moab UT."/>
    <x v="70"/>
    <n v="3015.73"/>
    <x v="0"/>
    <s v="US"/>
    <s v="USD"/>
    <x v="406"/>
    <x v="406"/>
    <x v="0"/>
    <x v="2"/>
    <x v="0"/>
    <x v="0"/>
    <x v="4"/>
    <x v="29"/>
    <x v="344"/>
    <x v="406"/>
    <x v="6"/>
  </r>
  <r>
    <n v="407"/>
    <x v="407"/>
    <s v="The story of the 1886 Haymarket Riot explored through the history of the Haymarket Police Memorial Statue."/>
    <x v="13"/>
    <n v="2031"/>
    <x v="0"/>
    <s v="US"/>
    <s v="USD"/>
    <x v="407"/>
    <x v="407"/>
    <x v="0"/>
    <x v="19"/>
    <x v="0"/>
    <x v="0"/>
    <x v="4"/>
    <x v="21"/>
    <x v="345"/>
    <x v="407"/>
    <x v="6"/>
  </r>
  <r>
    <n v="408"/>
    <x v="408"/>
    <s v="A documentary exploring the phenomenon of custom and branded yarmulkes in Jewish-American communities."/>
    <x v="12"/>
    <n v="6086.26"/>
    <x v="0"/>
    <s v="US"/>
    <s v="USD"/>
    <x v="408"/>
    <x v="408"/>
    <x v="0"/>
    <x v="44"/>
    <x v="0"/>
    <x v="0"/>
    <x v="4"/>
    <x v="7"/>
    <x v="346"/>
    <x v="408"/>
    <x v="4"/>
  </r>
  <r>
    <n v="409"/>
    <x v="409"/>
    <s v="I am working on a project that explores the relationship between education to work for youth within the European Union."/>
    <x v="2"/>
    <n v="684"/>
    <x v="0"/>
    <s v="GB"/>
    <s v="GBP"/>
    <x v="409"/>
    <x v="409"/>
    <x v="0"/>
    <x v="41"/>
    <x v="0"/>
    <x v="0"/>
    <x v="4"/>
    <x v="0"/>
    <x v="347"/>
    <x v="409"/>
    <x v="2"/>
  </r>
  <r>
    <n v="410"/>
    <x v="410"/>
    <s v="January was a mentor, advocate, and friend.  Her life tragically came to an end in September 2012.  This film is her story."/>
    <x v="28"/>
    <n v="1283"/>
    <x v="0"/>
    <s v="CA"/>
    <s v="CAD"/>
    <x v="410"/>
    <x v="410"/>
    <x v="0"/>
    <x v="63"/>
    <x v="0"/>
    <x v="0"/>
    <x v="4"/>
    <x v="30"/>
    <x v="348"/>
    <x v="410"/>
    <x v="0"/>
  </r>
  <r>
    <n v="411"/>
    <x v="411"/>
    <s v="An inspirational feature-length documentary that will help those with disabilities achieve their goals despite the obstacles."/>
    <x v="11"/>
    <n v="30315"/>
    <x v="0"/>
    <s v="US"/>
    <s v="USD"/>
    <x v="411"/>
    <x v="411"/>
    <x v="0"/>
    <x v="198"/>
    <x v="0"/>
    <x v="0"/>
    <x v="4"/>
    <x v="7"/>
    <x v="349"/>
    <x v="411"/>
    <x v="4"/>
  </r>
  <r>
    <n v="412"/>
    <x v="412"/>
    <s v="A short film about property rights, salmon, and ratepayers in the controversy over exporting natural gas through southern Oregon"/>
    <x v="30"/>
    <n v="3171"/>
    <x v="0"/>
    <s v="US"/>
    <s v="USD"/>
    <x v="412"/>
    <x v="412"/>
    <x v="0"/>
    <x v="165"/>
    <x v="0"/>
    <x v="0"/>
    <x v="4"/>
    <x v="37"/>
    <x v="350"/>
    <x v="412"/>
    <x v="5"/>
  </r>
  <r>
    <n v="413"/>
    <x v="413"/>
    <s v="A journey to discover how Somalis are rebuilding their shattered nation, with a focus on the role that women are playing."/>
    <x v="122"/>
    <n v="13451"/>
    <x v="0"/>
    <s v="US"/>
    <s v="USD"/>
    <x v="413"/>
    <x v="413"/>
    <x v="0"/>
    <x v="199"/>
    <x v="0"/>
    <x v="0"/>
    <x v="4"/>
    <x v="2"/>
    <x v="351"/>
    <x v="413"/>
    <x v="5"/>
  </r>
  <r>
    <n v="414"/>
    <x v="414"/>
    <s v="thisisstuttering is a found-footage doc that has already changed lives. It is completely done; we need your help to get it out there."/>
    <x v="17"/>
    <n v="19028"/>
    <x v="0"/>
    <s v="US"/>
    <s v="USD"/>
    <x v="414"/>
    <x v="414"/>
    <x v="0"/>
    <x v="200"/>
    <x v="0"/>
    <x v="0"/>
    <x v="4"/>
    <x v="33"/>
    <x v="352"/>
    <x v="414"/>
    <x v="4"/>
  </r>
  <r>
    <n v="415"/>
    <x v="415"/>
    <s v="Two Canadians document their comic misadventures South of the border seeking the American Dream, trivial pursuits and giant breakfasts!"/>
    <x v="123"/>
    <n v="1430.06"/>
    <x v="0"/>
    <s v="CA"/>
    <s v="CAD"/>
    <x v="415"/>
    <x v="415"/>
    <x v="0"/>
    <x v="64"/>
    <x v="0"/>
    <x v="0"/>
    <x v="4"/>
    <x v="21"/>
    <x v="353"/>
    <x v="415"/>
    <x v="3"/>
  </r>
  <r>
    <n v="416"/>
    <x v="416"/>
    <s v="35,000 pounds of food to a city. Highlighting the &quot;Convoy New Britain&quot; event from birth to beyond."/>
    <x v="28"/>
    <n v="1202.17"/>
    <x v="0"/>
    <s v="US"/>
    <s v="USD"/>
    <x v="416"/>
    <x v="416"/>
    <x v="0"/>
    <x v="20"/>
    <x v="0"/>
    <x v="0"/>
    <x v="4"/>
    <x v="28"/>
    <x v="354"/>
    <x v="416"/>
    <x v="3"/>
  </r>
  <r>
    <n v="417"/>
    <x v="417"/>
    <s v="An unexpected kidney donor acts on faith in order to rescue a fellow cyclist from his failing body. The true story of Pete and Kelly."/>
    <x v="124"/>
    <n v="10526"/>
    <x v="0"/>
    <s v="US"/>
    <s v="USD"/>
    <x v="417"/>
    <x v="417"/>
    <x v="0"/>
    <x v="47"/>
    <x v="0"/>
    <x v="0"/>
    <x v="4"/>
    <x v="8"/>
    <x v="355"/>
    <x v="417"/>
    <x v="4"/>
  </r>
  <r>
    <n v="418"/>
    <x v="418"/>
    <s v="A Texas grandfather's extraordinary quest to protect the coral reefs and his challenge to humanity to take care of the things we love."/>
    <x v="125"/>
    <n v="22542"/>
    <x v="0"/>
    <s v="US"/>
    <s v="USD"/>
    <x v="418"/>
    <x v="418"/>
    <x v="0"/>
    <x v="201"/>
    <x v="0"/>
    <x v="0"/>
    <x v="4"/>
    <x v="7"/>
    <x v="356"/>
    <x v="418"/>
    <x v="0"/>
  </r>
  <r>
    <n v="419"/>
    <x v="419"/>
    <s v="Beyond Local is a personal journey through an art-centric and musically talented community that fosters creativity."/>
    <x v="6"/>
    <n v="8035"/>
    <x v="0"/>
    <s v="US"/>
    <s v="USD"/>
    <x v="419"/>
    <x v="419"/>
    <x v="0"/>
    <x v="196"/>
    <x v="0"/>
    <x v="0"/>
    <x v="4"/>
    <x v="8"/>
    <x v="357"/>
    <x v="419"/>
    <x v="4"/>
  </r>
  <r>
    <n v="420"/>
    <x v="420"/>
    <s v="I wish to professionally voice 10 old-school &quot;POPEYE&quot; tv clips, have my voice edited in as Olive Oyl, then post the demo series online."/>
    <x v="126"/>
    <n v="14.5"/>
    <x v="2"/>
    <s v="US"/>
    <s v="USD"/>
    <x v="420"/>
    <x v="420"/>
    <x v="0"/>
    <x v="83"/>
    <x v="1"/>
    <x v="0"/>
    <x v="5"/>
    <x v="50"/>
    <x v="358"/>
    <x v="420"/>
    <x v="3"/>
  </r>
  <r>
    <n v="421"/>
    <x v="421"/>
    <s v="An artistic project that will act as my final animation project and first feature film written, directed, animated, and produced by me"/>
    <x v="36"/>
    <n v="301"/>
    <x v="2"/>
    <s v="US"/>
    <s v="USD"/>
    <x v="421"/>
    <x v="421"/>
    <x v="0"/>
    <x v="79"/>
    <x v="1"/>
    <x v="0"/>
    <x v="5"/>
    <x v="53"/>
    <x v="359"/>
    <x v="421"/>
    <x v="0"/>
  </r>
  <r>
    <n v="422"/>
    <x v="422"/>
    <s v="Screen writers look to create animated trailer about Anti-Bullying and seek to produce an on-going series that addresses teen issues."/>
    <x v="79"/>
    <n v="430"/>
    <x v="2"/>
    <s v="US"/>
    <s v="USD"/>
    <x v="422"/>
    <x v="422"/>
    <x v="0"/>
    <x v="8"/>
    <x v="1"/>
    <x v="0"/>
    <x v="5"/>
    <x v="60"/>
    <x v="360"/>
    <x v="422"/>
    <x v="3"/>
  </r>
  <r>
    <n v="423"/>
    <x v="423"/>
    <s v="from the makers of COPS: Skyrim comes the Dark Brotherhood. a dramatic series created with Skyrim machinima."/>
    <x v="22"/>
    <n v="153"/>
    <x v="2"/>
    <s v="US"/>
    <s v="USD"/>
    <x v="423"/>
    <x v="423"/>
    <x v="0"/>
    <x v="62"/>
    <x v="1"/>
    <x v="0"/>
    <x v="5"/>
    <x v="60"/>
    <x v="361"/>
    <x v="423"/>
    <x v="4"/>
  </r>
  <r>
    <n v="424"/>
    <x v="424"/>
    <s v="A short film about a gay teenage boy who is bullied to the point where he is willing to commit suicide. Only he can save himself."/>
    <x v="9"/>
    <n v="203.9"/>
    <x v="2"/>
    <s v="US"/>
    <s v="USD"/>
    <x v="424"/>
    <x v="424"/>
    <x v="0"/>
    <x v="81"/>
    <x v="1"/>
    <x v="0"/>
    <x v="5"/>
    <x v="113"/>
    <x v="99"/>
    <x v="424"/>
    <x v="5"/>
  </r>
  <r>
    <n v="425"/>
    <x v="425"/>
    <s v="Support new organic, gluten free cartoon! You'll enjoy this funny story about fruits &amp; vegies and will be able to see new episodes!"/>
    <x v="63"/>
    <n v="6"/>
    <x v="2"/>
    <s v="US"/>
    <s v="USD"/>
    <x v="425"/>
    <x v="425"/>
    <x v="0"/>
    <x v="84"/>
    <x v="1"/>
    <x v="0"/>
    <x v="5"/>
    <x v="50"/>
    <x v="362"/>
    <x v="425"/>
    <x v="0"/>
  </r>
  <r>
    <n v="426"/>
    <x v="426"/>
    <s v="The first ever, Dewey Does 110 animation, teaches kids good values, how to succeed in life and maintaining a 110% state-of-mind."/>
    <x v="3"/>
    <n v="133"/>
    <x v="2"/>
    <s v="US"/>
    <s v="USD"/>
    <x v="426"/>
    <x v="426"/>
    <x v="0"/>
    <x v="22"/>
    <x v="1"/>
    <x v="0"/>
    <x v="5"/>
    <x v="60"/>
    <x v="363"/>
    <x v="426"/>
    <x v="2"/>
  </r>
  <r>
    <n v="427"/>
    <x v="427"/>
    <s v="Iâ€™m raising funds to produce a professional Hard Times Charles animated video book, including hiring animators and voice-over talent."/>
    <x v="115"/>
    <n v="0"/>
    <x v="2"/>
    <s v="US"/>
    <s v="USD"/>
    <x v="427"/>
    <x v="427"/>
    <x v="0"/>
    <x v="78"/>
    <x v="1"/>
    <x v="0"/>
    <x v="5"/>
    <x v="50"/>
    <x v="121"/>
    <x v="427"/>
    <x v="0"/>
  </r>
  <r>
    <n v="428"/>
    <x v="428"/>
    <s v="Fresh, fun, entertaining Bible stories on YouTube, stop-motion style."/>
    <x v="14"/>
    <n v="676"/>
    <x v="2"/>
    <s v="US"/>
    <s v="USD"/>
    <x v="428"/>
    <x v="428"/>
    <x v="0"/>
    <x v="62"/>
    <x v="1"/>
    <x v="0"/>
    <x v="5"/>
    <x v="52"/>
    <x v="364"/>
    <x v="428"/>
    <x v="3"/>
  </r>
  <r>
    <n v="429"/>
    <x v="429"/>
    <s v="THE FUTURE is a short animated film created entirely by autistic and developmentally disabled artists from the L.A.N.D. program in Brooklyn, New York."/>
    <x v="10"/>
    <n v="0"/>
    <x v="2"/>
    <s v="US"/>
    <s v="USD"/>
    <x v="429"/>
    <x v="429"/>
    <x v="0"/>
    <x v="78"/>
    <x v="1"/>
    <x v="0"/>
    <x v="5"/>
    <x v="50"/>
    <x v="121"/>
    <x v="429"/>
    <x v="8"/>
  </r>
  <r>
    <n v="430"/>
    <x v="430"/>
    <s v="Freddy Flint is creating an animated music video to the new &quot;Buttonpusher&quot; single, &quot;I'll Take You Back&quot;"/>
    <x v="28"/>
    <n v="24"/>
    <x v="2"/>
    <s v="US"/>
    <s v="USD"/>
    <x v="430"/>
    <x v="430"/>
    <x v="0"/>
    <x v="81"/>
    <x v="1"/>
    <x v="0"/>
    <x v="5"/>
    <x v="53"/>
    <x v="365"/>
    <x v="430"/>
    <x v="4"/>
  </r>
  <r>
    <n v="431"/>
    <x v="431"/>
    <s v="A short stop motion animated film of a man on his way home when strange goings on start to happen on his journey."/>
    <x v="9"/>
    <n v="415"/>
    <x v="2"/>
    <s v="GB"/>
    <s v="GBP"/>
    <x v="431"/>
    <x v="431"/>
    <x v="0"/>
    <x v="22"/>
    <x v="1"/>
    <x v="0"/>
    <x v="5"/>
    <x v="51"/>
    <x v="366"/>
    <x v="431"/>
    <x v="2"/>
  </r>
  <r>
    <n v="432"/>
    <x v="432"/>
    <s v="A teenage zombie named Jeff and his mad scientist mother adapt to life in the town of Serendipity, where the supernatural occurs daily."/>
    <x v="12"/>
    <n v="570"/>
    <x v="2"/>
    <s v="US"/>
    <s v="USD"/>
    <x v="432"/>
    <x v="432"/>
    <x v="0"/>
    <x v="22"/>
    <x v="1"/>
    <x v="0"/>
    <x v="5"/>
    <x v="54"/>
    <x v="367"/>
    <x v="432"/>
    <x v="0"/>
  </r>
  <r>
    <n v="433"/>
    <x v="433"/>
    <s v="A 3D Animation._x000a_3 Main characters: Josh, Jessie, and Rosa._x000a_Genre: Action/eerie/adventure/suspense_x000a_Setting: Desert ruins/Deep Dungeon"/>
    <x v="9"/>
    <n v="0"/>
    <x v="2"/>
    <s v="US"/>
    <s v="USD"/>
    <x v="433"/>
    <x v="433"/>
    <x v="0"/>
    <x v="78"/>
    <x v="1"/>
    <x v="0"/>
    <x v="5"/>
    <x v="50"/>
    <x v="121"/>
    <x v="433"/>
    <x v="0"/>
  </r>
  <r>
    <n v="434"/>
    <x v="434"/>
    <s v="A campaign to share their love on the silver screen and make possible a street musicianâ€™s dream to play them at the same time."/>
    <x v="30"/>
    <n v="125"/>
    <x v="2"/>
    <s v="US"/>
    <s v="USD"/>
    <x v="434"/>
    <x v="434"/>
    <x v="0"/>
    <x v="84"/>
    <x v="1"/>
    <x v="0"/>
    <x v="5"/>
    <x v="62"/>
    <x v="368"/>
    <x v="434"/>
    <x v="4"/>
  </r>
  <r>
    <n v="435"/>
    <x v="435"/>
    <s v="Be a part of the Planet Earth Superheroes legacy by supporting the project. Mike and friends gain powers to save endangered animals."/>
    <x v="74"/>
    <n v="3"/>
    <x v="2"/>
    <s v="US"/>
    <s v="USD"/>
    <x v="435"/>
    <x v="435"/>
    <x v="0"/>
    <x v="83"/>
    <x v="1"/>
    <x v="0"/>
    <x v="5"/>
    <x v="50"/>
    <x v="120"/>
    <x v="435"/>
    <x v="4"/>
  </r>
  <r>
    <n v="436"/>
    <x v="436"/>
    <s v="Blinky is the story of a naÃ¯ve simpleton who suddenly finds himself struggling to adapt to changes within his environment."/>
    <x v="28"/>
    <n v="0"/>
    <x v="2"/>
    <s v="US"/>
    <s v="USD"/>
    <x v="436"/>
    <x v="436"/>
    <x v="0"/>
    <x v="78"/>
    <x v="1"/>
    <x v="0"/>
    <x v="5"/>
    <x v="50"/>
    <x v="121"/>
    <x v="436"/>
    <x v="4"/>
  </r>
  <r>
    <n v="437"/>
    <x v="437"/>
    <s v="This is an educational adventure series for kids about a baby owl and an alien. Physics, science, adventures, drama and joy!"/>
    <x v="39"/>
    <n v="0"/>
    <x v="2"/>
    <s v="CA"/>
    <s v="CAD"/>
    <x v="437"/>
    <x v="437"/>
    <x v="0"/>
    <x v="78"/>
    <x v="1"/>
    <x v="0"/>
    <x v="5"/>
    <x v="50"/>
    <x v="121"/>
    <x v="437"/>
    <x v="2"/>
  </r>
  <r>
    <n v="438"/>
    <x v="438"/>
    <s v="As Smyton pushes himself to become respected, he unlocks secrets about himself and the world around him."/>
    <x v="22"/>
    <n v="1876"/>
    <x v="2"/>
    <s v="US"/>
    <s v="USD"/>
    <x v="438"/>
    <x v="438"/>
    <x v="0"/>
    <x v="202"/>
    <x v="1"/>
    <x v="0"/>
    <x v="5"/>
    <x v="114"/>
    <x v="369"/>
    <x v="438"/>
    <x v="0"/>
  </r>
  <r>
    <n v="439"/>
    <x v="439"/>
    <s v="Hi everyone, I'm trying to begin a cartoon series. It's a show about space bounty hunters and their adventures as they travel around."/>
    <x v="52"/>
    <n v="0"/>
    <x v="2"/>
    <s v="US"/>
    <s v="USD"/>
    <x v="439"/>
    <x v="439"/>
    <x v="0"/>
    <x v="78"/>
    <x v="1"/>
    <x v="0"/>
    <x v="5"/>
    <x v="50"/>
    <x v="121"/>
    <x v="439"/>
    <x v="3"/>
  </r>
  <r>
    <n v="440"/>
    <x v="440"/>
    <s v="A stop-motion animation made by a one girl team, with a camera, creativity, and a lot of determination."/>
    <x v="10"/>
    <n v="5"/>
    <x v="2"/>
    <s v="US"/>
    <s v="USD"/>
    <x v="440"/>
    <x v="440"/>
    <x v="0"/>
    <x v="29"/>
    <x v="1"/>
    <x v="0"/>
    <x v="5"/>
    <x v="50"/>
    <x v="144"/>
    <x v="440"/>
    <x v="2"/>
  </r>
  <r>
    <n v="441"/>
    <x v="441"/>
    <s v="A group of specialist clones called Wolf Squad are the only clones left after order 66 and are searching the galaxy for survivors!"/>
    <x v="44"/>
    <n v="0"/>
    <x v="2"/>
    <s v="GB"/>
    <s v="GBP"/>
    <x v="441"/>
    <x v="441"/>
    <x v="0"/>
    <x v="78"/>
    <x v="1"/>
    <x v="0"/>
    <x v="5"/>
    <x v="50"/>
    <x v="121"/>
    <x v="441"/>
    <x v="4"/>
  </r>
  <r>
    <n v="442"/>
    <x v="442"/>
    <s v="Doomsday is here"/>
    <x v="73"/>
    <n v="6691"/>
    <x v="2"/>
    <s v="US"/>
    <s v="USD"/>
    <x v="442"/>
    <x v="442"/>
    <x v="0"/>
    <x v="57"/>
    <x v="1"/>
    <x v="0"/>
    <x v="5"/>
    <x v="115"/>
    <x v="370"/>
    <x v="442"/>
    <x v="0"/>
  </r>
  <r>
    <n v="443"/>
    <x v="443"/>
    <s v="We love cartoons!! We want to make more but it costs money to so. Be apart of your daily dose of WTF!?! Pledge now!!"/>
    <x v="3"/>
    <n v="10"/>
    <x v="2"/>
    <s v="CA"/>
    <s v="CAD"/>
    <x v="443"/>
    <x v="443"/>
    <x v="0"/>
    <x v="84"/>
    <x v="1"/>
    <x v="0"/>
    <x v="5"/>
    <x v="50"/>
    <x v="144"/>
    <x v="443"/>
    <x v="3"/>
  </r>
  <r>
    <n v="444"/>
    <x v="444"/>
    <s v="An upcoming animated web sitcom series centered around dealing with life, love, and relationships."/>
    <x v="28"/>
    <n v="50"/>
    <x v="2"/>
    <s v="US"/>
    <s v="USD"/>
    <x v="444"/>
    <x v="444"/>
    <x v="0"/>
    <x v="29"/>
    <x v="1"/>
    <x v="0"/>
    <x v="5"/>
    <x v="62"/>
    <x v="73"/>
    <x v="444"/>
    <x v="6"/>
  </r>
  <r>
    <n v="445"/>
    <x v="445"/>
    <s v="We're ready to officially launch our website with a collectable dvd and comic package. Three shows and a double comic."/>
    <x v="127"/>
    <n v="2"/>
    <x v="2"/>
    <s v="US"/>
    <s v="USD"/>
    <x v="445"/>
    <x v="445"/>
    <x v="0"/>
    <x v="84"/>
    <x v="1"/>
    <x v="0"/>
    <x v="5"/>
    <x v="50"/>
    <x v="120"/>
    <x v="445"/>
    <x v="0"/>
  </r>
  <r>
    <n v="446"/>
    <x v="446"/>
    <s v="A faith based animated short. (The same guy who said a picture is worth a thousand words also said a cartoon is worth two thousand.)"/>
    <x v="124"/>
    <n v="766"/>
    <x v="2"/>
    <s v="US"/>
    <s v="USD"/>
    <x v="446"/>
    <x v="446"/>
    <x v="0"/>
    <x v="38"/>
    <x v="1"/>
    <x v="0"/>
    <x v="5"/>
    <x v="113"/>
    <x v="371"/>
    <x v="446"/>
    <x v="0"/>
  </r>
  <r>
    <n v="447"/>
    <x v="447"/>
    <s v="10 tracks have been professionally recorded by CGI supergroup, The Fat Rich Bastards. Funding required for 10 animated music videos."/>
    <x v="11"/>
    <n v="5"/>
    <x v="2"/>
    <s v="GB"/>
    <s v="GBP"/>
    <x v="447"/>
    <x v="447"/>
    <x v="0"/>
    <x v="29"/>
    <x v="1"/>
    <x v="0"/>
    <x v="5"/>
    <x v="50"/>
    <x v="144"/>
    <x v="447"/>
    <x v="4"/>
  </r>
  <r>
    <n v="448"/>
    <x v="448"/>
    <s v="Max is a pessimistic mouse, always fantasizing about the end of the world. In The Last Mice, Max's fantasy becomes a real nightmare."/>
    <x v="30"/>
    <n v="82.01"/>
    <x v="2"/>
    <s v="US"/>
    <s v="USD"/>
    <x v="448"/>
    <x v="448"/>
    <x v="0"/>
    <x v="80"/>
    <x v="1"/>
    <x v="0"/>
    <x v="5"/>
    <x v="56"/>
    <x v="372"/>
    <x v="448"/>
    <x v="3"/>
  </r>
  <r>
    <n v="449"/>
    <x v="449"/>
    <s v="Shell &amp; Paddy is a 2D animation cartoon with 4 minutes of slapstick surreal humour staring two animal characters in weird, wacky world."/>
    <x v="13"/>
    <n v="45"/>
    <x v="2"/>
    <s v="GB"/>
    <s v="GBP"/>
    <x v="449"/>
    <x v="449"/>
    <x v="0"/>
    <x v="81"/>
    <x v="1"/>
    <x v="0"/>
    <x v="5"/>
    <x v="53"/>
    <x v="373"/>
    <x v="449"/>
    <x v="4"/>
  </r>
  <r>
    <n v="450"/>
    <x v="450"/>
    <s v="Why do the moon and stars receive their light from the sun? Africa has a story to tell. Ananse and Kweku appear in this great folktale."/>
    <x v="63"/>
    <n v="396"/>
    <x v="2"/>
    <s v="US"/>
    <s v="USD"/>
    <x v="450"/>
    <x v="450"/>
    <x v="0"/>
    <x v="63"/>
    <x v="1"/>
    <x v="0"/>
    <x v="5"/>
    <x v="60"/>
    <x v="374"/>
    <x v="450"/>
    <x v="3"/>
  </r>
  <r>
    <n v="451"/>
    <x v="451"/>
    <s v="This comedy follows two devils who discover a magical boombox to become musicians after an 80s rapture enchants earth with fairy-tales."/>
    <x v="22"/>
    <n v="0"/>
    <x v="2"/>
    <s v="US"/>
    <s v="USD"/>
    <x v="451"/>
    <x v="451"/>
    <x v="0"/>
    <x v="78"/>
    <x v="1"/>
    <x v="0"/>
    <x v="5"/>
    <x v="50"/>
    <x v="121"/>
    <x v="451"/>
    <x v="4"/>
  </r>
  <r>
    <n v="452"/>
    <x v="452"/>
    <s v="A man must find his way out of the depths of the shadows by using the aid of a little girl."/>
    <x v="47"/>
    <n v="480"/>
    <x v="2"/>
    <s v="US"/>
    <s v="USD"/>
    <x v="452"/>
    <x v="452"/>
    <x v="0"/>
    <x v="8"/>
    <x v="1"/>
    <x v="0"/>
    <x v="5"/>
    <x v="116"/>
    <x v="375"/>
    <x v="452"/>
    <x v="0"/>
  </r>
  <r>
    <n v="453"/>
    <x v="453"/>
    <s v="A 7 minute broadcast-quality web pilot (in 3D animation) of Jamboni Brothers Pizza {the ultimate goal being a cartoon TV series}."/>
    <x v="128"/>
    <n v="26"/>
    <x v="2"/>
    <s v="US"/>
    <s v="USD"/>
    <x v="453"/>
    <x v="453"/>
    <x v="0"/>
    <x v="84"/>
    <x v="1"/>
    <x v="0"/>
    <x v="5"/>
    <x v="50"/>
    <x v="31"/>
    <x v="453"/>
    <x v="0"/>
  </r>
  <r>
    <n v="454"/>
    <x v="454"/>
    <s v="Itâ€™s an Action/Adventure Anime for The Yuusha Brave series, G1 Transformer, and the Fast and the Furious Fans!"/>
    <x v="3"/>
    <n v="82"/>
    <x v="2"/>
    <s v="US"/>
    <s v="USD"/>
    <x v="454"/>
    <x v="454"/>
    <x v="0"/>
    <x v="81"/>
    <x v="1"/>
    <x v="0"/>
    <x v="5"/>
    <x v="60"/>
    <x v="376"/>
    <x v="454"/>
    <x v="3"/>
  </r>
  <r>
    <n v="455"/>
    <x v="455"/>
    <s v="Goal The FunBunch characters animated on TV: Fun entertainment for kids just like other authors before us (ex.Arthur,Clifford,Dr Seuss)"/>
    <x v="99"/>
    <n v="45"/>
    <x v="2"/>
    <s v="US"/>
    <s v="USD"/>
    <x v="455"/>
    <x v="455"/>
    <x v="0"/>
    <x v="84"/>
    <x v="1"/>
    <x v="0"/>
    <x v="5"/>
    <x v="50"/>
    <x v="377"/>
    <x v="455"/>
    <x v="5"/>
  </r>
  <r>
    <n v="456"/>
    <x v="456"/>
    <s v="Sideways Mohawk vs This Guy a special project combining th two stories into a Comic eBook &amp; full length Cartoon Movie homemade goodness"/>
    <x v="129"/>
    <n v="61"/>
    <x v="2"/>
    <s v="US"/>
    <s v="USD"/>
    <x v="456"/>
    <x v="456"/>
    <x v="0"/>
    <x v="83"/>
    <x v="1"/>
    <x v="0"/>
    <x v="5"/>
    <x v="60"/>
    <x v="378"/>
    <x v="456"/>
    <x v="4"/>
  </r>
  <r>
    <n v="457"/>
    <x v="457"/>
    <s v="from my photo work, pyro techniques, aqua technitque and more , i will take the pricipale personnage to the lost land of phenix where ."/>
    <x v="22"/>
    <n v="0"/>
    <x v="2"/>
    <s v="CA"/>
    <s v="CAD"/>
    <x v="457"/>
    <x v="457"/>
    <x v="0"/>
    <x v="78"/>
    <x v="1"/>
    <x v="0"/>
    <x v="5"/>
    <x v="50"/>
    <x v="121"/>
    <x v="457"/>
    <x v="3"/>
  </r>
  <r>
    <n v="458"/>
    <x v="458"/>
    <s v="An animated parody of the game, Counter-Strike. The sequel to the very popular Counter-Strike: DE_dust2. Hacker is back!"/>
    <x v="3"/>
    <n v="821"/>
    <x v="2"/>
    <s v="GB"/>
    <s v="GBP"/>
    <x v="458"/>
    <x v="458"/>
    <x v="0"/>
    <x v="72"/>
    <x v="1"/>
    <x v="0"/>
    <x v="5"/>
    <x v="59"/>
    <x v="379"/>
    <x v="458"/>
    <x v="4"/>
  </r>
  <r>
    <n v="459"/>
    <x v="459"/>
    <s v="Little Lamb Kidz is a first of its kind set of multi-faith children's characters that will come to life in this 21 minute animated DVD."/>
    <x v="130"/>
    <n v="25"/>
    <x v="2"/>
    <s v="US"/>
    <s v="USD"/>
    <x v="459"/>
    <x v="459"/>
    <x v="0"/>
    <x v="29"/>
    <x v="1"/>
    <x v="0"/>
    <x v="5"/>
    <x v="50"/>
    <x v="380"/>
    <x v="459"/>
    <x v="6"/>
  </r>
  <r>
    <n v="460"/>
    <x v="460"/>
    <s v="An animated web series about biological evolution gone haywire."/>
    <x v="0"/>
    <n v="25"/>
    <x v="2"/>
    <s v="US"/>
    <s v="USD"/>
    <x v="460"/>
    <x v="460"/>
    <x v="0"/>
    <x v="84"/>
    <x v="1"/>
    <x v="0"/>
    <x v="5"/>
    <x v="50"/>
    <x v="381"/>
    <x v="460"/>
    <x v="3"/>
  </r>
  <r>
    <n v="461"/>
    <x v="461"/>
    <s v="A machinima based film, displaying the effects of todays financial crisis the world faces, and the explossive consequences it carries."/>
    <x v="131"/>
    <n v="0"/>
    <x v="2"/>
    <s v="GB"/>
    <s v="GBP"/>
    <x v="461"/>
    <x v="461"/>
    <x v="0"/>
    <x v="78"/>
    <x v="1"/>
    <x v="0"/>
    <x v="5"/>
    <x v="50"/>
    <x v="121"/>
    <x v="461"/>
    <x v="4"/>
  </r>
  <r>
    <n v="462"/>
    <x v="462"/>
    <s v="A prince who becomes a slave, suffers of amnesia far away from his land. Slowly he recovers memory and returns where all started."/>
    <x v="57"/>
    <n v="0"/>
    <x v="2"/>
    <s v="US"/>
    <s v="USD"/>
    <x v="462"/>
    <x v="462"/>
    <x v="0"/>
    <x v="78"/>
    <x v="1"/>
    <x v="0"/>
    <x v="5"/>
    <x v="50"/>
    <x v="121"/>
    <x v="462"/>
    <x v="6"/>
  </r>
  <r>
    <n v="463"/>
    <x v="463"/>
    <s v="Depicts the contribution the Tuskegee airmen made in certain historical events that helped turn the tide in World War II."/>
    <x v="56"/>
    <n v="1250"/>
    <x v="2"/>
    <s v="US"/>
    <s v="USD"/>
    <x v="463"/>
    <x v="463"/>
    <x v="0"/>
    <x v="202"/>
    <x v="1"/>
    <x v="0"/>
    <x v="5"/>
    <x v="53"/>
    <x v="382"/>
    <x v="463"/>
    <x v="6"/>
  </r>
  <r>
    <n v="464"/>
    <x v="464"/>
    <s v="We are three students that want to make a short PokÃ©mon movie as a school project!"/>
    <x v="132"/>
    <n v="1"/>
    <x v="2"/>
    <s v="DE"/>
    <s v="EUR"/>
    <x v="464"/>
    <x v="464"/>
    <x v="0"/>
    <x v="29"/>
    <x v="1"/>
    <x v="0"/>
    <x v="5"/>
    <x v="50"/>
    <x v="120"/>
    <x v="464"/>
    <x v="2"/>
  </r>
  <r>
    <n v="465"/>
    <x v="465"/>
    <s v="&quot;Amp&quot; is a short film about a robot with needs."/>
    <x v="133"/>
    <n v="138"/>
    <x v="2"/>
    <s v="US"/>
    <s v="USD"/>
    <x v="465"/>
    <x v="465"/>
    <x v="0"/>
    <x v="22"/>
    <x v="1"/>
    <x v="0"/>
    <x v="5"/>
    <x v="117"/>
    <x v="383"/>
    <x v="465"/>
    <x v="3"/>
  </r>
  <r>
    <n v="466"/>
    <x v="466"/>
    <s v="(Working storyboard for animated project) A multi-generational Knight that wages war on criminals and corrupt governments"/>
    <x v="3"/>
    <n v="76"/>
    <x v="2"/>
    <s v="US"/>
    <s v="USD"/>
    <x v="466"/>
    <x v="466"/>
    <x v="0"/>
    <x v="81"/>
    <x v="1"/>
    <x v="0"/>
    <x v="5"/>
    <x v="60"/>
    <x v="384"/>
    <x v="466"/>
    <x v="5"/>
  </r>
  <r>
    <n v="467"/>
    <x v="467"/>
    <s v="Unfiltered + uncensored radio hosts Kris and Berman, create an adult animated series based on the mock lives of prank call characters."/>
    <x v="22"/>
    <n v="4315"/>
    <x v="2"/>
    <s v="US"/>
    <s v="USD"/>
    <x v="467"/>
    <x v="467"/>
    <x v="0"/>
    <x v="70"/>
    <x v="1"/>
    <x v="0"/>
    <x v="5"/>
    <x v="66"/>
    <x v="385"/>
    <x v="467"/>
    <x v="5"/>
  </r>
  <r>
    <n v="468"/>
    <x v="468"/>
    <s v="After the devastation of a massive Hurricane, main character that has strong's ties to the city returns to find everything in ruins. As"/>
    <x v="51"/>
    <n v="0"/>
    <x v="2"/>
    <s v="US"/>
    <s v="USD"/>
    <x v="468"/>
    <x v="468"/>
    <x v="0"/>
    <x v="78"/>
    <x v="1"/>
    <x v="0"/>
    <x v="5"/>
    <x v="50"/>
    <x v="121"/>
    <x v="468"/>
    <x v="5"/>
  </r>
  <r>
    <n v="469"/>
    <x v="469"/>
    <s v="Create a personalised animation film using your child's name and photo."/>
    <x v="12"/>
    <n v="0"/>
    <x v="2"/>
    <s v="GB"/>
    <s v="GBP"/>
    <x v="469"/>
    <x v="469"/>
    <x v="0"/>
    <x v="78"/>
    <x v="1"/>
    <x v="0"/>
    <x v="5"/>
    <x v="50"/>
    <x v="121"/>
    <x v="469"/>
    <x v="3"/>
  </r>
  <r>
    <n v="470"/>
    <x v="470"/>
    <s v="Glippets is a fun comic strip and animation that features cute aliens taking up residence next door!   See the strip at glippets.com"/>
    <x v="10"/>
    <n v="51"/>
    <x v="2"/>
    <s v="US"/>
    <s v="USD"/>
    <x v="470"/>
    <x v="470"/>
    <x v="0"/>
    <x v="84"/>
    <x v="1"/>
    <x v="0"/>
    <x v="5"/>
    <x v="60"/>
    <x v="156"/>
    <x v="470"/>
    <x v="4"/>
  </r>
  <r>
    <n v="471"/>
    <x v="471"/>
    <s v="Three kids try to stop Mazi Mbe's plan to restore Africa to its original state where Tricksters &amp; Spirits ruled_x000a_and Juju was law."/>
    <x v="56"/>
    <n v="6541"/>
    <x v="2"/>
    <s v="US"/>
    <s v="USD"/>
    <x v="471"/>
    <x v="471"/>
    <x v="0"/>
    <x v="203"/>
    <x v="1"/>
    <x v="0"/>
    <x v="5"/>
    <x v="81"/>
    <x v="386"/>
    <x v="471"/>
    <x v="3"/>
  </r>
  <r>
    <n v="472"/>
    <x v="472"/>
    <s v="The animated film &quot;Fly Forward&quot; is an original story which humorously describes the life experiences of the Hero A-Fei in his Childhood"/>
    <x v="134"/>
    <n v="141"/>
    <x v="2"/>
    <s v="US"/>
    <s v="USD"/>
    <x v="472"/>
    <x v="472"/>
    <x v="0"/>
    <x v="81"/>
    <x v="1"/>
    <x v="0"/>
    <x v="5"/>
    <x v="82"/>
    <x v="387"/>
    <x v="472"/>
    <x v="3"/>
  </r>
  <r>
    <n v="473"/>
    <x v="473"/>
    <s v="Quantum Kidz follows a young girlâ€™s journey becoming a superhero and dealing with alien threats against the Earth!"/>
    <x v="11"/>
    <n v="861"/>
    <x v="2"/>
    <s v="US"/>
    <s v="USD"/>
    <x v="473"/>
    <x v="473"/>
    <x v="0"/>
    <x v="25"/>
    <x v="1"/>
    <x v="0"/>
    <x v="5"/>
    <x v="56"/>
    <x v="242"/>
    <x v="473"/>
    <x v="3"/>
  </r>
  <r>
    <n v="474"/>
    <x v="474"/>
    <s v="Time travel the light Mr. Fantastic!  Spin the dimensions toward other continuums and worlds.  Hold onto your panties."/>
    <x v="126"/>
    <n v="1"/>
    <x v="2"/>
    <s v="US"/>
    <s v="USD"/>
    <x v="474"/>
    <x v="474"/>
    <x v="0"/>
    <x v="29"/>
    <x v="1"/>
    <x v="0"/>
    <x v="5"/>
    <x v="50"/>
    <x v="120"/>
    <x v="474"/>
    <x v="1"/>
  </r>
  <r>
    <n v="475"/>
    <x v="475"/>
    <s v="Tropiki-Meet the Tikis-childrens animated/cartoon series.Fun  cartoon shorts with quirky humor and a positive uplifting message"/>
    <x v="13"/>
    <n v="0"/>
    <x v="2"/>
    <s v="US"/>
    <s v="USD"/>
    <x v="475"/>
    <x v="475"/>
    <x v="0"/>
    <x v="78"/>
    <x v="1"/>
    <x v="0"/>
    <x v="5"/>
    <x v="50"/>
    <x v="121"/>
    <x v="475"/>
    <x v="0"/>
  </r>
  <r>
    <n v="476"/>
    <x v="476"/>
    <s v="Animated Music Videos that teach kids how to read."/>
    <x v="135"/>
    <n v="4906.59"/>
    <x v="2"/>
    <s v="US"/>
    <s v="USD"/>
    <x v="476"/>
    <x v="476"/>
    <x v="0"/>
    <x v="204"/>
    <x v="1"/>
    <x v="0"/>
    <x v="5"/>
    <x v="53"/>
    <x v="388"/>
    <x v="476"/>
    <x v="3"/>
  </r>
  <r>
    <n v="477"/>
    <x v="477"/>
    <s v="A Comedy-drama animation revolving around a man who finds a problematic pair of headphones that literally take over his whole life."/>
    <x v="15"/>
    <n v="0"/>
    <x v="2"/>
    <s v="US"/>
    <s v="USD"/>
    <x v="477"/>
    <x v="477"/>
    <x v="0"/>
    <x v="78"/>
    <x v="1"/>
    <x v="0"/>
    <x v="5"/>
    <x v="50"/>
    <x v="121"/>
    <x v="477"/>
    <x v="5"/>
  </r>
  <r>
    <n v="478"/>
    <x v="478"/>
    <s v="this is an animated full length film of an old classic with new life to it. That gigantic and naive duckling we all love  ."/>
    <x v="3"/>
    <n v="0"/>
    <x v="2"/>
    <s v="US"/>
    <s v="USD"/>
    <x v="478"/>
    <x v="478"/>
    <x v="0"/>
    <x v="78"/>
    <x v="1"/>
    <x v="0"/>
    <x v="5"/>
    <x v="50"/>
    <x v="121"/>
    <x v="478"/>
    <x v="0"/>
  </r>
  <r>
    <n v="479"/>
    <x v="479"/>
    <s v="ANIMATING the most INFAMOUS Math Courses in America and TRANSLATING them for the mathematical underdog!"/>
    <x v="36"/>
    <n v="4884"/>
    <x v="2"/>
    <s v="US"/>
    <s v="USD"/>
    <x v="479"/>
    <x v="479"/>
    <x v="0"/>
    <x v="165"/>
    <x v="1"/>
    <x v="0"/>
    <x v="5"/>
    <x v="69"/>
    <x v="389"/>
    <x v="479"/>
    <x v="3"/>
  </r>
  <r>
    <n v="480"/>
    <x v="480"/>
    <s v="To court his muse, an artist must first outsmart her dog.  A short animated film collaboration by Dana and Terrence Masson."/>
    <x v="79"/>
    <n v="7764"/>
    <x v="2"/>
    <s v="US"/>
    <s v="USD"/>
    <x v="480"/>
    <x v="480"/>
    <x v="0"/>
    <x v="205"/>
    <x v="1"/>
    <x v="0"/>
    <x v="5"/>
    <x v="118"/>
    <x v="390"/>
    <x v="480"/>
    <x v="4"/>
  </r>
  <r>
    <n v="481"/>
    <x v="481"/>
    <s v="The year is 2043. Test subject David Beck has been augmented with psychokinetic abilities. He uses his newfound gifts to thwart evil."/>
    <x v="11"/>
    <n v="1830"/>
    <x v="2"/>
    <s v="US"/>
    <s v="USD"/>
    <x v="481"/>
    <x v="481"/>
    <x v="0"/>
    <x v="64"/>
    <x v="1"/>
    <x v="0"/>
    <x v="5"/>
    <x v="52"/>
    <x v="391"/>
    <x v="481"/>
    <x v="5"/>
  </r>
  <r>
    <n v="482"/>
    <x v="482"/>
    <s v="Help me quit my day job and also create animated Stand-up routines from local up and coming comedians."/>
    <x v="3"/>
    <n v="10"/>
    <x v="2"/>
    <s v="US"/>
    <s v="USD"/>
    <x v="482"/>
    <x v="482"/>
    <x v="0"/>
    <x v="29"/>
    <x v="1"/>
    <x v="0"/>
    <x v="5"/>
    <x v="50"/>
    <x v="119"/>
    <x v="482"/>
    <x v="2"/>
  </r>
  <r>
    <n v="483"/>
    <x v="483"/>
    <s v="Help to fund a children's animation Series. Teaching good morals and conduct. Also includes simplified teachings about Islam and Allah."/>
    <x v="36"/>
    <n v="7530"/>
    <x v="2"/>
    <s v="GB"/>
    <s v="GBP"/>
    <x v="483"/>
    <x v="483"/>
    <x v="0"/>
    <x v="206"/>
    <x v="1"/>
    <x v="0"/>
    <x v="5"/>
    <x v="119"/>
    <x v="392"/>
    <x v="483"/>
    <x v="5"/>
  </r>
  <r>
    <n v="484"/>
    <x v="484"/>
    <s v="The Diddlys are steam powered superheroes,transforming into spaceships,submarines or whatever it takes to complete their secret mission"/>
    <x v="58"/>
    <n v="149"/>
    <x v="2"/>
    <s v="GB"/>
    <s v="GBP"/>
    <x v="484"/>
    <x v="484"/>
    <x v="0"/>
    <x v="202"/>
    <x v="1"/>
    <x v="0"/>
    <x v="5"/>
    <x v="50"/>
    <x v="393"/>
    <x v="484"/>
    <x v="0"/>
  </r>
  <r>
    <n v="485"/>
    <x v="485"/>
    <s v="Last few days to make this toon a reality! 5 funny toons for YOU! See the pilot episode here!"/>
    <x v="136"/>
    <n v="8315.01"/>
    <x v="2"/>
    <s v="GB"/>
    <s v="GBP"/>
    <x v="485"/>
    <x v="485"/>
    <x v="0"/>
    <x v="207"/>
    <x v="1"/>
    <x v="0"/>
    <x v="5"/>
    <x v="66"/>
    <x v="394"/>
    <x v="485"/>
    <x v="4"/>
  </r>
  <r>
    <n v="486"/>
    <x v="486"/>
    <s v="&quot;Today's Toys Build Tomorrow&quot;  A feature film backed major toy project. Children learn about life while they play and have fun."/>
    <x v="137"/>
    <n v="50"/>
    <x v="2"/>
    <s v="AU"/>
    <s v="AUD"/>
    <x v="486"/>
    <x v="486"/>
    <x v="0"/>
    <x v="29"/>
    <x v="1"/>
    <x v="0"/>
    <x v="5"/>
    <x v="50"/>
    <x v="73"/>
    <x v="486"/>
    <x v="3"/>
  </r>
  <r>
    <n v="487"/>
    <x v="487"/>
    <s v="Hey everyone we are producing a new show called The Adventures of Daryl and Straight Man. It is an animated comedy web series."/>
    <x v="63"/>
    <n v="0"/>
    <x v="2"/>
    <s v="CA"/>
    <s v="CAD"/>
    <x v="487"/>
    <x v="487"/>
    <x v="0"/>
    <x v="78"/>
    <x v="1"/>
    <x v="0"/>
    <x v="5"/>
    <x v="50"/>
    <x v="121"/>
    <x v="487"/>
    <x v="2"/>
  </r>
  <r>
    <n v="488"/>
    <x v="488"/>
    <s v="When humans left the earth, the animals took over the city. What could go wrong? Well...everything!"/>
    <x v="14"/>
    <n v="0"/>
    <x v="2"/>
    <s v="US"/>
    <s v="USD"/>
    <x v="488"/>
    <x v="488"/>
    <x v="0"/>
    <x v="78"/>
    <x v="1"/>
    <x v="0"/>
    <x v="5"/>
    <x v="50"/>
    <x v="121"/>
    <x v="488"/>
    <x v="2"/>
  </r>
  <r>
    <n v="489"/>
    <x v="489"/>
    <s v="Help America's favorite dysfunctional immigrant family THE GUINEAS launch the first season of their animated web series."/>
    <x v="138"/>
    <n v="215"/>
    <x v="2"/>
    <s v="US"/>
    <s v="USD"/>
    <x v="489"/>
    <x v="489"/>
    <x v="0"/>
    <x v="83"/>
    <x v="1"/>
    <x v="0"/>
    <x v="5"/>
    <x v="50"/>
    <x v="395"/>
    <x v="489"/>
    <x v="6"/>
  </r>
  <r>
    <n v="490"/>
    <x v="490"/>
    <s v="Cancelled"/>
    <x v="28"/>
    <n v="0"/>
    <x v="2"/>
    <s v="US"/>
    <s v="USD"/>
    <x v="490"/>
    <x v="490"/>
    <x v="0"/>
    <x v="78"/>
    <x v="1"/>
    <x v="0"/>
    <x v="5"/>
    <x v="50"/>
    <x v="121"/>
    <x v="490"/>
    <x v="5"/>
  </r>
  <r>
    <n v="491"/>
    <x v="491"/>
    <s v="&quot;Guess What? Gus&quot; is a magical animated comedy that follow a new kid who playful antics for attention make the news."/>
    <x v="3"/>
    <n v="0"/>
    <x v="2"/>
    <s v="US"/>
    <s v="USD"/>
    <x v="491"/>
    <x v="491"/>
    <x v="0"/>
    <x v="78"/>
    <x v="1"/>
    <x v="0"/>
    <x v="5"/>
    <x v="50"/>
    <x v="121"/>
    <x v="491"/>
    <x v="0"/>
  </r>
  <r>
    <n v="492"/>
    <x v="492"/>
    <s v="This project aims to create a 3D animated movie that is created by it's fans, it's content and plot will be driven by it's followers."/>
    <x v="139"/>
    <n v="0"/>
    <x v="2"/>
    <s v="SE"/>
    <s v="SEK"/>
    <x v="492"/>
    <x v="492"/>
    <x v="0"/>
    <x v="78"/>
    <x v="1"/>
    <x v="0"/>
    <x v="5"/>
    <x v="50"/>
    <x v="121"/>
    <x v="492"/>
    <x v="2"/>
  </r>
  <r>
    <n v="493"/>
    <x v="493"/>
    <s v="The Chupacabra is not a myth and one man is on a mission to prove its existence no matter what, his name is Joc Barrera."/>
    <x v="11"/>
    <n v="0"/>
    <x v="2"/>
    <s v="GB"/>
    <s v="GBP"/>
    <x v="493"/>
    <x v="493"/>
    <x v="0"/>
    <x v="78"/>
    <x v="1"/>
    <x v="0"/>
    <x v="5"/>
    <x v="50"/>
    <x v="121"/>
    <x v="493"/>
    <x v="0"/>
  </r>
  <r>
    <n v="494"/>
    <x v="494"/>
    <s v="Angels come to Earth in human disguise to deceive mankind, rule the Earth as gods, create a hybrid army &amp; destroy all who oppose them."/>
    <x v="22"/>
    <n v="31"/>
    <x v="2"/>
    <s v="US"/>
    <s v="USD"/>
    <x v="494"/>
    <x v="494"/>
    <x v="0"/>
    <x v="83"/>
    <x v="1"/>
    <x v="0"/>
    <x v="5"/>
    <x v="50"/>
    <x v="396"/>
    <x v="494"/>
    <x v="3"/>
  </r>
  <r>
    <n v="495"/>
    <x v="495"/>
    <s v="two friends set out to conquer and reach the level cap of the quest watch, how will they do it when they're 2 teenage idiots"/>
    <x v="39"/>
    <n v="0"/>
    <x v="2"/>
    <s v="US"/>
    <s v="USD"/>
    <x v="495"/>
    <x v="495"/>
    <x v="0"/>
    <x v="78"/>
    <x v="1"/>
    <x v="0"/>
    <x v="5"/>
    <x v="50"/>
    <x v="121"/>
    <x v="495"/>
    <x v="0"/>
  </r>
  <r>
    <n v="496"/>
    <x v="496"/>
    <s v="The movie is about the adventures of Ethan, Danna, The mysterious inventor and more."/>
    <x v="127"/>
    <n v="1"/>
    <x v="2"/>
    <s v="US"/>
    <s v="USD"/>
    <x v="496"/>
    <x v="496"/>
    <x v="0"/>
    <x v="29"/>
    <x v="1"/>
    <x v="0"/>
    <x v="5"/>
    <x v="50"/>
    <x v="120"/>
    <x v="496"/>
    <x v="4"/>
  </r>
  <r>
    <n v="497"/>
    <x v="497"/>
    <s v="live-action/animated series pilot."/>
    <x v="140"/>
    <n v="30"/>
    <x v="2"/>
    <s v="US"/>
    <s v="USD"/>
    <x v="497"/>
    <x v="497"/>
    <x v="0"/>
    <x v="83"/>
    <x v="1"/>
    <x v="0"/>
    <x v="5"/>
    <x v="60"/>
    <x v="119"/>
    <x v="497"/>
    <x v="3"/>
  </r>
  <r>
    <n v="498"/>
    <x v="498"/>
    <s v="AT is an Interactive Animation made for the iPad where the user becomes part of the story. It's a fantastic journey of discovery!"/>
    <x v="141"/>
    <n v="2994"/>
    <x v="2"/>
    <s v="US"/>
    <s v="USD"/>
    <x v="498"/>
    <x v="498"/>
    <x v="0"/>
    <x v="19"/>
    <x v="1"/>
    <x v="0"/>
    <x v="5"/>
    <x v="62"/>
    <x v="397"/>
    <x v="498"/>
    <x v="6"/>
  </r>
  <r>
    <n v="499"/>
    <x v="499"/>
    <s v="A Feature Length Animated Film Noir Musical with a modern twist. _x000d__x000a_Animation and music melded into edge-of-your-seat entertainment."/>
    <x v="22"/>
    <n v="1910"/>
    <x v="2"/>
    <s v="US"/>
    <s v="USD"/>
    <x v="499"/>
    <x v="499"/>
    <x v="0"/>
    <x v="55"/>
    <x v="1"/>
    <x v="0"/>
    <x v="5"/>
    <x v="54"/>
    <x v="398"/>
    <x v="499"/>
    <x v="8"/>
  </r>
  <r>
    <n v="500"/>
    <x v="500"/>
    <s v="This animated dark comedy video highlights Stephen Colbert as a super hero-like figure within a corrupt and sinister world manipulated by the media."/>
    <x v="115"/>
    <n v="215"/>
    <x v="2"/>
    <s v="US"/>
    <s v="USD"/>
    <x v="500"/>
    <x v="500"/>
    <x v="0"/>
    <x v="80"/>
    <x v="1"/>
    <x v="0"/>
    <x v="5"/>
    <x v="56"/>
    <x v="399"/>
    <x v="500"/>
    <x v="7"/>
  </r>
  <r>
    <n v="501"/>
    <x v="501"/>
    <s v="Based on the invention portfolio of a patented inventor World War Four is a look into the future of warfare and humanity as a whole"/>
    <x v="3"/>
    <n v="0"/>
    <x v="2"/>
    <s v="US"/>
    <s v="USD"/>
    <x v="501"/>
    <x v="501"/>
    <x v="0"/>
    <x v="78"/>
    <x v="1"/>
    <x v="0"/>
    <x v="5"/>
    <x v="50"/>
    <x v="121"/>
    <x v="501"/>
    <x v="6"/>
  </r>
  <r>
    <n v="502"/>
    <x v="502"/>
    <s v="This Strawberry Bowl concept is the 1st of many episodes.  These episodes will be released in accordance with the harvest of the month."/>
    <x v="22"/>
    <n v="230"/>
    <x v="2"/>
    <s v="US"/>
    <s v="USD"/>
    <x v="502"/>
    <x v="502"/>
    <x v="0"/>
    <x v="80"/>
    <x v="1"/>
    <x v="0"/>
    <x v="5"/>
    <x v="60"/>
    <x v="400"/>
    <x v="502"/>
    <x v="5"/>
  </r>
  <r>
    <n v="503"/>
    <x v="503"/>
    <s v="Jimmy wants to live life and see his grandchildren grow up, but alcoholism threatens to curtail everything he dreams of."/>
    <x v="115"/>
    <n v="114"/>
    <x v="2"/>
    <s v="GB"/>
    <s v="GBP"/>
    <x v="503"/>
    <x v="503"/>
    <x v="0"/>
    <x v="82"/>
    <x v="1"/>
    <x v="0"/>
    <x v="5"/>
    <x v="53"/>
    <x v="401"/>
    <x v="503"/>
    <x v="3"/>
  </r>
  <r>
    <n v="504"/>
    <x v="504"/>
    <s v="An animated DVD starring Woodsy Owl that entertains children while  showing them how they can help create a cleaner, greener planet."/>
    <x v="142"/>
    <n v="335"/>
    <x v="2"/>
    <s v="US"/>
    <s v="USD"/>
    <x v="504"/>
    <x v="504"/>
    <x v="0"/>
    <x v="81"/>
    <x v="1"/>
    <x v="0"/>
    <x v="5"/>
    <x v="60"/>
    <x v="402"/>
    <x v="504"/>
    <x v="5"/>
  </r>
  <r>
    <n v="505"/>
    <x v="505"/>
    <s v="This wonderful movie will tells the story of two adorable aliens who crash land into a familyâ€™s backyard, and travel the Earth."/>
    <x v="14"/>
    <n v="52"/>
    <x v="2"/>
    <s v="US"/>
    <s v="USD"/>
    <x v="505"/>
    <x v="505"/>
    <x v="0"/>
    <x v="25"/>
    <x v="1"/>
    <x v="0"/>
    <x v="5"/>
    <x v="50"/>
    <x v="403"/>
    <x v="505"/>
    <x v="0"/>
  </r>
  <r>
    <n v="506"/>
    <x v="506"/>
    <s v="A feature-length 3D animation that depicts what happened when the Son of the Morning rebelled against God."/>
    <x v="61"/>
    <n v="250"/>
    <x v="2"/>
    <s v="US"/>
    <s v="USD"/>
    <x v="506"/>
    <x v="506"/>
    <x v="0"/>
    <x v="29"/>
    <x v="1"/>
    <x v="0"/>
    <x v="5"/>
    <x v="50"/>
    <x v="404"/>
    <x v="506"/>
    <x v="4"/>
  </r>
  <r>
    <n v="507"/>
    <x v="507"/>
    <s v="&quot;Code Monkey(s)&quot; is a short animated-series about life from the perspective of an engineer who feels like an actual &quot;Code Monkey&quot;."/>
    <x v="22"/>
    <n v="640"/>
    <x v="2"/>
    <s v="US"/>
    <s v="USD"/>
    <x v="507"/>
    <x v="507"/>
    <x v="0"/>
    <x v="73"/>
    <x v="1"/>
    <x v="0"/>
    <x v="5"/>
    <x v="56"/>
    <x v="405"/>
    <x v="507"/>
    <x v="5"/>
  </r>
  <r>
    <n v="508"/>
    <x v="508"/>
    <s v="A stop-motion animated action packed adventure. Telling a great story with an even greater message. Join me and lets change the world."/>
    <x v="63"/>
    <n v="400"/>
    <x v="2"/>
    <s v="US"/>
    <s v="USD"/>
    <x v="508"/>
    <x v="508"/>
    <x v="0"/>
    <x v="83"/>
    <x v="1"/>
    <x v="0"/>
    <x v="5"/>
    <x v="60"/>
    <x v="44"/>
    <x v="508"/>
    <x v="5"/>
  </r>
  <r>
    <n v="509"/>
    <x v="509"/>
    <s v="A hilarious comedy podcast being turned into an animated series  about an indian servant and his boss."/>
    <x v="10"/>
    <n v="10"/>
    <x v="2"/>
    <s v="GB"/>
    <s v="GBP"/>
    <x v="509"/>
    <x v="509"/>
    <x v="0"/>
    <x v="29"/>
    <x v="1"/>
    <x v="0"/>
    <x v="5"/>
    <x v="50"/>
    <x v="119"/>
    <x v="509"/>
    <x v="0"/>
  </r>
  <r>
    <n v="510"/>
    <x v="510"/>
    <s v="A mile below the Franco-Swiss border Dean manages to break the Large Hadron Collider and triggers the end of the world."/>
    <x v="32"/>
    <n v="0"/>
    <x v="2"/>
    <s v="US"/>
    <s v="USD"/>
    <x v="510"/>
    <x v="510"/>
    <x v="0"/>
    <x v="78"/>
    <x v="1"/>
    <x v="0"/>
    <x v="5"/>
    <x v="50"/>
    <x v="121"/>
    <x v="510"/>
    <x v="2"/>
  </r>
  <r>
    <n v="511"/>
    <x v="511"/>
    <s v="A project that incorporates animation and comic art into a relevant story. 4 boys, 1 eyeland, and a whole lot of drama!!!"/>
    <x v="10"/>
    <n v="150"/>
    <x v="2"/>
    <s v="US"/>
    <s v="USD"/>
    <x v="511"/>
    <x v="511"/>
    <x v="0"/>
    <x v="81"/>
    <x v="1"/>
    <x v="0"/>
    <x v="5"/>
    <x v="56"/>
    <x v="179"/>
    <x v="511"/>
    <x v="4"/>
  </r>
  <r>
    <n v="512"/>
    <x v="512"/>
    <s v="We have a fully developed 2D animated series that requires more professional animation. Our first 2 home-animated eps are up online."/>
    <x v="6"/>
    <n v="11"/>
    <x v="2"/>
    <s v="US"/>
    <s v="USD"/>
    <x v="512"/>
    <x v="512"/>
    <x v="0"/>
    <x v="84"/>
    <x v="1"/>
    <x v="0"/>
    <x v="5"/>
    <x v="50"/>
    <x v="148"/>
    <x v="512"/>
    <x v="2"/>
  </r>
  <r>
    <n v="513"/>
    <x v="513"/>
    <s v="A sci-fi fantasy 2.5D anime styled series about some guys trying to save the world, probably..."/>
    <x v="63"/>
    <n v="6962"/>
    <x v="2"/>
    <s v="US"/>
    <s v="USD"/>
    <x v="513"/>
    <x v="513"/>
    <x v="0"/>
    <x v="32"/>
    <x v="1"/>
    <x v="0"/>
    <x v="5"/>
    <x v="51"/>
    <x v="406"/>
    <x v="513"/>
    <x v="2"/>
  </r>
  <r>
    <n v="514"/>
    <x v="514"/>
    <s v="A film created entirely out of paper, visual effects and found objects depicts how one man created a new life for himself."/>
    <x v="15"/>
    <n v="50"/>
    <x v="2"/>
    <s v="CA"/>
    <s v="CAD"/>
    <x v="514"/>
    <x v="514"/>
    <x v="0"/>
    <x v="83"/>
    <x v="1"/>
    <x v="0"/>
    <x v="5"/>
    <x v="56"/>
    <x v="407"/>
    <x v="514"/>
    <x v="3"/>
  </r>
  <r>
    <n v="515"/>
    <x v="515"/>
    <s v="A Tale of Faith is an animated short film based on the heartwarming tale by Rebbe Nachman of Breslov."/>
    <x v="143"/>
    <n v="24651"/>
    <x v="2"/>
    <s v="US"/>
    <s v="USD"/>
    <x v="515"/>
    <x v="515"/>
    <x v="0"/>
    <x v="69"/>
    <x v="1"/>
    <x v="0"/>
    <x v="5"/>
    <x v="78"/>
    <x v="408"/>
    <x v="515"/>
    <x v="0"/>
  </r>
  <r>
    <n v="516"/>
    <x v="516"/>
    <s v="A big brother style comedy animation series starring famous seafarers"/>
    <x v="10"/>
    <n v="0"/>
    <x v="2"/>
    <s v="GB"/>
    <s v="GBP"/>
    <x v="516"/>
    <x v="516"/>
    <x v="0"/>
    <x v="78"/>
    <x v="1"/>
    <x v="0"/>
    <x v="5"/>
    <x v="50"/>
    <x v="121"/>
    <x v="516"/>
    <x v="0"/>
  </r>
  <r>
    <n v="517"/>
    <x v="517"/>
    <s v="Honeybee is a cartoon about a girl who can talk to bugs, and her quest to save the bees! Adventure, humor, and lots of fun characters."/>
    <x v="36"/>
    <n v="205"/>
    <x v="2"/>
    <s v="US"/>
    <s v="USD"/>
    <x v="517"/>
    <x v="517"/>
    <x v="0"/>
    <x v="83"/>
    <x v="1"/>
    <x v="0"/>
    <x v="5"/>
    <x v="60"/>
    <x v="409"/>
    <x v="517"/>
    <x v="1"/>
  </r>
  <r>
    <n v="518"/>
    <x v="518"/>
    <s v="The community of Somorrah is peaceful and unblemished until &quot;The Boss&quot; power and money starts to diminish &amp; plans to gain it all back!"/>
    <x v="144"/>
    <n v="0"/>
    <x v="2"/>
    <s v="US"/>
    <s v="USD"/>
    <x v="518"/>
    <x v="518"/>
    <x v="0"/>
    <x v="78"/>
    <x v="1"/>
    <x v="0"/>
    <x v="5"/>
    <x v="50"/>
    <x v="121"/>
    <x v="518"/>
    <x v="0"/>
  </r>
  <r>
    <n v="519"/>
    <x v="519"/>
    <s v="&quot;When the dream of childhood is stolen... a nightmare is born&quot; A dark animated fantasy film by indie filmmaker M dot Strange."/>
    <x v="145"/>
    <n v="2746"/>
    <x v="2"/>
    <s v="US"/>
    <s v="USD"/>
    <x v="519"/>
    <x v="519"/>
    <x v="0"/>
    <x v="16"/>
    <x v="1"/>
    <x v="0"/>
    <x v="5"/>
    <x v="61"/>
    <x v="410"/>
    <x v="519"/>
    <x v="5"/>
  </r>
  <r>
    <n v="520"/>
    <x v="520"/>
    <s v="Tim Arthur's 21st anniversary sell-out production of his 'chilling' and 'sinister' ghostly thriller returns to the Edinburgh Fringe!"/>
    <x v="10"/>
    <n v="5105"/>
    <x v="0"/>
    <s v="GB"/>
    <s v="GBP"/>
    <x v="520"/>
    <x v="520"/>
    <x v="0"/>
    <x v="69"/>
    <x v="0"/>
    <x v="1"/>
    <x v="6"/>
    <x v="21"/>
    <x v="411"/>
    <x v="520"/>
    <x v="0"/>
  </r>
  <r>
    <n v="521"/>
    <x v="521"/>
    <s v="The Blind Owl in co-production with Halcyon Theatre will stage &quot;dirty butterfly&quot; a voyeuristic drama by Britain's debbie tucker green."/>
    <x v="10"/>
    <n v="5232"/>
    <x v="0"/>
    <s v="US"/>
    <s v="USD"/>
    <x v="521"/>
    <x v="521"/>
    <x v="0"/>
    <x v="66"/>
    <x v="0"/>
    <x v="1"/>
    <x v="6"/>
    <x v="2"/>
    <x v="412"/>
    <x v="521"/>
    <x v="2"/>
  </r>
  <r>
    <n v="522"/>
    <x v="522"/>
    <s v="*** TO MAKE DONATIONS IN THE FUTURE                                   GO TO OUR WEBSITE: www.compassplayers.com ***"/>
    <x v="9"/>
    <n v="3440"/>
    <x v="0"/>
    <s v="US"/>
    <s v="USD"/>
    <x v="522"/>
    <x v="522"/>
    <x v="0"/>
    <x v="162"/>
    <x v="0"/>
    <x v="1"/>
    <x v="6"/>
    <x v="41"/>
    <x v="413"/>
    <x v="522"/>
    <x v="2"/>
  </r>
  <r>
    <n v="523"/>
    <x v="523"/>
    <s v="The Star on My Heart, an original play based on a survivor of the Terezin concentration camp, with community outreach for all ages."/>
    <x v="10"/>
    <n v="6030"/>
    <x v="0"/>
    <s v="US"/>
    <s v="USD"/>
    <x v="523"/>
    <x v="523"/>
    <x v="0"/>
    <x v="87"/>
    <x v="0"/>
    <x v="1"/>
    <x v="6"/>
    <x v="10"/>
    <x v="414"/>
    <x v="523"/>
    <x v="0"/>
  </r>
  <r>
    <n v="524"/>
    <x v="524"/>
    <s v="Angel on the Corner need YOUR help to raise Â£3,500 to take Zero Down by Sarah Hehir to the Edinburgh Fringe Festival this August!"/>
    <x v="8"/>
    <n v="3803.55"/>
    <x v="0"/>
    <s v="GB"/>
    <s v="GBP"/>
    <x v="524"/>
    <x v="524"/>
    <x v="0"/>
    <x v="208"/>
    <x v="0"/>
    <x v="1"/>
    <x v="6"/>
    <x v="15"/>
    <x v="415"/>
    <x v="524"/>
    <x v="2"/>
  </r>
  <r>
    <n v="525"/>
    <x v="525"/>
    <s v="EUPHORIA! is a new play about the decriminalization of drugs, and its profound effect on both the criminals in prison and &quot;The Man.&quot;"/>
    <x v="14"/>
    <n v="12000"/>
    <x v="0"/>
    <s v="US"/>
    <s v="USD"/>
    <x v="525"/>
    <x v="525"/>
    <x v="0"/>
    <x v="8"/>
    <x v="0"/>
    <x v="1"/>
    <x v="6"/>
    <x v="8"/>
    <x v="416"/>
    <x v="525"/>
    <x v="3"/>
  </r>
  <r>
    <n v="526"/>
    <x v="526"/>
    <s v="We have a brand new play. We urgently need your help to fund our production, which opens at Theatre503 on August 18th."/>
    <x v="15"/>
    <n v="1710"/>
    <x v="0"/>
    <s v="GB"/>
    <s v="GBP"/>
    <x v="526"/>
    <x v="526"/>
    <x v="0"/>
    <x v="23"/>
    <x v="0"/>
    <x v="1"/>
    <x v="6"/>
    <x v="35"/>
    <x v="417"/>
    <x v="526"/>
    <x v="0"/>
  </r>
  <r>
    <n v="527"/>
    <x v="527"/>
    <s v="OMEGA KIDS, a new play by Noah Mease, directed by Jay Stull &amp; produced by New Light Theater Project in association with Access Theater."/>
    <x v="3"/>
    <n v="10085"/>
    <x v="0"/>
    <s v="US"/>
    <s v="USD"/>
    <x v="527"/>
    <x v="527"/>
    <x v="0"/>
    <x v="150"/>
    <x v="0"/>
    <x v="1"/>
    <x v="6"/>
    <x v="7"/>
    <x v="418"/>
    <x v="527"/>
    <x v="1"/>
  </r>
  <r>
    <n v="528"/>
    <x v="528"/>
    <s v="A Festival Backed Production of a Full-Length Play."/>
    <x v="146"/>
    <n v="1330"/>
    <x v="0"/>
    <s v="US"/>
    <s v="USD"/>
    <x v="528"/>
    <x v="528"/>
    <x v="0"/>
    <x v="209"/>
    <x v="0"/>
    <x v="1"/>
    <x v="6"/>
    <x v="31"/>
    <x v="419"/>
    <x v="528"/>
    <x v="0"/>
  </r>
  <r>
    <n v="529"/>
    <x v="529"/>
    <s v="Snowglobe Theatre, a new Montreal company, will be presenting Shakespeare's &quot;Much Ado about Nothing&quot; at Mainline Theatre in January"/>
    <x v="38"/>
    <n v="1565"/>
    <x v="0"/>
    <s v="CA"/>
    <s v="CAD"/>
    <x v="529"/>
    <x v="529"/>
    <x v="0"/>
    <x v="59"/>
    <x v="0"/>
    <x v="1"/>
    <x v="6"/>
    <x v="22"/>
    <x v="420"/>
    <x v="529"/>
    <x v="2"/>
  </r>
  <r>
    <n v="530"/>
    <x v="530"/>
    <s v="Corners Grove is a coming-of-age play about leaving home, gender identity and the death of Whitney Houston; will benefit Win NYC."/>
    <x v="147"/>
    <n v="3670"/>
    <x v="0"/>
    <s v="US"/>
    <s v="USD"/>
    <x v="530"/>
    <x v="530"/>
    <x v="0"/>
    <x v="60"/>
    <x v="0"/>
    <x v="1"/>
    <x v="6"/>
    <x v="29"/>
    <x v="421"/>
    <x v="530"/>
    <x v="0"/>
  </r>
  <r>
    <n v="531"/>
    <x v="531"/>
    <s v="SYLVIA is a modern romantic comedy about a marriage and a talking dog. Directed by Jeanna Michaels. January 12 through January 29, 2017"/>
    <x v="23"/>
    <n v="4000"/>
    <x v="0"/>
    <s v="US"/>
    <s v="USD"/>
    <x v="531"/>
    <x v="531"/>
    <x v="0"/>
    <x v="162"/>
    <x v="0"/>
    <x v="1"/>
    <x v="6"/>
    <x v="8"/>
    <x v="422"/>
    <x v="531"/>
    <x v="2"/>
  </r>
  <r>
    <n v="532"/>
    <x v="532"/>
    <s v="A fast paced, comedic play about an anxiety-ridden filmmaker who lies to investors about having Christopher Walken in his film."/>
    <x v="3"/>
    <n v="12325"/>
    <x v="0"/>
    <s v="US"/>
    <s v="USD"/>
    <x v="532"/>
    <x v="532"/>
    <x v="0"/>
    <x v="210"/>
    <x v="0"/>
    <x v="1"/>
    <x v="6"/>
    <x v="4"/>
    <x v="423"/>
    <x v="532"/>
    <x v="2"/>
  </r>
  <r>
    <n v="533"/>
    <x v="533"/>
    <s v="New writing â€¢ Twisty-turny magical realist retro sci-fi â€¢ Human lives â€¢ Storytelling â€¢ The slope our society slips down..."/>
    <x v="13"/>
    <n v="2004"/>
    <x v="0"/>
    <s v="GB"/>
    <s v="GBP"/>
    <x v="533"/>
    <x v="533"/>
    <x v="0"/>
    <x v="57"/>
    <x v="0"/>
    <x v="1"/>
    <x v="6"/>
    <x v="8"/>
    <x v="424"/>
    <x v="533"/>
    <x v="2"/>
  </r>
  <r>
    <n v="534"/>
    <x v="534"/>
    <s v="We're a zero-budget, non-profit theatre group based in Oslo and have been invited to perform at a conference in Belgium. Help!"/>
    <x v="36"/>
    <n v="15700"/>
    <x v="0"/>
    <s v="NO"/>
    <s v="NOK"/>
    <x v="534"/>
    <x v="534"/>
    <x v="0"/>
    <x v="53"/>
    <x v="0"/>
    <x v="1"/>
    <x v="6"/>
    <x v="2"/>
    <x v="425"/>
    <x v="534"/>
    <x v="0"/>
  </r>
  <r>
    <n v="535"/>
    <x v="535"/>
    <s v="Weâ€™re producing a Northern Brexit sci-fi play for VAULT festival 2017 and we need your help!"/>
    <x v="13"/>
    <n v="2050"/>
    <x v="0"/>
    <s v="GB"/>
    <s v="GBP"/>
    <x v="535"/>
    <x v="535"/>
    <x v="0"/>
    <x v="211"/>
    <x v="0"/>
    <x v="1"/>
    <x v="6"/>
    <x v="33"/>
    <x v="426"/>
    <x v="535"/>
    <x v="2"/>
  </r>
  <r>
    <n v="536"/>
    <x v="536"/>
    <s v="A new one-man play by Giles Roberts, shining a different light on the very human cost of war *IDEASTAP UNDERBELLY AWARD WINNER 2015*"/>
    <x v="126"/>
    <n v="3902.5"/>
    <x v="0"/>
    <s v="GB"/>
    <s v="GBP"/>
    <x v="536"/>
    <x v="536"/>
    <x v="0"/>
    <x v="70"/>
    <x v="0"/>
    <x v="1"/>
    <x v="6"/>
    <x v="90"/>
    <x v="427"/>
    <x v="536"/>
    <x v="0"/>
  </r>
  <r>
    <n v="537"/>
    <x v="537"/>
    <s v="Transforming bystanders into anti-bullies since 2012 thru inclusive learning environments.  Together we can take back our classrooms."/>
    <x v="13"/>
    <n v="2410"/>
    <x v="0"/>
    <s v="US"/>
    <s v="USD"/>
    <x v="537"/>
    <x v="537"/>
    <x v="0"/>
    <x v="211"/>
    <x v="0"/>
    <x v="1"/>
    <x v="6"/>
    <x v="10"/>
    <x v="428"/>
    <x v="537"/>
    <x v="0"/>
  </r>
  <r>
    <n v="538"/>
    <x v="538"/>
    <s v="SOC produces affordable and accessible theatre in the heart of Orange County, CA, and we need your help to match a $5,000 grant!"/>
    <x v="10"/>
    <n v="15121"/>
    <x v="0"/>
    <s v="US"/>
    <s v="USD"/>
    <x v="538"/>
    <x v="538"/>
    <x v="0"/>
    <x v="65"/>
    <x v="0"/>
    <x v="1"/>
    <x v="6"/>
    <x v="120"/>
    <x v="429"/>
    <x v="538"/>
    <x v="2"/>
  </r>
  <r>
    <n v="539"/>
    <x v="539"/>
    <s v="A brand new show that unites puppetry, live music and storytelling to bring a forgotten English legend back to life!"/>
    <x v="2"/>
    <n v="503.22"/>
    <x v="0"/>
    <s v="GB"/>
    <s v="GBP"/>
    <x v="539"/>
    <x v="539"/>
    <x v="0"/>
    <x v="9"/>
    <x v="0"/>
    <x v="1"/>
    <x v="6"/>
    <x v="7"/>
    <x v="430"/>
    <x v="539"/>
    <x v="2"/>
  </r>
  <r>
    <n v="540"/>
    <x v="540"/>
    <s v="There are so many dilemmas in life- what to do, where to go? _x000a_Let us solve it - search our preference based entertainment calendar"/>
    <x v="36"/>
    <n v="1"/>
    <x v="2"/>
    <s v="US"/>
    <s v="USD"/>
    <x v="540"/>
    <x v="540"/>
    <x v="0"/>
    <x v="29"/>
    <x v="1"/>
    <x v="2"/>
    <x v="7"/>
    <x v="50"/>
    <x v="120"/>
    <x v="540"/>
    <x v="0"/>
  </r>
  <r>
    <n v="541"/>
    <x v="541"/>
    <s v="A website dedicated to local Kink Communities; to find others with matching interests and bring them together."/>
    <x v="37"/>
    <n v="25"/>
    <x v="2"/>
    <s v="US"/>
    <s v="USD"/>
    <x v="541"/>
    <x v="541"/>
    <x v="0"/>
    <x v="29"/>
    <x v="1"/>
    <x v="2"/>
    <x v="7"/>
    <x v="60"/>
    <x v="380"/>
    <x v="541"/>
    <x v="0"/>
  </r>
  <r>
    <n v="542"/>
    <x v="542"/>
    <s v="The platform to record visual, audio and text memory of the common man - as we experienced history when it brushed us by"/>
    <x v="65"/>
    <n v="1"/>
    <x v="2"/>
    <s v="US"/>
    <s v="USD"/>
    <x v="542"/>
    <x v="542"/>
    <x v="0"/>
    <x v="29"/>
    <x v="1"/>
    <x v="2"/>
    <x v="7"/>
    <x v="50"/>
    <x v="120"/>
    <x v="542"/>
    <x v="2"/>
  </r>
  <r>
    <n v="543"/>
    <x v="543"/>
    <s v="I want to make it easy for those with food allergies to know where they can safely, and happily eat out with friends and family."/>
    <x v="29"/>
    <n v="70"/>
    <x v="2"/>
    <s v="AU"/>
    <s v="AUD"/>
    <x v="543"/>
    <x v="543"/>
    <x v="0"/>
    <x v="84"/>
    <x v="1"/>
    <x v="2"/>
    <x v="7"/>
    <x v="50"/>
    <x v="431"/>
    <x v="543"/>
    <x v="3"/>
  </r>
  <r>
    <n v="544"/>
    <x v="544"/>
    <s v="Do you have a favorite shirt? So does everyone else. Favowear is creating a platform to share the best clothes and shopping sources."/>
    <x v="2"/>
    <n v="6"/>
    <x v="2"/>
    <s v="US"/>
    <s v="USD"/>
    <x v="544"/>
    <x v="544"/>
    <x v="0"/>
    <x v="84"/>
    <x v="1"/>
    <x v="2"/>
    <x v="7"/>
    <x v="60"/>
    <x v="362"/>
    <x v="544"/>
    <x v="2"/>
  </r>
  <r>
    <n v="545"/>
    <x v="545"/>
    <s v="1st collaborative webdesign tool to create professional websites with WordPress, Bootstrap and other open source technologies."/>
    <x v="63"/>
    <n v="13692"/>
    <x v="2"/>
    <s v="FR"/>
    <s v="EUR"/>
    <x v="545"/>
    <x v="545"/>
    <x v="0"/>
    <x v="69"/>
    <x v="1"/>
    <x v="2"/>
    <x v="7"/>
    <x v="117"/>
    <x v="432"/>
    <x v="545"/>
    <x v="0"/>
  </r>
  <r>
    <n v="546"/>
    <x v="546"/>
    <s v="Build a Christian Network Platform to connect and collaborate projects, events, missions and support online to fulfill the call."/>
    <x v="127"/>
    <n v="52"/>
    <x v="2"/>
    <s v="US"/>
    <s v="USD"/>
    <x v="546"/>
    <x v="546"/>
    <x v="0"/>
    <x v="84"/>
    <x v="1"/>
    <x v="2"/>
    <x v="7"/>
    <x v="50"/>
    <x v="433"/>
    <x v="546"/>
    <x v="0"/>
  </r>
  <r>
    <n v="547"/>
    <x v="547"/>
    <s v="We are looking to build a secure email / document sharing system for companies needing to send sensitive information to clients."/>
    <x v="51"/>
    <n v="0"/>
    <x v="2"/>
    <s v="GB"/>
    <s v="GBP"/>
    <x v="547"/>
    <x v="547"/>
    <x v="0"/>
    <x v="78"/>
    <x v="1"/>
    <x v="2"/>
    <x v="7"/>
    <x v="50"/>
    <x v="121"/>
    <x v="547"/>
    <x v="2"/>
  </r>
  <r>
    <n v="548"/>
    <x v="548"/>
    <s v="Teach your native language online or study a foreign language with native speaking teachers. Social Web service and apps."/>
    <x v="3"/>
    <n v="9"/>
    <x v="2"/>
    <s v="GB"/>
    <s v="GBP"/>
    <x v="548"/>
    <x v="548"/>
    <x v="0"/>
    <x v="29"/>
    <x v="1"/>
    <x v="2"/>
    <x v="7"/>
    <x v="50"/>
    <x v="373"/>
    <x v="548"/>
    <x v="0"/>
  </r>
  <r>
    <n v="549"/>
    <x v="549"/>
    <s v="The project idea came from game keys, gamers give out game keys on insecure forums and websites, we want to change that and make it fun"/>
    <x v="30"/>
    <n v="68"/>
    <x v="2"/>
    <s v="GB"/>
    <s v="GBP"/>
    <x v="549"/>
    <x v="549"/>
    <x v="0"/>
    <x v="22"/>
    <x v="1"/>
    <x v="2"/>
    <x v="7"/>
    <x v="56"/>
    <x v="434"/>
    <x v="549"/>
    <x v="0"/>
  </r>
  <r>
    <n v="550"/>
    <x v="550"/>
    <s v="Help us shine the spotlight on our local businesses and contractors by providing a cost-effective ecommerce &amp; marketing platform"/>
    <x v="10"/>
    <n v="35"/>
    <x v="2"/>
    <s v="CA"/>
    <s v="CAD"/>
    <x v="550"/>
    <x v="550"/>
    <x v="0"/>
    <x v="80"/>
    <x v="1"/>
    <x v="2"/>
    <x v="7"/>
    <x v="60"/>
    <x v="435"/>
    <x v="550"/>
    <x v="1"/>
  </r>
  <r>
    <n v="551"/>
    <x v="551"/>
    <s v="AX Nation's goal is to develop, highlight, and connect black business leaders across the diaspora with skilled software developers."/>
    <x v="96"/>
    <n v="3781"/>
    <x v="2"/>
    <s v="US"/>
    <s v="USD"/>
    <x v="551"/>
    <x v="551"/>
    <x v="0"/>
    <x v="33"/>
    <x v="1"/>
    <x v="2"/>
    <x v="7"/>
    <x v="62"/>
    <x v="436"/>
    <x v="551"/>
    <x v="0"/>
  </r>
  <r>
    <n v="552"/>
    <x v="552"/>
    <s v="Axoral is a 3d interactive social media interface, with the potential to be so much more, but we need your help!"/>
    <x v="101"/>
    <n v="0"/>
    <x v="2"/>
    <s v="CA"/>
    <s v="CAD"/>
    <x v="552"/>
    <x v="552"/>
    <x v="0"/>
    <x v="78"/>
    <x v="1"/>
    <x v="2"/>
    <x v="7"/>
    <x v="50"/>
    <x v="121"/>
    <x v="552"/>
    <x v="0"/>
  </r>
  <r>
    <n v="553"/>
    <x v="553"/>
    <s v="Groundbreaking New Classifieds Website Grows Into Largest Nationwide Coverage By Turning Users Into Entrepreneurs"/>
    <x v="31"/>
    <n v="123"/>
    <x v="2"/>
    <s v="US"/>
    <s v="USD"/>
    <x v="553"/>
    <x v="553"/>
    <x v="0"/>
    <x v="79"/>
    <x v="1"/>
    <x v="2"/>
    <x v="7"/>
    <x v="50"/>
    <x v="372"/>
    <x v="553"/>
    <x v="3"/>
  </r>
  <r>
    <n v="554"/>
    <x v="554"/>
    <s v="grplife helps non-profit and community groups engage their members while upholding an attitude of responsibility for their information"/>
    <x v="148"/>
    <n v="1416"/>
    <x v="2"/>
    <s v="US"/>
    <s v="USD"/>
    <x v="554"/>
    <x v="554"/>
    <x v="0"/>
    <x v="19"/>
    <x v="1"/>
    <x v="2"/>
    <x v="7"/>
    <x v="121"/>
    <x v="437"/>
    <x v="554"/>
    <x v="3"/>
  </r>
  <r>
    <n v="555"/>
    <x v="555"/>
    <s v="Show-Skill.net helps to promote young football talents for free. It's the best place to show what you've got! Just post your videos :)"/>
    <x v="51"/>
    <n v="0"/>
    <x v="2"/>
    <s v="GB"/>
    <s v="GBP"/>
    <x v="555"/>
    <x v="555"/>
    <x v="0"/>
    <x v="78"/>
    <x v="1"/>
    <x v="2"/>
    <x v="7"/>
    <x v="50"/>
    <x v="121"/>
    <x v="555"/>
    <x v="2"/>
  </r>
  <r>
    <n v="556"/>
    <x v="556"/>
    <s v="An educational platform for learning Unified English Braille Code"/>
    <x v="6"/>
    <n v="200"/>
    <x v="2"/>
    <s v="US"/>
    <s v="USD"/>
    <x v="556"/>
    <x v="556"/>
    <x v="0"/>
    <x v="29"/>
    <x v="1"/>
    <x v="2"/>
    <x v="7"/>
    <x v="56"/>
    <x v="438"/>
    <x v="556"/>
    <x v="0"/>
  </r>
  <r>
    <n v="557"/>
    <x v="557"/>
    <s v="The world's first interactive global domestic violence platform which connects victims, NGO's, policy-makers and researchers."/>
    <x v="60"/>
    <n v="1366"/>
    <x v="2"/>
    <s v="DE"/>
    <s v="EUR"/>
    <x v="557"/>
    <x v="557"/>
    <x v="0"/>
    <x v="9"/>
    <x v="1"/>
    <x v="2"/>
    <x v="7"/>
    <x v="60"/>
    <x v="439"/>
    <x v="557"/>
    <x v="2"/>
  </r>
  <r>
    <n v="558"/>
    <x v="558"/>
    <s v="A community website with news, classifieds, photo albums, business reviews and a calendar for the local community to share."/>
    <x v="47"/>
    <n v="0"/>
    <x v="2"/>
    <s v="US"/>
    <s v="USD"/>
    <x v="558"/>
    <x v="558"/>
    <x v="0"/>
    <x v="78"/>
    <x v="1"/>
    <x v="2"/>
    <x v="7"/>
    <x v="50"/>
    <x v="121"/>
    <x v="558"/>
    <x v="0"/>
  </r>
  <r>
    <n v="559"/>
    <x v="559"/>
    <s v="The words most comprehensive platform for creatives &amp; artists. Develop &amp; showcase user talent &amp; link them to business &amp; brands globally"/>
    <x v="149"/>
    <n v="50"/>
    <x v="2"/>
    <s v="US"/>
    <s v="USD"/>
    <x v="559"/>
    <x v="559"/>
    <x v="0"/>
    <x v="29"/>
    <x v="1"/>
    <x v="2"/>
    <x v="7"/>
    <x v="50"/>
    <x v="73"/>
    <x v="559"/>
    <x v="0"/>
  </r>
  <r>
    <n v="560"/>
    <x v="560"/>
    <s v="In the future the possibility exists that the internet it's self could be felled, we have world seed banks, it's time for a net bank,.."/>
    <x v="57"/>
    <n v="12"/>
    <x v="2"/>
    <s v="CA"/>
    <s v="CAD"/>
    <x v="560"/>
    <x v="560"/>
    <x v="0"/>
    <x v="83"/>
    <x v="1"/>
    <x v="2"/>
    <x v="7"/>
    <x v="50"/>
    <x v="143"/>
    <x v="560"/>
    <x v="3"/>
  </r>
  <r>
    <n v="561"/>
    <x v="561"/>
    <s v="A marketplace for talent and employers to match. Using intuitive technology we match &amp; place talent with the best career position."/>
    <x v="36"/>
    <n v="55"/>
    <x v="2"/>
    <s v="US"/>
    <s v="USD"/>
    <x v="561"/>
    <x v="561"/>
    <x v="0"/>
    <x v="84"/>
    <x v="1"/>
    <x v="2"/>
    <x v="7"/>
    <x v="50"/>
    <x v="440"/>
    <x v="561"/>
    <x v="0"/>
  </r>
  <r>
    <n v="562"/>
    <x v="562"/>
    <s v="i would like to develop an international free platform for domestic and international students to find accomodation in all countries"/>
    <x v="63"/>
    <n v="0"/>
    <x v="2"/>
    <s v="NL"/>
    <s v="EUR"/>
    <x v="562"/>
    <x v="562"/>
    <x v="0"/>
    <x v="78"/>
    <x v="1"/>
    <x v="2"/>
    <x v="7"/>
    <x v="50"/>
    <x v="121"/>
    <x v="562"/>
    <x v="2"/>
  </r>
  <r>
    <n v="563"/>
    <x v="563"/>
    <s v="I want to help people who have trouble remembering the simple things in life, like what day it is and what they need to do today."/>
    <x v="96"/>
    <n v="68"/>
    <x v="2"/>
    <s v="AU"/>
    <s v="AUD"/>
    <x v="563"/>
    <x v="563"/>
    <x v="0"/>
    <x v="84"/>
    <x v="1"/>
    <x v="2"/>
    <x v="7"/>
    <x v="50"/>
    <x v="441"/>
    <x v="563"/>
    <x v="0"/>
  </r>
  <r>
    <n v="564"/>
    <x v="564"/>
    <s v="Plateforme de troc gratuit et d'Ã©changes en tous genres par nature. Mieux s'entraider, Ã©changer, de donner, louer ou vendre Ã  distance."/>
    <x v="102"/>
    <n v="1"/>
    <x v="2"/>
    <s v="FR"/>
    <s v="EUR"/>
    <x v="564"/>
    <x v="564"/>
    <x v="0"/>
    <x v="29"/>
    <x v="1"/>
    <x v="2"/>
    <x v="7"/>
    <x v="50"/>
    <x v="120"/>
    <x v="564"/>
    <x v="2"/>
  </r>
  <r>
    <n v="565"/>
    <x v="565"/>
    <s v="Our objective is to provide a platform which helps teachers to provide courses to leaners in wide range of locations including Africa."/>
    <x v="31"/>
    <n v="0"/>
    <x v="2"/>
    <s v="GB"/>
    <s v="GBP"/>
    <x v="565"/>
    <x v="565"/>
    <x v="0"/>
    <x v="78"/>
    <x v="1"/>
    <x v="2"/>
    <x v="7"/>
    <x v="50"/>
    <x v="121"/>
    <x v="565"/>
    <x v="0"/>
  </r>
  <r>
    <n v="566"/>
    <x v="566"/>
    <s v="I am creating a website that will make it easier for people to promote or find rummage sales utilizing the power of Google Maps"/>
    <x v="10"/>
    <n v="1"/>
    <x v="2"/>
    <s v="US"/>
    <s v="USD"/>
    <x v="566"/>
    <x v="566"/>
    <x v="0"/>
    <x v="29"/>
    <x v="1"/>
    <x v="2"/>
    <x v="7"/>
    <x v="50"/>
    <x v="120"/>
    <x v="566"/>
    <x v="2"/>
  </r>
  <r>
    <n v="567"/>
    <x v="567"/>
    <s v="UnimeTV's goal to revolutionize the way anime lovers interact with one another. Connect with others around the globe like never before!"/>
    <x v="3"/>
    <n v="0"/>
    <x v="2"/>
    <s v="US"/>
    <s v="USD"/>
    <x v="567"/>
    <x v="567"/>
    <x v="0"/>
    <x v="78"/>
    <x v="1"/>
    <x v="2"/>
    <x v="7"/>
    <x v="50"/>
    <x v="121"/>
    <x v="567"/>
    <x v="3"/>
  </r>
  <r>
    <n v="568"/>
    <x v="568"/>
    <s v="A million snow lovers from all over the planet, connected to each other with a common goal. &quot;To have the best snow experiences _x000a_ever.&quot;"/>
    <x v="142"/>
    <n v="245"/>
    <x v="2"/>
    <s v="NZ"/>
    <s v="NZD"/>
    <x v="568"/>
    <x v="568"/>
    <x v="0"/>
    <x v="81"/>
    <x v="1"/>
    <x v="2"/>
    <x v="7"/>
    <x v="60"/>
    <x v="442"/>
    <x v="568"/>
    <x v="0"/>
  </r>
  <r>
    <n v="569"/>
    <x v="569"/>
    <s v="Mioti is an indie game marketplace that doubles as a community for developers to join networks and discuss projects."/>
    <x v="30"/>
    <n v="20"/>
    <x v="2"/>
    <s v="CA"/>
    <s v="CAD"/>
    <x v="569"/>
    <x v="569"/>
    <x v="0"/>
    <x v="29"/>
    <x v="1"/>
    <x v="2"/>
    <x v="7"/>
    <x v="60"/>
    <x v="135"/>
    <x v="569"/>
    <x v="0"/>
  </r>
  <r>
    <n v="570"/>
    <x v="570"/>
    <s v="Humans have AM/FM/Satellite radio, kids have radio Disney, pets have DogCatRadio."/>
    <x v="94"/>
    <n v="142"/>
    <x v="2"/>
    <s v="US"/>
    <s v="USD"/>
    <x v="570"/>
    <x v="570"/>
    <x v="0"/>
    <x v="29"/>
    <x v="1"/>
    <x v="2"/>
    <x v="7"/>
    <x v="50"/>
    <x v="443"/>
    <x v="570"/>
    <x v="2"/>
  </r>
  <r>
    <n v="571"/>
    <x v="571"/>
    <s v="Snag-A-Slip is an online platform that connects boaters with awesome marinas and available boat slips so that they can book with ease."/>
    <x v="31"/>
    <n v="106"/>
    <x v="2"/>
    <s v="US"/>
    <s v="USD"/>
    <x v="571"/>
    <x v="571"/>
    <x v="0"/>
    <x v="84"/>
    <x v="1"/>
    <x v="2"/>
    <x v="7"/>
    <x v="50"/>
    <x v="444"/>
    <x v="571"/>
    <x v="0"/>
  </r>
  <r>
    <n v="572"/>
    <x v="572"/>
    <s v="FairwayJockey.com is a web platform to make high quality custom tour golf equipment available at a lower cost to the consumer."/>
    <x v="30"/>
    <n v="0"/>
    <x v="2"/>
    <s v="US"/>
    <s v="USD"/>
    <x v="572"/>
    <x v="572"/>
    <x v="0"/>
    <x v="78"/>
    <x v="1"/>
    <x v="2"/>
    <x v="7"/>
    <x v="50"/>
    <x v="121"/>
    <x v="572"/>
    <x v="0"/>
  </r>
  <r>
    <n v="573"/>
    <x v="573"/>
    <s v="Dive into 3D fractal star fields of web browsing, social networking, and project/contact management. Your YOUniverse of data #UMEOS"/>
    <x v="150"/>
    <n v="346"/>
    <x v="2"/>
    <s v="US"/>
    <s v="USD"/>
    <x v="573"/>
    <x v="573"/>
    <x v="0"/>
    <x v="82"/>
    <x v="1"/>
    <x v="2"/>
    <x v="7"/>
    <x v="50"/>
    <x v="445"/>
    <x v="573"/>
    <x v="3"/>
  </r>
  <r>
    <n v="574"/>
    <x v="574"/>
    <s v="Grow your YouTube channel and increase your audience by allowing multi uploads, shares and interaction from a single simple interface."/>
    <x v="151"/>
    <n v="80"/>
    <x v="2"/>
    <s v="GB"/>
    <s v="GBP"/>
    <x v="574"/>
    <x v="574"/>
    <x v="0"/>
    <x v="80"/>
    <x v="1"/>
    <x v="2"/>
    <x v="7"/>
    <x v="60"/>
    <x v="135"/>
    <x v="574"/>
    <x v="2"/>
  </r>
  <r>
    <n v="575"/>
    <x v="575"/>
    <s v="Wird der PC nicht genutzt, belohnt Gridcoin Rechenleistung fÃ¼r wissenschaftlichen Fortschritt - Uscore macht diese Forschung zum Spiel!"/>
    <x v="127"/>
    <n v="259"/>
    <x v="2"/>
    <s v="DE"/>
    <s v="EUR"/>
    <x v="575"/>
    <x v="575"/>
    <x v="0"/>
    <x v="80"/>
    <x v="1"/>
    <x v="2"/>
    <x v="7"/>
    <x v="50"/>
    <x v="446"/>
    <x v="575"/>
    <x v="0"/>
  </r>
  <r>
    <n v="576"/>
    <x v="576"/>
    <s v="UthTopia Is a social media organization that believes in positive online usage, youth mentorship, and youth empowerment."/>
    <x v="58"/>
    <n v="1"/>
    <x v="2"/>
    <s v="US"/>
    <s v="USD"/>
    <x v="576"/>
    <x v="576"/>
    <x v="0"/>
    <x v="29"/>
    <x v="1"/>
    <x v="2"/>
    <x v="7"/>
    <x v="50"/>
    <x v="120"/>
    <x v="576"/>
    <x v="0"/>
  </r>
  <r>
    <n v="577"/>
    <x v="577"/>
    <s v="Emails are one of pervasively used mode of communication today. However, emails can be personal and sometimes discretion is needed."/>
    <x v="10"/>
    <n v="10"/>
    <x v="2"/>
    <s v="US"/>
    <s v="USD"/>
    <x v="577"/>
    <x v="577"/>
    <x v="0"/>
    <x v="29"/>
    <x v="1"/>
    <x v="2"/>
    <x v="7"/>
    <x v="50"/>
    <x v="119"/>
    <x v="577"/>
    <x v="2"/>
  </r>
  <r>
    <n v="578"/>
    <x v="578"/>
    <s v="weBuy trade built on technology and Crowd Sourced Power"/>
    <x v="152"/>
    <n v="14"/>
    <x v="2"/>
    <s v="GB"/>
    <s v="GBP"/>
    <x v="578"/>
    <x v="578"/>
    <x v="0"/>
    <x v="63"/>
    <x v="1"/>
    <x v="2"/>
    <x v="7"/>
    <x v="50"/>
    <x v="447"/>
    <x v="578"/>
    <x v="0"/>
  </r>
  <r>
    <n v="579"/>
    <x v="579"/>
    <s v="Learn classic and public key cryptography with a full proof-of-concept system in JavaScript."/>
    <x v="14"/>
    <n v="175"/>
    <x v="2"/>
    <s v="US"/>
    <s v="USD"/>
    <x v="579"/>
    <x v="579"/>
    <x v="0"/>
    <x v="81"/>
    <x v="1"/>
    <x v="2"/>
    <x v="7"/>
    <x v="60"/>
    <x v="431"/>
    <x v="579"/>
    <x v="3"/>
  </r>
  <r>
    <n v="580"/>
    <x v="580"/>
    <s v="I Want To Create A Website That Helps Young Inventors Of Today Broadcast Their Talents &amp; Help Get The Reconigition They Deserve"/>
    <x v="9"/>
    <n v="1"/>
    <x v="2"/>
    <s v="US"/>
    <s v="USD"/>
    <x v="580"/>
    <x v="580"/>
    <x v="0"/>
    <x v="29"/>
    <x v="1"/>
    <x v="2"/>
    <x v="7"/>
    <x v="50"/>
    <x v="120"/>
    <x v="580"/>
    <x v="2"/>
  </r>
  <r>
    <n v="581"/>
    <x v="581"/>
    <s v="Help me raise funds so that I can be able to give passionate young poets a chance to earn money weekly for their writing &amp; spoken word."/>
    <x v="44"/>
    <n v="0"/>
    <x v="2"/>
    <s v="US"/>
    <s v="USD"/>
    <x v="581"/>
    <x v="581"/>
    <x v="0"/>
    <x v="78"/>
    <x v="1"/>
    <x v="2"/>
    <x v="7"/>
    <x v="50"/>
    <x v="121"/>
    <x v="581"/>
    <x v="0"/>
  </r>
  <r>
    <n v="582"/>
    <x v="582"/>
    <s v="A community-driven online system which promotes self-governance.  Level up by adding content; civic agendas and private associations."/>
    <x v="57"/>
    <n v="0"/>
    <x v="2"/>
    <s v="US"/>
    <s v="USD"/>
    <x v="582"/>
    <x v="582"/>
    <x v="0"/>
    <x v="78"/>
    <x v="1"/>
    <x v="2"/>
    <x v="7"/>
    <x v="50"/>
    <x v="121"/>
    <x v="582"/>
    <x v="0"/>
  </r>
  <r>
    <n v="583"/>
    <x v="583"/>
    <s v="HackersArchive.com will help rid the web of viruses and scams found everywhere else you look!"/>
    <x v="7"/>
    <n v="1"/>
    <x v="2"/>
    <s v="US"/>
    <s v="USD"/>
    <x v="583"/>
    <x v="583"/>
    <x v="0"/>
    <x v="29"/>
    <x v="1"/>
    <x v="2"/>
    <x v="7"/>
    <x v="50"/>
    <x v="120"/>
    <x v="583"/>
    <x v="0"/>
  </r>
  <r>
    <n v="584"/>
    <x v="584"/>
    <s v="Script Call takes your presentation from the wall to your audience; from your device to theirs."/>
    <x v="28"/>
    <n v="10"/>
    <x v="2"/>
    <s v="US"/>
    <s v="USD"/>
    <x v="584"/>
    <x v="584"/>
    <x v="0"/>
    <x v="84"/>
    <x v="1"/>
    <x v="2"/>
    <x v="7"/>
    <x v="60"/>
    <x v="144"/>
    <x v="584"/>
    <x v="0"/>
  </r>
  <r>
    <n v="585"/>
    <x v="585"/>
    <s v="SAVE UP TO 40% WHEN YOU SPEND!_x000a__x000a_PRE-ORDER YOUR LINK CARD TODAY"/>
    <x v="7"/>
    <n v="0"/>
    <x v="2"/>
    <s v="GB"/>
    <s v="GBP"/>
    <x v="585"/>
    <x v="585"/>
    <x v="0"/>
    <x v="78"/>
    <x v="1"/>
    <x v="2"/>
    <x v="7"/>
    <x v="50"/>
    <x v="121"/>
    <x v="585"/>
    <x v="0"/>
  </r>
  <r>
    <n v="586"/>
    <x v="586"/>
    <s v="Employ College is a movement for companies to hire college graduates from their respected institutions."/>
    <x v="3"/>
    <n v="56"/>
    <x v="2"/>
    <s v="US"/>
    <s v="USD"/>
    <x v="586"/>
    <x v="586"/>
    <x v="0"/>
    <x v="80"/>
    <x v="1"/>
    <x v="2"/>
    <x v="7"/>
    <x v="60"/>
    <x v="448"/>
    <x v="586"/>
    <x v="0"/>
  </r>
  <r>
    <n v="587"/>
    <x v="587"/>
    <s v="Waitresses.com is an online community devoted to servers around the world. Learn. Connect. Work. Travel. Share._x000a__x000a_Make a pledge today!"/>
    <x v="11"/>
    <n v="2725"/>
    <x v="2"/>
    <s v="CA"/>
    <s v="CAD"/>
    <x v="587"/>
    <x v="587"/>
    <x v="0"/>
    <x v="63"/>
    <x v="1"/>
    <x v="2"/>
    <x v="7"/>
    <x v="114"/>
    <x v="449"/>
    <x v="587"/>
    <x v="0"/>
  </r>
  <r>
    <n v="588"/>
    <x v="588"/>
    <s v="Offrire un &quot;TRAGO&quot;, ossia un passaggio con autista che ti segue e ti aspetta mentre concludi i tuoi affari, quando non puoi guidare"/>
    <x v="7"/>
    <n v="301"/>
    <x v="2"/>
    <s v="IT"/>
    <s v="EUR"/>
    <x v="588"/>
    <x v="588"/>
    <x v="0"/>
    <x v="84"/>
    <x v="1"/>
    <x v="2"/>
    <x v="7"/>
    <x v="56"/>
    <x v="450"/>
    <x v="588"/>
    <x v="2"/>
  </r>
  <r>
    <n v="589"/>
    <x v="589"/>
    <s v="Services closer than you think..."/>
    <x v="51"/>
    <n v="1"/>
    <x v="2"/>
    <s v="US"/>
    <s v="USD"/>
    <x v="589"/>
    <x v="589"/>
    <x v="0"/>
    <x v="29"/>
    <x v="1"/>
    <x v="2"/>
    <x v="7"/>
    <x v="50"/>
    <x v="120"/>
    <x v="589"/>
    <x v="0"/>
  </r>
  <r>
    <n v="590"/>
    <x v="590"/>
    <s v="Learn the skills needed to be a successful web engineer. Create your own complex web applications, deploy servers, use data and more."/>
    <x v="10"/>
    <n v="223"/>
    <x v="2"/>
    <s v="GB"/>
    <s v="GBP"/>
    <x v="590"/>
    <x v="590"/>
    <x v="0"/>
    <x v="82"/>
    <x v="1"/>
    <x v="2"/>
    <x v="7"/>
    <x v="65"/>
    <x v="451"/>
    <x v="590"/>
    <x v="2"/>
  </r>
  <r>
    <n v="591"/>
    <x v="591"/>
    <s v="Kid's Connect is a brand new social media website that is built specifically for kids to connect with other kids sick just like them."/>
    <x v="57"/>
    <n v="61"/>
    <x v="2"/>
    <s v="US"/>
    <s v="USD"/>
    <x v="591"/>
    <x v="591"/>
    <x v="0"/>
    <x v="84"/>
    <x v="1"/>
    <x v="2"/>
    <x v="7"/>
    <x v="50"/>
    <x v="452"/>
    <x v="591"/>
    <x v="0"/>
  </r>
  <r>
    <n v="592"/>
    <x v="592"/>
    <s v="Together, we can build a FREE, business start-up system that will help aspiring entrepreneurs change their economic circumstances."/>
    <x v="51"/>
    <n v="250"/>
    <x v="2"/>
    <s v="US"/>
    <s v="USD"/>
    <x v="592"/>
    <x v="592"/>
    <x v="0"/>
    <x v="29"/>
    <x v="1"/>
    <x v="2"/>
    <x v="7"/>
    <x v="56"/>
    <x v="404"/>
    <x v="592"/>
    <x v="3"/>
  </r>
  <r>
    <n v="593"/>
    <x v="593"/>
    <s v="One Day Your Life May Just Depend on Staying Anonymous Online.  Or You Just May Not Want Google, Amazon Or The NSA Knowing Your Details"/>
    <x v="2"/>
    <n v="115"/>
    <x v="2"/>
    <s v="GB"/>
    <s v="GBP"/>
    <x v="593"/>
    <x v="593"/>
    <x v="0"/>
    <x v="63"/>
    <x v="1"/>
    <x v="2"/>
    <x v="7"/>
    <x v="61"/>
    <x v="453"/>
    <x v="593"/>
    <x v="0"/>
  </r>
  <r>
    <n v="594"/>
    <x v="594"/>
    <s v="Creating a fitness site that will change the fitness game forever!"/>
    <x v="31"/>
    <n v="26"/>
    <x v="2"/>
    <s v="US"/>
    <s v="USD"/>
    <x v="594"/>
    <x v="594"/>
    <x v="0"/>
    <x v="84"/>
    <x v="1"/>
    <x v="2"/>
    <x v="7"/>
    <x v="50"/>
    <x v="31"/>
    <x v="594"/>
    <x v="2"/>
  </r>
  <r>
    <n v="595"/>
    <x v="595"/>
    <s v="MyBestInterest.org elminates election research by quickly identifying the candidates that will best represent your interests."/>
    <x v="57"/>
    <n v="426"/>
    <x v="2"/>
    <s v="US"/>
    <s v="USD"/>
    <x v="595"/>
    <x v="595"/>
    <x v="0"/>
    <x v="22"/>
    <x v="1"/>
    <x v="2"/>
    <x v="7"/>
    <x v="50"/>
    <x v="454"/>
    <x v="595"/>
    <x v="0"/>
  </r>
  <r>
    <n v="596"/>
    <x v="596"/>
    <s v="We present digitaibook,com site which can become a free electronic library with your help,"/>
    <x v="22"/>
    <n v="6"/>
    <x v="2"/>
    <s v="US"/>
    <s v="USD"/>
    <x v="596"/>
    <x v="596"/>
    <x v="0"/>
    <x v="84"/>
    <x v="1"/>
    <x v="2"/>
    <x v="7"/>
    <x v="50"/>
    <x v="362"/>
    <x v="596"/>
    <x v="2"/>
  </r>
  <r>
    <n v="597"/>
    <x v="597"/>
    <s v="Rolodex is a web application that strives to nurture business to business relationships by connecting users via email."/>
    <x v="51"/>
    <n v="20"/>
    <x v="2"/>
    <s v="US"/>
    <s v="USD"/>
    <x v="597"/>
    <x v="597"/>
    <x v="0"/>
    <x v="84"/>
    <x v="1"/>
    <x v="2"/>
    <x v="7"/>
    <x v="50"/>
    <x v="119"/>
    <x v="597"/>
    <x v="2"/>
  </r>
  <r>
    <n v="598"/>
    <x v="598"/>
    <s v="This is a project to create a crowd-funding site for Urantia Book readers worldwide."/>
    <x v="30"/>
    <n v="850"/>
    <x v="2"/>
    <s v="US"/>
    <s v="USD"/>
    <x v="598"/>
    <x v="598"/>
    <x v="0"/>
    <x v="63"/>
    <x v="1"/>
    <x v="2"/>
    <x v="7"/>
    <x v="122"/>
    <x v="455"/>
    <x v="598"/>
    <x v="3"/>
  </r>
  <r>
    <n v="599"/>
    <x v="599"/>
    <s v="We send care packages to incarcerated individuals throughout the country that include specific items hand picked by the sender."/>
    <x v="63"/>
    <n v="31"/>
    <x v="2"/>
    <s v="US"/>
    <s v="USD"/>
    <x v="599"/>
    <x v="599"/>
    <x v="0"/>
    <x v="84"/>
    <x v="1"/>
    <x v="2"/>
    <x v="7"/>
    <x v="50"/>
    <x v="456"/>
    <x v="599"/>
    <x v="0"/>
  </r>
  <r>
    <n v="600"/>
    <x v="600"/>
    <s v="Science Technology Engineering and Math + youth = a brighter tomorrow."/>
    <x v="10"/>
    <n v="100"/>
    <x v="1"/>
    <s v="US"/>
    <s v="USD"/>
    <x v="600"/>
    <x v="600"/>
    <x v="0"/>
    <x v="29"/>
    <x v="1"/>
    <x v="2"/>
    <x v="7"/>
    <x v="53"/>
    <x v="101"/>
    <x v="600"/>
    <x v="0"/>
  </r>
  <r>
    <n v="601"/>
    <x v="601"/>
    <s v="In today's day and age every website tracks your IP Address and information, it's time to keep your information private and secure."/>
    <x v="3"/>
    <n v="140"/>
    <x v="1"/>
    <s v="CA"/>
    <s v="CAD"/>
    <x v="601"/>
    <x v="601"/>
    <x v="0"/>
    <x v="79"/>
    <x v="1"/>
    <x v="2"/>
    <x v="7"/>
    <x v="60"/>
    <x v="457"/>
    <x v="601"/>
    <x v="3"/>
  </r>
  <r>
    <n v="602"/>
    <x v="602"/>
    <s v="A &quot;CarFax&quot; type of report for Doctors. We have the right to make informed decisions about who we choose to be our doctor!"/>
    <x v="54"/>
    <n v="0"/>
    <x v="1"/>
    <s v="US"/>
    <s v="USD"/>
    <x v="602"/>
    <x v="602"/>
    <x v="0"/>
    <x v="78"/>
    <x v="1"/>
    <x v="2"/>
    <x v="7"/>
    <x v="50"/>
    <x v="121"/>
    <x v="602"/>
    <x v="0"/>
  </r>
  <r>
    <n v="603"/>
    <x v="603"/>
    <s v="The admin for Randompics has announced they will be shutting down. I want to run, and improve, this great site!"/>
    <x v="36"/>
    <n v="590.02"/>
    <x v="1"/>
    <s v="US"/>
    <s v="USD"/>
    <x v="603"/>
    <x v="603"/>
    <x v="0"/>
    <x v="62"/>
    <x v="1"/>
    <x v="2"/>
    <x v="7"/>
    <x v="65"/>
    <x v="458"/>
    <x v="603"/>
    <x v="3"/>
  </r>
  <r>
    <n v="604"/>
    <x v="604"/>
    <s v="Bad news is our business. We deliver the news you don't want to and soften the blow with custom designed gifts and personalized verse."/>
    <x v="15"/>
    <n v="0"/>
    <x v="1"/>
    <s v="US"/>
    <s v="USD"/>
    <x v="604"/>
    <x v="604"/>
    <x v="0"/>
    <x v="78"/>
    <x v="1"/>
    <x v="2"/>
    <x v="7"/>
    <x v="50"/>
    <x v="121"/>
    <x v="604"/>
    <x v="3"/>
  </r>
  <r>
    <n v="605"/>
    <x v="605"/>
    <s v="An iPad support care package for your parents / seniors."/>
    <x v="10"/>
    <n v="131"/>
    <x v="1"/>
    <s v="US"/>
    <s v="USD"/>
    <x v="605"/>
    <x v="605"/>
    <x v="0"/>
    <x v="22"/>
    <x v="1"/>
    <x v="2"/>
    <x v="7"/>
    <x v="56"/>
    <x v="459"/>
    <x v="605"/>
    <x v="0"/>
  </r>
  <r>
    <n v="606"/>
    <x v="606"/>
    <s v="No more expensive, difficult and seperated packages for your business management. It's time for an All-in-One solution for your company"/>
    <x v="10"/>
    <n v="10"/>
    <x v="1"/>
    <s v="NL"/>
    <s v="EUR"/>
    <x v="606"/>
    <x v="606"/>
    <x v="0"/>
    <x v="29"/>
    <x v="1"/>
    <x v="2"/>
    <x v="7"/>
    <x v="50"/>
    <x v="119"/>
    <x v="606"/>
    <x v="0"/>
  </r>
  <r>
    <n v="607"/>
    <x v="607"/>
    <s v="Gritty, upfront reality going the distance hard with a proven track record of insatiable artist. Broadcasted live on the Web."/>
    <x v="49"/>
    <n v="0"/>
    <x v="1"/>
    <s v="US"/>
    <s v="USD"/>
    <x v="607"/>
    <x v="607"/>
    <x v="0"/>
    <x v="78"/>
    <x v="1"/>
    <x v="2"/>
    <x v="7"/>
    <x v="50"/>
    <x v="121"/>
    <x v="607"/>
    <x v="0"/>
  </r>
  <r>
    <n v="608"/>
    <x v="608"/>
    <s v="A website that hosts virtual desktops. Simply log in and the cloud will enhance the power of your local computer or smart device"/>
    <x v="60"/>
    <n v="1461"/>
    <x v="1"/>
    <s v="US"/>
    <s v="USD"/>
    <x v="608"/>
    <x v="608"/>
    <x v="0"/>
    <x v="81"/>
    <x v="1"/>
    <x v="2"/>
    <x v="7"/>
    <x v="60"/>
    <x v="460"/>
    <x v="608"/>
    <x v="0"/>
  </r>
  <r>
    <n v="609"/>
    <x v="609"/>
    <s v="Can we swap, please? - everybody's said it. I want to create a website that enables anybody to trade their items, without money hassle."/>
    <x v="153"/>
    <n v="5"/>
    <x v="1"/>
    <s v="GB"/>
    <s v="GBP"/>
    <x v="609"/>
    <x v="609"/>
    <x v="0"/>
    <x v="29"/>
    <x v="1"/>
    <x v="2"/>
    <x v="7"/>
    <x v="60"/>
    <x v="144"/>
    <x v="609"/>
    <x v="0"/>
  </r>
  <r>
    <n v="610"/>
    <x v="610"/>
    <s v="We are creating a Christian social network to empower, educate, and connect Christians all over the world."/>
    <x v="154"/>
    <n v="0"/>
    <x v="1"/>
    <s v="US"/>
    <s v="USD"/>
    <x v="610"/>
    <x v="610"/>
    <x v="0"/>
    <x v="78"/>
    <x v="1"/>
    <x v="2"/>
    <x v="7"/>
    <x v="50"/>
    <x v="121"/>
    <x v="610"/>
    <x v="0"/>
  </r>
  <r>
    <n v="611"/>
    <x v="611"/>
    <s v="Finie la peur de vendre ou acheter d'occasion Ã  un inconnu ! Colis ouverts, photographiÃ©s et testÃ©s. Paiements en ligne sÃ©curisÃ©s."/>
    <x v="58"/>
    <n v="0"/>
    <x v="1"/>
    <s v="FR"/>
    <s v="EUR"/>
    <x v="611"/>
    <x v="611"/>
    <x v="0"/>
    <x v="78"/>
    <x v="1"/>
    <x v="2"/>
    <x v="7"/>
    <x v="50"/>
    <x v="121"/>
    <x v="611"/>
    <x v="0"/>
  </r>
  <r>
    <n v="612"/>
    <x v="612"/>
    <s v="A Fast and Reliable new Web platform to stream videos from Internet"/>
    <x v="3"/>
    <n v="0"/>
    <x v="1"/>
    <s v="IT"/>
    <s v="EUR"/>
    <x v="612"/>
    <x v="612"/>
    <x v="0"/>
    <x v="78"/>
    <x v="1"/>
    <x v="2"/>
    <x v="7"/>
    <x v="50"/>
    <x v="121"/>
    <x v="612"/>
    <x v="2"/>
  </r>
  <r>
    <n v="613"/>
    <x v="613"/>
    <s v="A storybook for your child in 15 minutes, exclusively through Kickstarter (pre-sales, not a donation) starting at $15 for a softcover."/>
    <x v="127"/>
    <n v="12818"/>
    <x v="1"/>
    <s v="US"/>
    <s v="USD"/>
    <x v="613"/>
    <x v="613"/>
    <x v="0"/>
    <x v="212"/>
    <x v="1"/>
    <x v="2"/>
    <x v="7"/>
    <x v="70"/>
    <x v="461"/>
    <x v="613"/>
    <x v="0"/>
  </r>
  <r>
    <n v="614"/>
    <x v="614"/>
    <s v="Something is wrong when your choices are between a &quot;giant douche and a turd sandwich.&quot;  So, lets make it better."/>
    <x v="3"/>
    <n v="0"/>
    <x v="1"/>
    <s v="US"/>
    <s v="USD"/>
    <x v="614"/>
    <x v="614"/>
    <x v="0"/>
    <x v="78"/>
    <x v="1"/>
    <x v="2"/>
    <x v="7"/>
    <x v="50"/>
    <x v="121"/>
    <x v="614"/>
    <x v="2"/>
  </r>
  <r>
    <n v="615"/>
    <x v="615"/>
    <s v="The aim of PixlDir is to deliver the most simple, and fast experience when it comes to uploading images to the web."/>
    <x v="155"/>
    <n v="0"/>
    <x v="1"/>
    <s v="NZ"/>
    <s v="NZD"/>
    <x v="615"/>
    <x v="615"/>
    <x v="0"/>
    <x v="78"/>
    <x v="1"/>
    <x v="2"/>
    <x v="7"/>
    <x v="50"/>
    <x v="121"/>
    <x v="615"/>
    <x v="0"/>
  </r>
  <r>
    <n v="616"/>
    <x v="616"/>
    <s v="Hormis la similitude envers d'autres rÃ©seaux socials, celui-ci vous permettra d'organiser / participer Ã  des soirÃ©es trÃ¨s facilement !"/>
    <x v="10"/>
    <n v="0"/>
    <x v="1"/>
    <s v="FR"/>
    <s v="EUR"/>
    <x v="616"/>
    <x v="616"/>
    <x v="0"/>
    <x v="78"/>
    <x v="1"/>
    <x v="2"/>
    <x v="7"/>
    <x v="50"/>
    <x v="121"/>
    <x v="616"/>
    <x v="1"/>
  </r>
  <r>
    <n v="617"/>
    <x v="617"/>
    <s v="At beSpider you can create and publish you websites within minutes. 100s of pre-build templates, free domain, free cloud base hosting."/>
    <x v="13"/>
    <n v="60"/>
    <x v="1"/>
    <s v="GB"/>
    <s v="GBP"/>
    <x v="617"/>
    <x v="617"/>
    <x v="0"/>
    <x v="83"/>
    <x v="1"/>
    <x v="2"/>
    <x v="7"/>
    <x v="56"/>
    <x v="135"/>
    <x v="617"/>
    <x v="0"/>
  </r>
  <r>
    <n v="618"/>
    <x v="618"/>
    <s v="With the cost of education seemingly always on the rise, Y2Y aims to ensure that no student will be left behind through peer tutoring."/>
    <x v="44"/>
    <n v="0"/>
    <x v="1"/>
    <s v="US"/>
    <s v="USD"/>
    <x v="618"/>
    <x v="618"/>
    <x v="0"/>
    <x v="78"/>
    <x v="1"/>
    <x v="2"/>
    <x v="7"/>
    <x v="50"/>
    <x v="121"/>
    <x v="618"/>
    <x v="0"/>
  </r>
  <r>
    <n v="619"/>
    <x v="619"/>
    <s v="Big Data Sets for researchers interested in improving the quality of life."/>
    <x v="156"/>
    <n v="1"/>
    <x v="1"/>
    <s v="US"/>
    <s v="USD"/>
    <x v="619"/>
    <x v="619"/>
    <x v="0"/>
    <x v="29"/>
    <x v="1"/>
    <x v="2"/>
    <x v="7"/>
    <x v="50"/>
    <x v="120"/>
    <x v="619"/>
    <x v="3"/>
  </r>
  <r>
    <n v="620"/>
    <x v="620"/>
    <s v="iShopGreen.ca is an online marketplace that connects consumers and suppliers with green products &amp; services"/>
    <x v="11"/>
    <n v="300"/>
    <x v="1"/>
    <s v="CA"/>
    <s v="CAD"/>
    <x v="620"/>
    <x v="620"/>
    <x v="0"/>
    <x v="29"/>
    <x v="1"/>
    <x v="2"/>
    <x v="7"/>
    <x v="60"/>
    <x v="462"/>
    <x v="620"/>
    <x v="3"/>
  </r>
  <r>
    <n v="621"/>
    <x v="621"/>
    <s v="Creating a web portal to train law enforcement departments on how to handle dogs and a directory and profile system for our dog's."/>
    <x v="31"/>
    <n v="261"/>
    <x v="1"/>
    <s v="US"/>
    <s v="USD"/>
    <x v="621"/>
    <x v="621"/>
    <x v="0"/>
    <x v="83"/>
    <x v="1"/>
    <x v="2"/>
    <x v="7"/>
    <x v="60"/>
    <x v="463"/>
    <x v="621"/>
    <x v="2"/>
  </r>
  <r>
    <n v="622"/>
    <x v="622"/>
    <s v="The Animal Shelter Network is a free website for collaboration and communication between animal shelters, rescues and humane societies."/>
    <x v="12"/>
    <n v="341"/>
    <x v="1"/>
    <s v="US"/>
    <s v="USD"/>
    <x v="622"/>
    <x v="622"/>
    <x v="0"/>
    <x v="82"/>
    <x v="1"/>
    <x v="2"/>
    <x v="7"/>
    <x v="52"/>
    <x v="464"/>
    <x v="622"/>
    <x v="2"/>
  </r>
  <r>
    <n v="623"/>
    <x v="623"/>
    <s v="WheelWolf is a subscription based service connecting car lovers to provide a safe and secure platform for swapping and borrowing cars."/>
    <x v="96"/>
    <n v="0"/>
    <x v="1"/>
    <s v="AU"/>
    <s v="AUD"/>
    <x v="623"/>
    <x v="623"/>
    <x v="0"/>
    <x v="78"/>
    <x v="1"/>
    <x v="2"/>
    <x v="7"/>
    <x v="50"/>
    <x v="121"/>
    <x v="623"/>
    <x v="0"/>
  </r>
  <r>
    <n v="624"/>
    <x v="624"/>
    <s v="I am designing a fun, high tech dating website, with over 25 cool features. It is innovate as well as user friendly."/>
    <x v="10"/>
    <n v="0"/>
    <x v="1"/>
    <s v="US"/>
    <s v="USD"/>
    <x v="624"/>
    <x v="624"/>
    <x v="0"/>
    <x v="78"/>
    <x v="1"/>
    <x v="2"/>
    <x v="7"/>
    <x v="50"/>
    <x v="121"/>
    <x v="624"/>
    <x v="0"/>
  </r>
  <r>
    <n v="625"/>
    <x v="625"/>
    <s v="SkyRooms.IO is a social network for business people that actually equips them to do work together. Resume, video conferencing and PM."/>
    <x v="31"/>
    <n v="0"/>
    <x v="1"/>
    <s v="CA"/>
    <s v="CAD"/>
    <x v="625"/>
    <x v="625"/>
    <x v="0"/>
    <x v="78"/>
    <x v="1"/>
    <x v="2"/>
    <x v="7"/>
    <x v="50"/>
    <x v="121"/>
    <x v="625"/>
    <x v="1"/>
  </r>
  <r>
    <n v="626"/>
    <x v="626"/>
    <s v="TSOLife is a revolutionary digital platform that allows users to record a personalized legacy to leave behind for future generations."/>
    <x v="31"/>
    <n v="4345"/>
    <x v="1"/>
    <s v="US"/>
    <s v="USD"/>
    <x v="626"/>
    <x v="626"/>
    <x v="0"/>
    <x v="70"/>
    <x v="1"/>
    <x v="2"/>
    <x v="7"/>
    <x v="123"/>
    <x v="465"/>
    <x v="626"/>
    <x v="0"/>
  </r>
  <r>
    <n v="627"/>
    <x v="627"/>
    <s v="Social Network - your new digital social life without ads, monitoring and analyses. Freed from the feeling that every step is followed"/>
    <x v="157"/>
    <n v="90"/>
    <x v="1"/>
    <s v="SE"/>
    <s v="SEK"/>
    <x v="627"/>
    <x v="627"/>
    <x v="0"/>
    <x v="29"/>
    <x v="1"/>
    <x v="2"/>
    <x v="7"/>
    <x v="50"/>
    <x v="466"/>
    <x v="627"/>
    <x v="2"/>
  </r>
  <r>
    <n v="628"/>
    <x v="628"/>
    <s v="Funding of website design &amp; materials for education about firearms, firearm safety &amp; firearm related apparel"/>
    <x v="10"/>
    <n v="0"/>
    <x v="1"/>
    <s v="US"/>
    <s v="USD"/>
    <x v="628"/>
    <x v="628"/>
    <x v="0"/>
    <x v="78"/>
    <x v="1"/>
    <x v="2"/>
    <x v="7"/>
    <x v="50"/>
    <x v="121"/>
    <x v="628"/>
    <x v="3"/>
  </r>
  <r>
    <n v="629"/>
    <x v="629"/>
    <s v="Global Ids you create for yourself, then the world can connect to you via free online msgs (for Reuniting Lost Property, Dating &amp; more)"/>
    <x v="61"/>
    <n v="350"/>
    <x v="1"/>
    <s v="AU"/>
    <s v="AUD"/>
    <x v="629"/>
    <x v="629"/>
    <x v="0"/>
    <x v="83"/>
    <x v="1"/>
    <x v="2"/>
    <x v="7"/>
    <x v="50"/>
    <x v="467"/>
    <x v="629"/>
    <x v="2"/>
  </r>
  <r>
    <n v="630"/>
    <x v="630"/>
    <s v="Land development network for an eco-conscious collective. Community portal features ideas on lean design, green building, urban ecology"/>
    <x v="158"/>
    <n v="10"/>
    <x v="1"/>
    <s v="US"/>
    <s v="USD"/>
    <x v="630"/>
    <x v="630"/>
    <x v="0"/>
    <x v="29"/>
    <x v="1"/>
    <x v="2"/>
    <x v="7"/>
    <x v="50"/>
    <x v="119"/>
    <x v="630"/>
    <x v="0"/>
  </r>
  <r>
    <n v="631"/>
    <x v="631"/>
    <s v="A Powerful Multimedia-Rich Software that aims at making online publishing very simple."/>
    <x v="63"/>
    <n v="690"/>
    <x v="1"/>
    <s v="CA"/>
    <s v="CAD"/>
    <x v="631"/>
    <x v="631"/>
    <x v="0"/>
    <x v="82"/>
    <x v="1"/>
    <x v="2"/>
    <x v="7"/>
    <x v="60"/>
    <x v="468"/>
    <x v="631"/>
    <x v="2"/>
  </r>
  <r>
    <n v="632"/>
    <x v="632"/>
    <s v="Our goal is to create a system, students can find universities that best match their interests."/>
    <x v="22"/>
    <n v="0"/>
    <x v="1"/>
    <s v="NL"/>
    <s v="EUR"/>
    <x v="632"/>
    <x v="632"/>
    <x v="0"/>
    <x v="78"/>
    <x v="1"/>
    <x v="2"/>
    <x v="7"/>
    <x v="50"/>
    <x v="121"/>
    <x v="632"/>
    <x v="0"/>
  </r>
  <r>
    <n v="633"/>
    <x v="633"/>
    <s v="Uivo lets police and fire department personnel quickly contact you in the event of an emergency involving your property."/>
    <x v="3"/>
    <n v="1245"/>
    <x v="1"/>
    <s v="US"/>
    <s v="USD"/>
    <x v="633"/>
    <x v="633"/>
    <x v="0"/>
    <x v="20"/>
    <x v="1"/>
    <x v="2"/>
    <x v="7"/>
    <x v="81"/>
    <x v="469"/>
    <x v="633"/>
    <x v="2"/>
  </r>
  <r>
    <n v="634"/>
    <x v="634"/>
    <s v="We help companies to explain what they do in simple, grandma-would-understand terms."/>
    <x v="10"/>
    <n v="1"/>
    <x v="1"/>
    <s v="US"/>
    <s v="USD"/>
    <x v="634"/>
    <x v="634"/>
    <x v="0"/>
    <x v="29"/>
    <x v="1"/>
    <x v="2"/>
    <x v="7"/>
    <x v="50"/>
    <x v="120"/>
    <x v="634"/>
    <x v="0"/>
  </r>
  <r>
    <n v="635"/>
    <x v="635"/>
    <s v="Network used for building technology development teams."/>
    <x v="31"/>
    <n v="2"/>
    <x v="1"/>
    <s v="US"/>
    <s v="USD"/>
    <x v="635"/>
    <x v="635"/>
    <x v="0"/>
    <x v="29"/>
    <x v="1"/>
    <x v="2"/>
    <x v="7"/>
    <x v="50"/>
    <x v="447"/>
    <x v="635"/>
    <x v="0"/>
  </r>
  <r>
    <n v="636"/>
    <x v="636"/>
    <s v="With no central location for keto knowledge, keto advice will be a community run knowledge base."/>
    <x v="13"/>
    <n v="4"/>
    <x v="1"/>
    <s v="GB"/>
    <s v="GBP"/>
    <x v="636"/>
    <x v="636"/>
    <x v="0"/>
    <x v="29"/>
    <x v="1"/>
    <x v="2"/>
    <x v="7"/>
    <x v="50"/>
    <x v="143"/>
    <x v="636"/>
    <x v="0"/>
  </r>
  <r>
    <n v="637"/>
    <x v="637"/>
    <s v="It will enable deprived children to make artistic work for selling online/illustrating their work in our exhibitions around the world."/>
    <x v="57"/>
    <n v="0"/>
    <x v="1"/>
    <s v="GB"/>
    <s v="GBP"/>
    <x v="637"/>
    <x v="637"/>
    <x v="0"/>
    <x v="78"/>
    <x v="1"/>
    <x v="2"/>
    <x v="7"/>
    <x v="50"/>
    <x v="121"/>
    <x v="637"/>
    <x v="1"/>
  </r>
  <r>
    <n v="638"/>
    <x v="638"/>
    <s v="O0"/>
    <x v="61"/>
    <n v="18"/>
    <x v="1"/>
    <s v="DE"/>
    <s v="EUR"/>
    <x v="638"/>
    <x v="638"/>
    <x v="0"/>
    <x v="79"/>
    <x v="1"/>
    <x v="2"/>
    <x v="7"/>
    <x v="50"/>
    <x v="362"/>
    <x v="638"/>
    <x v="1"/>
  </r>
  <r>
    <n v="639"/>
    <x v="639"/>
    <s v="Development of a Safe and Educational Social Media site for kids."/>
    <x v="80"/>
    <n v="1"/>
    <x v="1"/>
    <s v="US"/>
    <s v="USD"/>
    <x v="639"/>
    <x v="639"/>
    <x v="0"/>
    <x v="29"/>
    <x v="1"/>
    <x v="2"/>
    <x v="7"/>
    <x v="50"/>
    <x v="120"/>
    <x v="639"/>
    <x v="3"/>
  </r>
  <r>
    <n v="640"/>
    <x v="640"/>
    <s v="Mountain, fat and race bikes made from high grade aero carbon fibers by tow placement and tow folding technology (no fibres cutting)."/>
    <x v="159"/>
    <n v="101"/>
    <x v="0"/>
    <s v="FR"/>
    <s v="EUR"/>
    <x v="640"/>
    <x v="640"/>
    <x v="0"/>
    <x v="84"/>
    <x v="0"/>
    <x v="2"/>
    <x v="8"/>
    <x v="124"/>
    <x v="470"/>
    <x v="640"/>
    <x v="2"/>
  </r>
  <r>
    <n v="641"/>
    <x v="641"/>
    <s v="Innovative new compression-based breast pump gives mothers unprecedented freedom, enabling efficient and discreet pumping"/>
    <x v="79"/>
    <n v="47665"/>
    <x v="0"/>
    <s v="US"/>
    <s v="USD"/>
    <x v="641"/>
    <x v="641"/>
    <x v="0"/>
    <x v="213"/>
    <x v="0"/>
    <x v="2"/>
    <x v="8"/>
    <x v="17"/>
    <x v="471"/>
    <x v="641"/>
    <x v="0"/>
  </r>
  <r>
    <n v="642"/>
    <x v="642"/>
    <s v="Gauss glasses protect your eyes in front of screens and outside with self-tinting lenses and a new, proprietary coating technology."/>
    <x v="22"/>
    <n v="292097"/>
    <x v="0"/>
    <s v="DE"/>
    <s v="EUR"/>
    <x v="642"/>
    <x v="642"/>
    <x v="0"/>
    <x v="214"/>
    <x v="0"/>
    <x v="2"/>
    <x v="8"/>
    <x v="125"/>
    <x v="472"/>
    <x v="642"/>
    <x v="0"/>
  </r>
  <r>
    <n v="643"/>
    <x v="643"/>
    <s v="Stylish new phone carrier allows instant access to your smart phone while freeing up your hands."/>
    <x v="31"/>
    <n v="26452"/>
    <x v="0"/>
    <s v="US"/>
    <s v="USD"/>
    <x v="643"/>
    <x v="643"/>
    <x v="0"/>
    <x v="215"/>
    <x v="0"/>
    <x v="2"/>
    <x v="8"/>
    <x v="6"/>
    <x v="473"/>
    <x v="643"/>
    <x v="0"/>
  </r>
  <r>
    <n v="644"/>
    <x v="644"/>
    <s v="Sofft...it's Soft with an Off! A stain-blocking fabric softener that simplifies your laundry and helps the environment at the same time"/>
    <x v="31"/>
    <n v="75029.48"/>
    <x v="0"/>
    <s v="US"/>
    <s v="USD"/>
    <x v="644"/>
    <x v="644"/>
    <x v="0"/>
    <x v="216"/>
    <x v="0"/>
    <x v="2"/>
    <x v="8"/>
    <x v="126"/>
    <x v="474"/>
    <x v="644"/>
    <x v="3"/>
  </r>
  <r>
    <n v="645"/>
    <x v="645"/>
    <s v="Ever wanted to own something made out of carbon fiber? Now you can!"/>
    <x v="13"/>
    <n v="5574"/>
    <x v="0"/>
    <s v="US"/>
    <s v="USD"/>
    <x v="645"/>
    <x v="645"/>
    <x v="0"/>
    <x v="186"/>
    <x v="0"/>
    <x v="2"/>
    <x v="8"/>
    <x v="127"/>
    <x v="475"/>
    <x v="645"/>
    <x v="2"/>
  </r>
  <r>
    <n v="646"/>
    <x v="646"/>
    <s v="Small town police forces don't always have the resources to provide for the unique needs of female officers and their body armor."/>
    <x v="134"/>
    <n v="1055.01"/>
    <x v="0"/>
    <s v="US"/>
    <s v="USD"/>
    <x v="646"/>
    <x v="646"/>
    <x v="0"/>
    <x v="74"/>
    <x v="0"/>
    <x v="2"/>
    <x v="8"/>
    <x v="88"/>
    <x v="476"/>
    <x v="646"/>
    <x v="3"/>
  </r>
  <r>
    <n v="647"/>
    <x v="647"/>
    <s v="Wengash Silver underwear: 100% pure silver. Block cell phone, wifi and microwave radiation, protect your reproductive organs and sperm"/>
    <x v="13"/>
    <n v="2141"/>
    <x v="0"/>
    <s v="CA"/>
    <s v="CAD"/>
    <x v="647"/>
    <x v="647"/>
    <x v="0"/>
    <x v="57"/>
    <x v="0"/>
    <x v="2"/>
    <x v="8"/>
    <x v="13"/>
    <x v="477"/>
    <x v="647"/>
    <x v="2"/>
  </r>
  <r>
    <n v="648"/>
    <x v="648"/>
    <s v="Get ready for the next product that you canâ€™t live without"/>
    <x v="19"/>
    <n v="44388"/>
    <x v="0"/>
    <s v="US"/>
    <s v="USD"/>
    <x v="648"/>
    <x v="648"/>
    <x v="0"/>
    <x v="74"/>
    <x v="0"/>
    <x v="2"/>
    <x v="8"/>
    <x v="37"/>
    <x v="478"/>
    <x v="648"/>
    <x v="3"/>
  </r>
  <r>
    <n v="649"/>
    <x v="649"/>
    <s v="A backpack with a built in solar panel to charge any USB device. Includes removable battery pack, USB cable, and 7 different adapters!"/>
    <x v="30"/>
    <n v="3499"/>
    <x v="0"/>
    <s v="US"/>
    <s v="USD"/>
    <x v="649"/>
    <x v="649"/>
    <x v="0"/>
    <x v="141"/>
    <x v="0"/>
    <x v="2"/>
    <x v="8"/>
    <x v="49"/>
    <x v="479"/>
    <x v="649"/>
    <x v="3"/>
  </r>
  <r>
    <n v="650"/>
    <x v="650"/>
    <s v="This project is designed to obtain flash drive bracelets with a child's information on it for parents to wear in case of emergencies"/>
    <x v="15"/>
    <n v="1686"/>
    <x v="0"/>
    <s v="US"/>
    <s v="USD"/>
    <x v="650"/>
    <x v="650"/>
    <x v="0"/>
    <x v="53"/>
    <x v="0"/>
    <x v="2"/>
    <x v="8"/>
    <x v="20"/>
    <x v="480"/>
    <x v="650"/>
    <x v="3"/>
  </r>
  <r>
    <n v="651"/>
    <x v="651"/>
    <s v="Pacha's Pajamas is an epic story told through books, music, videos and now augmented PJs that's uplifting kids everywhere!"/>
    <x v="31"/>
    <n v="25132"/>
    <x v="0"/>
    <s v="US"/>
    <s v="USD"/>
    <x v="651"/>
    <x v="651"/>
    <x v="0"/>
    <x v="217"/>
    <x v="0"/>
    <x v="2"/>
    <x v="8"/>
    <x v="7"/>
    <x v="481"/>
    <x v="651"/>
    <x v="3"/>
  </r>
  <r>
    <n v="652"/>
    <x v="652"/>
    <s v="Zossom is a smart phone case with a strap. Forget the days of shattered screens and scratches. The Zossom case keeps your phone safe."/>
    <x v="9"/>
    <n v="3014"/>
    <x v="0"/>
    <s v="US"/>
    <s v="USD"/>
    <x v="652"/>
    <x v="652"/>
    <x v="0"/>
    <x v="33"/>
    <x v="0"/>
    <x v="2"/>
    <x v="8"/>
    <x v="8"/>
    <x v="482"/>
    <x v="652"/>
    <x v="2"/>
  </r>
  <r>
    <n v="653"/>
    <x v="653"/>
    <s v="Wearsafe: connect with the press of a wearable button, keeping you safer wherever you are and more secure in whatever youâ€™re doing."/>
    <x v="96"/>
    <n v="106084.5"/>
    <x v="0"/>
    <s v="US"/>
    <s v="USD"/>
    <x v="653"/>
    <x v="653"/>
    <x v="0"/>
    <x v="218"/>
    <x v="0"/>
    <x v="2"/>
    <x v="8"/>
    <x v="48"/>
    <x v="483"/>
    <x v="653"/>
    <x v="0"/>
  </r>
  <r>
    <n v="654"/>
    <x v="654"/>
    <s v="The MOVEMENT delivers the same tracking functions as the industry leaders at a fraction of the cost. SUPPORT our Project Today."/>
    <x v="14"/>
    <n v="32075"/>
    <x v="0"/>
    <s v="US"/>
    <s v="USD"/>
    <x v="654"/>
    <x v="654"/>
    <x v="0"/>
    <x v="219"/>
    <x v="0"/>
    <x v="2"/>
    <x v="8"/>
    <x v="128"/>
    <x v="484"/>
    <x v="654"/>
    <x v="0"/>
  </r>
  <r>
    <n v="655"/>
    <x v="655"/>
    <s v="Meet Spark: The friendly companion that helps you stay awake during the day. Re-released with new features!"/>
    <x v="6"/>
    <n v="11751"/>
    <x v="0"/>
    <s v="US"/>
    <s v="USD"/>
    <x v="655"/>
    <x v="655"/>
    <x v="0"/>
    <x v="220"/>
    <x v="0"/>
    <x v="2"/>
    <x v="8"/>
    <x v="92"/>
    <x v="485"/>
    <x v="655"/>
    <x v="0"/>
  </r>
  <r>
    <n v="656"/>
    <x v="656"/>
    <s v="Innovative smart glasses allow you recording videos, taking pictures and connecting to your phone with smart defined gestures."/>
    <x v="10"/>
    <n v="10678"/>
    <x v="0"/>
    <s v="US"/>
    <s v="USD"/>
    <x v="656"/>
    <x v="656"/>
    <x v="0"/>
    <x v="45"/>
    <x v="0"/>
    <x v="2"/>
    <x v="8"/>
    <x v="111"/>
    <x v="486"/>
    <x v="656"/>
    <x v="2"/>
  </r>
  <r>
    <n v="657"/>
    <x v="657"/>
    <s v="Be more than stylish, be visible. Reflect what youâ€™re hearing/feeling in 24 customizable glowing colors with these laser based earbuds."/>
    <x v="36"/>
    <n v="18855"/>
    <x v="0"/>
    <s v="US"/>
    <s v="USD"/>
    <x v="657"/>
    <x v="657"/>
    <x v="0"/>
    <x v="221"/>
    <x v="0"/>
    <x v="2"/>
    <x v="8"/>
    <x v="9"/>
    <x v="487"/>
    <x v="657"/>
    <x v="0"/>
  </r>
  <r>
    <n v="658"/>
    <x v="658"/>
    <s v="Secure your smartphone in your hand without worry of drops, perfect to mount in your car or anywhere else; makes the most useful stand."/>
    <x v="160"/>
    <n v="30177"/>
    <x v="0"/>
    <s v="US"/>
    <s v="USD"/>
    <x v="658"/>
    <x v="658"/>
    <x v="0"/>
    <x v="222"/>
    <x v="0"/>
    <x v="2"/>
    <x v="8"/>
    <x v="3"/>
    <x v="488"/>
    <x v="658"/>
    <x v="0"/>
  </r>
  <r>
    <n v="659"/>
    <x v="659"/>
    <s v="Sync up your lifestyle"/>
    <x v="9"/>
    <n v="3017"/>
    <x v="0"/>
    <s v="US"/>
    <s v="USD"/>
    <x v="659"/>
    <x v="659"/>
    <x v="0"/>
    <x v="64"/>
    <x v="0"/>
    <x v="2"/>
    <x v="8"/>
    <x v="7"/>
    <x v="489"/>
    <x v="659"/>
    <x v="0"/>
  </r>
  <r>
    <n v="660"/>
    <x v="660"/>
    <s v="A revolutionary way to bring running science to everyday people and help runners of all levels achieve a more natural and enjoyable run"/>
    <x v="63"/>
    <n v="1529"/>
    <x v="2"/>
    <s v="US"/>
    <s v="USD"/>
    <x v="660"/>
    <x v="660"/>
    <x v="0"/>
    <x v="59"/>
    <x v="1"/>
    <x v="2"/>
    <x v="8"/>
    <x v="56"/>
    <x v="490"/>
    <x v="660"/>
    <x v="3"/>
  </r>
  <r>
    <n v="661"/>
    <x v="661"/>
    <s v="AirString keeps your AirPods from getting lost by keeping the pair together with a  durable and premium quality string."/>
    <x v="3"/>
    <n v="95"/>
    <x v="2"/>
    <s v="US"/>
    <s v="USD"/>
    <x v="661"/>
    <x v="661"/>
    <x v="0"/>
    <x v="82"/>
    <x v="1"/>
    <x v="2"/>
    <x v="8"/>
    <x v="60"/>
    <x v="491"/>
    <x v="661"/>
    <x v="2"/>
  </r>
  <r>
    <n v="662"/>
    <x v="662"/>
    <s v="A stylish, durable safety light band on your wrist or ankle holds a watch or another modular accessory."/>
    <x v="130"/>
    <n v="156"/>
    <x v="2"/>
    <s v="US"/>
    <s v="USD"/>
    <x v="662"/>
    <x v="662"/>
    <x v="0"/>
    <x v="80"/>
    <x v="1"/>
    <x v="2"/>
    <x v="8"/>
    <x v="50"/>
    <x v="492"/>
    <x v="662"/>
    <x v="3"/>
  </r>
  <r>
    <n v="663"/>
    <x v="663"/>
    <s v="Imagine a mouse that automatically moves your pointer to where your head is facing. Its an air mouse hidden inside a standard headset."/>
    <x v="61"/>
    <n v="700"/>
    <x v="2"/>
    <s v="DK"/>
    <s v="DKK"/>
    <x v="663"/>
    <x v="663"/>
    <x v="0"/>
    <x v="63"/>
    <x v="1"/>
    <x v="2"/>
    <x v="8"/>
    <x v="50"/>
    <x v="101"/>
    <x v="663"/>
    <x v="0"/>
  </r>
  <r>
    <n v="664"/>
    <x v="664"/>
    <s v="Save Oregon Babyâ„¢ Diapers, a handmade business, run by awesome moms in Southern Oregon, from permanently closing!"/>
    <x v="14"/>
    <n v="904"/>
    <x v="2"/>
    <s v="US"/>
    <s v="USD"/>
    <x v="664"/>
    <x v="664"/>
    <x v="0"/>
    <x v="60"/>
    <x v="1"/>
    <x v="2"/>
    <x v="8"/>
    <x v="59"/>
    <x v="493"/>
    <x v="664"/>
    <x v="0"/>
  </r>
  <r>
    <n v="665"/>
    <x v="665"/>
    <s v="Culbox is an Open Source Wrist Watch for Arduino with built in Bluetooth and bunch of Hi-Tech sensors and tons of features for Makers"/>
    <x v="3"/>
    <n v="1864"/>
    <x v="2"/>
    <s v="US"/>
    <s v="USD"/>
    <x v="665"/>
    <x v="665"/>
    <x v="0"/>
    <x v="8"/>
    <x v="1"/>
    <x v="2"/>
    <x v="8"/>
    <x v="118"/>
    <x v="494"/>
    <x v="665"/>
    <x v="2"/>
  </r>
  <r>
    <n v="666"/>
    <x v="666"/>
    <s v="Have you ever dreamed of having a pet duckling, but concerned about all the pooping, here is a a solution to help solve that issue."/>
    <x v="61"/>
    <n v="8"/>
    <x v="2"/>
    <s v="US"/>
    <s v="USD"/>
    <x v="666"/>
    <x v="666"/>
    <x v="0"/>
    <x v="80"/>
    <x v="1"/>
    <x v="2"/>
    <x v="8"/>
    <x v="50"/>
    <x v="447"/>
    <x v="666"/>
    <x v="3"/>
  </r>
  <r>
    <n v="667"/>
    <x v="667"/>
    <s v="The first navigation system, usable by each means of transport, that will take you wherever you want without thinking about the route."/>
    <x v="63"/>
    <n v="5010"/>
    <x v="2"/>
    <s v="IT"/>
    <s v="EUR"/>
    <x v="667"/>
    <x v="667"/>
    <x v="0"/>
    <x v="33"/>
    <x v="1"/>
    <x v="2"/>
    <x v="8"/>
    <x v="54"/>
    <x v="495"/>
    <x v="667"/>
    <x v="2"/>
  </r>
  <r>
    <n v="668"/>
    <x v="668"/>
    <s v="A card holding companion to your phone that acts as a placing device for all your devices.  Grips to any material too."/>
    <x v="36"/>
    <n v="684"/>
    <x v="2"/>
    <s v="US"/>
    <s v="USD"/>
    <x v="668"/>
    <x v="668"/>
    <x v="0"/>
    <x v="20"/>
    <x v="1"/>
    <x v="2"/>
    <x v="8"/>
    <x v="62"/>
    <x v="496"/>
    <x v="668"/>
    <x v="0"/>
  </r>
  <r>
    <n v="669"/>
    <x v="669"/>
    <s v="Beautiful automatic watches, made for every moment._x000a_Sports, business, casual.....it fits every moment of your life."/>
    <x v="61"/>
    <n v="43015"/>
    <x v="2"/>
    <s v="SE"/>
    <s v="SEK"/>
    <x v="669"/>
    <x v="669"/>
    <x v="0"/>
    <x v="33"/>
    <x v="1"/>
    <x v="2"/>
    <x v="8"/>
    <x v="66"/>
    <x v="497"/>
    <x v="669"/>
    <x v="2"/>
  </r>
  <r>
    <n v="670"/>
    <x v="670"/>
    <s v="FINCLIP, the revolutionary scuba diving accessory that when attached to your fins makes getting them on the simplest thing in the world"/>
    <x v="161"/>
    <n v="26349"/>
    <x v="2"/>
    <s v="IT"/>
    <s v="EUR"/>
    <x v="670"/>
    <x v="670"/>
    <x v="0"/>
    <x v="223"/>
    <x v="1"/>
    <x v="2"/>
    <x v="8"/>
    <x v="129"/>
    <x v="498"/>
    <x v="670"/>
    <x v="2"/>
  </r>
  <r>
    <n v="671"/>
    <x v="671"/>
    <s v="SmoothEye tracks eye movements to accurately measure alertness and focus level, allowing you to easily and reliably test your brain."/>
    <x v="11"/>
    <n v="11828"/>
    <x v="2"/>
    <s v="US"/>
    <s v="USD"/>
    <x v="671"/>
    <x v="671"/>
    <x v="0"/>
    <x v="41"/>
    <x v="1"/>
    <x v="2"/>
    <x v="8"/>
    <x v="115"/>
    <x v="499"/>
    <x v="671"/>
    <x v="3"/>
  </r>
  <r>
    <n v="672"/>
    <x v="672"/>
    <s v="Fashion accessories used to instantly link with people you meet and exchange contact info, money, documents, media and so much more."/>
    <x v="63"/>
    <n v="10814"/>
    <x v="2"/>
    <s v="US"/>
    <s v="USD"/>
    <x v="672"/>
    <x v="672"/>
    <x v="0"/>
    <x v="224"/>
    <x v="1"/>
    <x v="2"/>
    <x v="8"/>
    <x v="66"/>
    <x v="500"/>
    <x v="672"/>
    <x v="3"/>
  </r>
  <r>
    <n v="673"/>
    <x v="673"/>
    <s v="Will assist the deaf to have better communication and safety through the use of LCD glassware with audio &amp; sensory components."/>
    <x v="57"/>
    <n v="205"/>
    <x v="2"/>
    <s v="US"/>
    <s v="USD"/>
    <x v="673"/>
    <x v="673"/>
    <x v="0"/>
    <x v="83"/>
    <x v="1"/>
    <x v="2"/>
    <x v="8"/>
    <x v="50"/>
    <x v="409"/>
    <x v="673"/>
    <x v="3"/>
  </r>
  <r>
    <n v="674"/>
    <x v="674"/>
    <s v="Listen to sounds by feeling an array of vibrational patterns against your body."/>
    <x v="63"/>
    <n v="15"/>
    <x v="2"/>
    <s v="US"/>
    <s v="USD"/>
    <x v="674"/>
    <x v="674"/>
    <x v="0"/>
    <x v="84"/>
    <x v="1"/>
    <x v="2"/>
    <x v="8"/>
    <x v="50"/>
    <x v="501"/>
    <x v="674"/>
    <x v="3"/>
  </r>
  <r>
    <n v="675"/>
    <x v="675"/>
    <s v="24+ hour online class in WatchKit development from an expert iOS developer and instructor via unconventional, innovative projects."/>
    <x v="12"/>
    <n v="891"/>
    <x v="2"/>
    <s v="US"/>
    <s v="USD"/>
    <x v="675"/>
    <x v="675"/>
    <x v="0"/>
    <x v="55"/>
    <x v="1"/>
    <x v="2"/>
    <x v="8"/>
    <x v="77"/>
    <x v="502"/>
    <x v="675"/>
    <x v="3"/>
  </r>
  <r>
    <n v="676"/>
    <x v="676"/>
    <s v="Having a baby or looking for the perfect gift for a baby shower?_x000a_Discover NapTime, a silent baby monitor that improves your sleep."/>
    <x v="57"/>
    <n v="1471"/>
    <x v="2"/>
    <s v="CA"/>
    <s v="CAD"/>
    <x v="676"/>
    <x v="676"/>
    <x v="0"/>
    <x v="54"/>
    <x v="1"/>
    <x v="2"/>
    <x v="8"/>
    <x v="60"/>
    <x v="503"/>
    <x v="676"/>
    <x v="0"/>
  </r>
  <r>
    <n v="677"/>
    <x v="677"/>
    <s v="Sinapsi is the first heated jacket designed in Italy._x000a_Now you can manage your jacket by smartphone. Power bank 5/x Charger included."/>
    <x v="63"/>
    <n v="12792"/>
    <x v="2"/>
    <s v="IT"/>
    <s v="EUR"/>
    <x v="677"/>
    <x v="677"/>
    <x v="0"/>
    <x v="93"/>
    <x v="1"/>
    <x v="2"/>
    <x v="8"/>
    <x v="73"/>
    <x v="504"/>
    <x v="677"/>
    <x v="2"/>
  </r>
  <r>
    <n v="678"/>
    <x v="678"/>
    <s v="For the isolated rice farmer. For the 14-hour taxi driver. This tiny MP3 player has the entire New Testament Bible... in their language"/>
    <x v="88"/>
    <n v="1108"/>
    <x v="2"/>
    <s v="US"/>
    <s v="USD"/>
    <x v="678"/>
    <x v="678"/>
    <x v="0"/>
    <x v="57"/>
    <x v="1"/>
    <x v="2"/>
    <x v="8"/>
    <x v="65"/>
    <x v="505"/>
    <x v="678"/>
    <x v="2"/>
  </r>
  <r>
    <n v="679"/>
    <x v="679"/>
    <s v="World's first bio-feedback posture device for your entire back. Trains back, neck, thoracic &amp; ab segments by using only 30 min/day."/>
    <x v="162"/>
    <n v="8827"/>
    <x v="2"/>
    <s v="US"/>
    <s v="USD"/>
    <x v="679"/>
    <x v="679"/>
    <x v="0"/>
    <x v="225"/>
    <x v="1"/>
    <x v="2"/>
    <x v="8"/>
    <x v="77"/>
    <x v="506"/>
    <x v="679"/>
    <x v="2"/>
  </r>
  <r>
    <n v="680"/>
    <x v="680"/>
    <s v="A simple, vibrating belt that trains your muscles to maintain the correct posture, providing more confidence and higher energy levels."/>
    <x v="96"/>
    <n v="19434"/>
    <x v="2"/>
    <s v="US"/>
    <s v="USD"/>
    <x v="680"/>
    <x v="680"/>
    <x v="0"/>
    <x v="135"/>
    <x v="1"/>
    <x v="2"/>
    <x v="8"/>
    <x v="73"/>
    <x v="507"/>
    <x v="680"/>
    <x v="3"/>
  </r>
  <r>
    <n v="681"/>
    <x v="681"/>
    <s v="The D-Pro is a lightweight, moisture-wicking headband with a padded carbon fiber insert that reduces the risk of head injury in sports."/>
    <x v="30"/>
    <n v="1"/>
    <x v="2"/>
    <s v="US"/>
    <s v="USD"/>
    <x v="681"/>
    <x v="681"/>
    <x v="0"/>
    <x v="29"/>
    <x v="1"/>
    <x v="2"/>
    <x v="8"/>
    <x v="50"/>
    <x v="120"/>
    <x v="681"/>
    <x v="2"/>
  </r>
  <r>
    <n v="682"/>
    <x v="682"/>
    <s v="The Deception Belt is an innovative belt with app capability, designed to assist any user gain control over their appetite."/>
    <x v="63"/>
    <n v="53"/>
    <x v="2"/>
    <s v="US"/>
    <s v="USD"/>
    <x v="682"/>
    <x v="682"/>
    <x v="0"/>
    <x v="80"/>
    <x v="1"/>
    <x v="2"/>
    <x v="8"/>
    <x v="50"/>
    <x v="508"/>
    <x v="682"/>
    <x v="1"/>
  </r>
  <r>
    <n v="683"/>
    <x v="683"/>
    <s v="Mist Buddy is a remote controlled misting system, powered by a rechargeable battery with misting/sipping tip for complete coolness."/>
    <x v="19"/>
    <n v="298"/>
    <x v="2"/>
    <s v="US"/>
    <s v="USD"/>
    <x v="683"/>
    <x v="683"/>
    <x v="0"/>
    <x v="83"/>
    <x v="1"/>
    <x v="2"/>
    <x v="8"/>
    <x v="60"/>
    <x v="509"/>
    <x v="683"/>
    <x v="2"/>
  </r>
  <r>
    <n v="684"/>
    <x v="684"/>
    <s v="Arcus gives your fingers super powers."/>
    <x v="163"/>
    <n v="23948"/>
    <x v="2"/>
    <s v="US"/>
    <s v="USD"/>
    <x v="684"/>
    <x v="684"/>
    <x v="0"/>
    <x v="125"/>
    <x v="1"/>
    <x v="2"/>
    <x v="8"/>
    <x v="113"/>
    <x v="510"/>
    <x v="684"/>
    <x v="3"/>
  </r>
  <r>
    <n v="685"/>
    <x v="685"/>
    <s v="PowerPack is an efficient and affordable backpack with a lithium-ion charger for all electronic devices offering charges on the go!"/>
    <x v="13"/>
    <n v="553"/>
    <x v="2"/>
    <s v="US"/>
    <s v="USD"/>
    <x v="685"/>
    <x v="685"/>
    <x v="0"/>
    <x v="73"/>
    <x v="1"/>
    <x v="2"/>
    <x v="8"/>
    <x v="58"/>
    <x v="511"/>
    <x v="685"/>
    <x v="3"/>
  </r>
  <r>
    <n v="686"/>
    <x v="686"/>
    <s v="La tua giornata sportiva monitorata nel tuo polso??!!!_x000a_Rendiamolo possibile... VIVI DI CUORE --- All MADE in ITALY"/>
    <x v="69"/>
    <n v="0"/>
    <x v="2"/>
    <s v="IT"/>
    <s v="EUR"/>
    <x v="686"/>
    <x v="686"/>
    <x v="0"/>
    <x v="78"/>
    <x v="1"/>
    <x v="2"/>
    <x v="8"/>
    <x v="50"/>
    <x v="121"/>
    <x v="686"/>
    <x v="0"/>
  </r>
  <r>
    <n v="687"/>
    <x v="687"/>
    <s v="Power Go es una linea de cargadores solares para dispositivos mÃ³viles, amigables con el medio ambiente y de bajo costo."/>
    <x v="57"/>
    <n v="3550"/>
    <x v="2"/>
    <s v="MX"/>
    <s v="MXN"/>
    <x v="687"/>
    <x v="687"/>
    <x v="0"/>
    <x v="79"/>
    <x v="1"/>
    <x v="2"/>
    <x v="8"/>
    <x v="65"/>
    <x v="512"/>
    <x v="687"/>
    <x v="2"/>
  </r>
  <r>
    <n v="688"/>
    <x v="688"/>
    <s v="Removable collars and cuffs along with hidden underarm designs that prevent embarrassing and stubborn stains. What does YOUR shirt do?"/>
    <x v="22"/>
    <n v="14598"/>
    <x v="2"/>
    <s v="US"/>
    <s v="USD"/>
    <x v="688"/>
    <x v="688"/>
    <x v="0"/>
    <x v="17"/>
    <x v="1"/>
    <x v="2"/>
    <x v="8"/>
    <x v="130"/>
    <x v="513"/>
    <x v="688"/>
    <x v="0"/>
  </r>
  <r>
    <n v="689"/>
    <x v="689"/>
    <s v="The Lifeclock One is an officially licensed, supercharged version of Snake Plisskenâ€™s countdown watch from Escape from New York."/>
    <x v="61"/>
    <n v="115297.5"/>
    <x v="2"/>
    <s v="US"/>
    <s v="USD"/>
    <x v="689"/>
    <x v="689"/>
    <x v="0"/>
    <x v="226"/>
    <x v="1"/>
    <x v="2"/>
    <x v="8"/>
    <x v="74"/>
    <x v="514"/>
    <x v="689"/>
    <x v="2"/>
  </r>
  <r>
    <n v="690"/>
    <x v="690"/>
    <s v="A radiation shield for your fitness tracker, smartwatch or other wearable smart device"/>
    <x v="22"/>
    <n v="2468"/>
    <x v="2"/>
    <s v="US"/>
    <s v="USD"/>
    <x v="690"/>
    <x v="690"/>
    <x v="0"/>
    <x v="69"/>
    <x v="1"/>
    <x v="2"/>
    <x v="8"/>
    <x v="81"/>
    <x v="515"/>
    <x v="690"/>
    <x v="2"/>
  </r>
  <r>
    <n v="691"/>
    <x v="691"/>
    <s v="Personalizing your Apple Watch has never been easier. Ten different colors to match any lifestyle. Time is precious, protect it."/>
    <x v="63"/>
    <n v="260"/>
    <x v="2"/>
    <s v="US"/>
    <s v="USD"/>
    <x v="691"/>
    <x v="691"/>
    <x v="0"/>
    <x v="73"/>
    <x v="1"/>
    <x v="2"/>
    <x v="8"/>
    <x v="60"/>
    <x v="433"/>
    <x v="691"/>
    <x v="0"/>
  </r>
  <r>
    <n v="692"/>
    <x v="692"/>
    <s v="A revolutionary, cycling safety device is born! Signum indicators close the communication gap between cyclists and other road users."/>
    <x v="22"/>
    <n v="1306"/>
    <x v="2"/>
    <s v="GB"/>
    <s v="GBP"/>
    <x v="692"/>
    <x v="692"/>
    <x v="0"/>
    <x v="227"/>
    <x v="1"/>
    <x v="2"/>
    <x v="8"/>
    <x v="113"/>
    <x v="516"/>
    <x v="692"/>
    <x v="2"/>
  </r>
  <r>
    <n v="693"/>
    <x v="693"/>
    <s v="Prana is the first wearable combining breath and posture tracking to make your sitting time count."/>
    <x v="57"/>
    <n v="35338"/>
    <x v="2"/>
    <s v="US"/>
    <s v="USD"/>
    <x v="693"/>
    <x v="693"/>
    <x v="0"/>
    <x v="228"/>
    <x v="1"/>
    <x v="2"/>
    <x v="8"/>
    <x v="131"/>
    <x v="517"/>
    <x v="693"/>
    <x v="0"/>
  </r>
  <r>
    <n v="694"/>
    <x v="694"/>
    <s v="You can control how much air enters the helmet by opening or closing the vents. This is very useful in bad weather, or for competition."/>
    <x v="60"/>
    <n v="590"/>
    <x v="2"/>
    <s v="US"/>
    <s v="USD"/>
    <x v="694"/>
    <x v="694"/>
    <x v="0"/>
    <x v="63"/>
    <x v="1"/>
    <x v="2"/>
    <x v="8"/>
    <x v="50"/>
    <x v="518"/>
    <x v="694"/>
    <x v="1"/>
  </r>
  <r>
    <n v="695"/>
    <x v="695"/>
    <s v="Unique small wearable personal air conditioning device that provides the user a 10-15 degree environmental difference on his person."/>
    <x v="127"/>
    <n v="636"/>
    <x v="2"/>
    <s v="US"/>
    <s v="USD"/>
    <x v="695"/>
    <x v="695"/>
    <x v="0"/>
    <x v="63"/>
    <x v="1"/>
    <x v="2"/>
    <x v="8"/>
    <x v="60"/>
    <x v="519"/>
    <x v="695"/>
    <x v="3"/>
  </r>
  <r>
    <n v="696"/>
    <x v="696"/>
    <s v="Show your fidelity by wearing the Trustee rings! Show where you are (at)!"/>
    <x v="164"/>
    <n v="1"/>
    <x v="2"/>
    <s v="NL"/>
    <s v="EUR"/>
    <x v="696"/>
    <x v="696"/>
    <x v="0"/>
    <x v="29"/>
    <x v="1"/>
    <x v="2"/>
    <x v="8"/>
    <x v="50"/>
    <x v="120"/>
    <x v="696"/>
    <x v="3"/>
  </r>
  <r>
    <n v="697"/>
    <x v="697"/>
    <s v="Glasses, not for you but your virtual reality headset. Prescription lens adapters, lenses and more to make your VR experiences better."/>
    <x v="10"/>
    <n v="2319"/>
    <x v="2"/>
    <s v="DE"/>
    <s v="EUR"/>
    <x v="697"/>
    <x v="697"/>
    <x v="0"/>
    <x v="229"/>
    <x v="1"/>
    <x v="2"/>
    <x v="8"/>
    <x v="132"/>
    <x v="520"/>
    <x v="697"/>
    <x v="2"/>
  </r>
  <r>
    <n v="698"/>
    <x v="698"/>
    <s v="The first 3D Xray Vision Instrument FREE* for researchers, scientists, entrepreneurs, developers, educators, artists, and explorers."/>
    <x v="57"/>
    <n v="15390"/>
    <x v="2"/>
    <s v="US"/>
    <s v="USD"/>
    <x v="698"/>
    <x v="698"/>
    <x v="0"/>
    <x v="60"/>
    <x v="1"/>
    <x v="2"/>
    <x v="8"/>
    <x v="77"/>
    <x v="521"/>
    <x v="698"/>
    <x v="3"/>
  </r>
  <r>
    <n v="699"/>
    <x v="699"/>
    <s v="TapTap is a technology to transfer touch between two people. It can also be an activity tracker, a game controller or smart alarm."/>
    <x v="64"/>
    <n v="107148.74"/>
    <x v="2"/>
    <s v="US"/>
    <s v="USD"/>
    <x v="699"/>
    <x v="699"/>
    <x v="0"/>
    <x v="230"/>
    <x v="1"/>
    <x v="2"/>
    <x v="8"/>
    <x v="133"/>
    <x v="522"/>
    <x v="699"/>
    <x v="4"/>
  </r>
  <r>
    <n v="700"/>
    <x v="700"/>
    <s v="A-iEasyâ„¢: The first customized unfoldable stand for smartphones that barkly needs room. Wholy integrated (will be relaunched soon!!)."/>
    <x v="36"/>
    <n v="403"/>
    <x v="2"/>
    <s v="ES"/>
    <s v="EUR"/>
    <x v="700"/>
    <x v="700"/>
    <x v="0"/>
    <x v="162"/>
    <x v="1"/>
    <x v="2"/>
    <x v="8"/>
    <x v="56"/>
    <x v="31"/>
    <x v="700"/>
    <x v="2"/>
  </r>
  <r>
    <n v="701"/>
    <x v="701"/>
    <s v="In case you missed out on this campaign but are interested in owning a Hotblack London watch, please visit www.hotblacklondon.com."/>
    <x v="165"/>
    <n v="6118"/>
    <x v="2"/>
    <s v="GB"/>
    <s v="GBP"/>
    <x v="701"/>
    <x v="701"/>
    <x v="0"/>
    <x v="64"/>
    <x v="1"/>
    <x v="2"/>
    <x v="8"/>
    <x v="117"/>
    <x v="523"/>
    <x v="701"/>
    <x v="3"/>
  </r>
  <r>
    <n v="702"/>
    <x v="702"/>
    <s v="Realtime feedback for swim &amp; triathlon training! Visually monitor pace &amp; intervals to improve fitness. For swimmers &amp; triathletes."/>
    <x v="36"/>
    <n v="4622.01"/>
    <x v="2"/>
    <s v="US"/>
    <s v="USD"/>
    <x v="702"/>
    <x v="702"/>
    <x v="0"/>
    <x v="77"/>
    <x v="1"/>
    <x v="2"/>
    <x v="8"/>
    <x v="134"/>
    <x v="524"/>
    <x v="702"/>
    <x v="2"/>
  </r>
  <r>
    <n v="703"/>
    <x v="703"/>
    <s v="SPEEDWRAPS improve the speed, agility &amp; strength of an athlete by utilizing evenly distributed weight on the lower leg."/>
    <x v="36"/>
    <n v="837"/>
    <x v="2"/>
    <s v="US"/>
    <s v="USD"/>
    <x v="703"/>
    <x v="703"/>
    <x v="0"/>
    <x v="63"/>
    <x v="1"/>
    <x v="2"/>
    <x v="8"/>
    <x v="52"/>
    <x v="525"/>
    <x v="703"/>
    <x v="2"/>
  </r>
  <r>
    <n v="704"/>
    <x v="704"/>
    <s v="Turn you helmet into the safest helmet and don't worry about a thing,you will always have the right fit!!"/>
    <x v="56"/>
    <n v="481"/>
    <x v="2"/>
    <s v="CA"/>
    <s v="CAD"/>
    <x v="704"/>
    <x v="704"/>
    <x v="0"/>
    <x v="80"/>
    <x v="1"/>
    <x v="2"/>
    <x v="8"/>
    <x v="60"/>
    <x v="526"/>
    <x v="704"/>
    <x v="2"/>
  </r>
  <r>
    <n v="705"/>
    <x v="705"/>
    <s v="The closest thing ever to the Holy Grail of wearables technology"/>
    <x v="57"/>
    <n v="977"/>
    <x v="2"/>
    <s v="NL"/>
    <s v="EUR"/>
    <x v="705"/>
    <x v="705"/>
    <x v="0"/>
    <x v="81"/>
    <x v="1"/>
    <x v="2"/>
    <x v="8"/>
    <x v="60"/>
    <x v="527"/>
    <x v="705"/>
    <x v="2"/>
  </r>
  <r>
    <n v="706"/>
    <x v="706"/>
    <s v="Driver Alert System es un sistema de seguridad para el conductor, que le avisa en caso de perder la posicion vertical mientras conduce."/>
    <x v="57"/>
    <n v="0"/>
    <x v="2"/>
    <s v="ES"/>
    <s v="EUR"/>
    <x v="706"/>
    <x v="706"/>
    <x v="0"/>
    <x v="78"/>
    <x v="1"/>
    <x v="2"/>
    <x v="8"/>
    <x v="50"/>
    <x v="121"/>
    <x v="706"/>
    <x v="2"/>
  </r>
  <r>
    <n v="707"/>
    <x v="707"/>
    <s v="Forget your headphones. Wear Hy all day for voice-controlled music, calls, biometrics and more, with a huge battery and hidden fit."/>
    <x v="118"/>
    <n v="53670.6"/>
    <x v="2"/>
    <s v="GB"/>
    <s v="GBP"/>
    <x v="707"/>
    <x v="707"/>
    <x v="0"/>
    <x v="231"/>
    <x v="1"/>
    <x v="2"/>
    <x v="8"/>
    <x v="135"/>
    <x v="528"/>
    <x v="707"/>
    <x v="2"/>
  </r>
  <r>
    <n v="708"/>
    <x v="708"/>
    <s v="Glowbelt is the world's first rectractable LED safety belt for fans of the great outdoors, fitness enthusiasts, children and more."/>
    <x v="79"/>
    <n v="8837"/>
    <x v="2"/>
    <s v="GB"/>
    <s v="GBP"/>
    <x v="708"/>
    <x v="708"/>
    <x v="0"/>
    <x v="232"/>
    <x v="1"/>
    <x v="2"/>
    <x v="8"/>
    <x v="66"/>
    <x v="529"/>
    <x v="708"/>
    <x v="3"/>
  </r>
  <r>
    <n v="709"/>
    <x v="709"/>
    <s v="A &quot;handheld&quot; light, which eases the way you illuminate objects and/or paths."/>
    <x v="36"/>
    <n v="61"/>
    <x v="2"/>
    <s v="US"/>
    <s v="USD"/>
    <x v="709"/>
    <x v="709"/>
    <x v="0"/>
    <x v="84"/>
    <x v="1"/>
    <x v="2"/>
    <x v="8"/>
    <x v="50"/>
    <x v="452"/>
    <x v="709"/>
    <x v="3"/>
  </r>
  <r>
    <n v="710"/>
    <x v="710"/>
    <s v="Shirts, so technologically advanced, they connect mentally to their audience upon sight."/>
    <x v="38"/>
    <n v="0"/>
    <x v="2"/>
    <s v="CA"/>
    <s v="CAD"/>
    <x v="710"/>
    <x v="710"/>
    <x v="0"/>
    <x v="78"/>
    <x v="1"/>
    <x v="2"/>
    <x v="8"/>
    <x v="50"/>
    <x v="121"/>
    <x v="710"/>
    <x v="3"/>
  </r>
  <r>
    <n v="711"/>
    <x v="711"/>
    <s v="Our wearable and app automates the poke you normally get from your bedpartner to make you stop snoring and making you turn to the side."/>
    <x v="57"/>
    <n v="33791"/>
    <x v="2"/>
    <s v="NL"/>
    <s v="EUR"/>
    <x v="711"/>
    <x v="711"/>
    <x v="0"/>
    <x v="233"/>
    <x v="1"/>
    <x v="2"/>
    <x v="8"/>
    <x v="122"/>
    <x v="530"/>
    <x v="711"/>
    <x v="2"/>
  </r>
  <r>
    <n v="712"/>
    <x v="712"/>
    <s v="Making important medical data of active people available to first responders of an emergency by wearing a dog tag bearing a QR Code"/>
    <x v="166"/>
    <n v="105"/>
    <x v="2"/>
    <s v="US"/>
    <s v="USD"/>
    <x v="712"/>
    <x v="712"/>
    <x v="0"/>
    <x v="80"/>
    <x v="1"/>
    <x v="2"/>
    <x v="8"/>
    <x v="50"/>
    <x v="531"/>
    <x v="712"/>
    <x v="2"/>
  </r>
  <r>
    <n v="713"/>
    <x v="713"/>
    <s v="The first GPS tracker created entirely in Italy that allows you to know where your pet is located at any time throughout any device."/>
    <x v="31"/>
    <n v="199"/>
    <x v="2"/>
    <s v="IT"/>
    <s v="EUR"/>
    <x v="713"/>
    <x v="713"/>
    <x v="0"/>
    <x v="29"/>
    <x v="1"/>
    <x v="2"/>
    <x v="8"/>
    <x v="60"/>
    <x v="532"/>
    <x v="713"/>
    <x v="2"/>
  </r>
  <r>
    <n v="714"/>
    <x v="714"/>
    <s v="The Prep Packs Survival Belt allows you to carry all of the essentials for outdoor survival inside your belt buckle"/>
    <x v="36"/>
    <n v="2249"/>
    <x v="2"/>
    <s v="US"/>
    <s v="USD"/>
    <x v="714"/>
    <x v="714"/>
    <x v="0"/>
    <x v="33"/>
    <x v="1"/>
    <x v="2"/>
    <x v="8"/>
    <x v="77"/>
    <x v="533"/>
    <x v="714"/>
    <x v="2"/>
  </r>
  <r>
    <n v="715"/>
    <x v="715"/>
    <s v="Mouse^3 is the next generation of input devices. With cursor control and customized gesture recognition, its applications are endless!"/>
    <x v="167"/>
    <n v="1389"/>
    <x v="2"/>
    <s v="US"/>
    <s v="USD"/>
    <x v="715"/>
    <x v="715"/>
    <x v="0"/>
    <x v="8"/>
    <x v="1"/>
    <x v="2"/>
    <x v="8"/>
    <x v="62"/>
    <x v="534"/>
    <x v="715"/>
    <x v="0"/>
  </r>
  <r>
    <n v="716"/>
    <x v="716"/>
    <s v="Translate sight into touch with a wrist-mounted wearable. A revolution for visually impaired people everywhere."/>
    <x v="39"/>
    <n v="715"/>
    <x v="2"/>
    <s v="US"/>
    <s v="USD"/>
    <x v="716"/>
    <x v="716"/>
    <x v="0"/>
    <x v="38"/>
    <x v="1"/>
    <x v="2"/>
    <x v="8"/>
    <x v="54"/>
    <x v="535"/>
    <x v="716"/>
    <x v="3"/>
  </r>
  <r>
    <n v="717"/>
    <x v="717"/>
    <s v="Cool air flowing under clothing keeps you cool."/>
    <x v="57"/>
    <n v="305"/>
    <x v="2"/>
    <s v="US"/>
    <s v="USD"/>
    <x v="717"/>
    <x v="717"/>
    <x v="0"/>
    <x v="80"/>
    <x v="1"/>
    <x v="2"/>
    <x v="8"/>
    <x v="50"/>
    <x v="536"/>
    <x v="717"/>
    <x v="3"/>
  </r>
  <r>
    <n v="718"/>
    <x v="718"/>
    <s v="When every second matters, BioToo temporary tattoos get critical information to emergency personnel to help them help you."/>
    <x v="14"/>
    <n v="90"/>
    <x v="2"/>
    <s v="US"/>
    <s v="USD"/>
    <x v="718"/>
    <x v="718"/>
    <x v="0"/>
    <x v="80"/>
    <x v="1"/>
    <x v="2"/>
    <x v="8"/>
    <x v="60"/>
    <x v="377"/>
    <x v="718"/>
    <x v="1"/>
  </r>
  <r>
    <n v="719"/>
    <x v="719"/>
    <s v="We've created the perfect sports chalk- antibacterial, lasts longer, better grip, and no mess! Now we need a non-provisional patent!"/>
    <x v="36"/>
    <n v="194"/>
    <x v="2"/>
    <s v="US"/>
    <s v="USD"/>
    <x v="719"/>
    <x v="719"/>
    <x v="0"/>
    <x v="73"/>
    <x v="1"/>
    <x v="2"/>
    <x v="8"/>
    <x v="60"/>
    <x v="537"/>
    <x v="719"/>
    <x v="2"/>
  </r>
  <r>
    <n v="720"/>
    <x v="720"/>
    <s v="Without Utterance, a crushingly intimate literary memoir told from the inside of losing language, self, and world."/>
    <x v="168"/>
    <n v="2735"/>
    <x v="0"/>
    <s v="US"/>
    <s v="USD"/>
    <x v="720"/>
    <x v="720"/>
    <x v="0"/>
    <x v="14"/>
    <x v="0"/>
    <x v="3"/>
    <x v="9"/>
    <x v="124"/>
    <x v="538"/>
    <x v="720"/>
    <x v="5"/>
  </r>
  <r>
    <n v="721"/>
    <x v="721"/>
    <s v="Everything families need to host a Jewish welcoming ritual when opting out of circumcision. Includes original ceremonies and music."/>
    <x v="169"/>
    <n v="10013"/>
    <x v="0"/>
    <s v="US"/>
    <s v="USD"/>
    <x v="721"/>
    <x v="721"/>
    <x v="0"/>
    <x v="46"/>
    <x v="0"/>
    <x v="3"/>
    <x v="9"/>
    <x v="108"/>
    <x v="539"/>
    <x v="721"/>
    <x v="3"/>
  </r>
  <r>
    <n v="722"/>
    <x v="722"/>
    <s v="BANGGAI RESCUE is a beautiful, must-read book and a project setting out to answer some critical questions about the species' future."/>
    <x v="31"/>
    <n v="33006"/>
    <x v="0"/>
    <s v="US"/>
    <s v="USD"/>
    <x v="722"/>
    <x v="722"/>
    <x v="0"/>
    <x v="234"/>
    <x v="0"/>
    <x v="3"/>
    <x v="9"/>
    <x v="88"/>
    <x v="540"/>
    <x v="722"/>
    <x v="5"/>
  </r>
  <r>
    <n v="723"/>
    <x v="723"/>
    <s v="The Definitive (and Slightly Ridiculous) Guide to Enjoying the 2015 Pro Football Season"/>
    <x v="10"/>
    <n v="5469"/>
    <x v="0"/>
    <s v="US"/>
    <s v="USD"/>
    <x v="723"/>
    <x v="723"/>
    <x v="0"/>
    <x v="61"/>
    <x v="0"/>
    <x v="3"/>
    <x v="9"/>
    <x v="15"/>
    <x v="541"/>
    <x v="723"/>
    <x v="0"/>
  </r>
  <r>
    <n v="724"/>
    <x v="724"/>
    <s v="We are creating the Adventure Access Trail, a new walking trail from Boston to San Francisco.  _x000a_http://adventureaccess.org"/>
    <x v="39"/>
    <n v="7383.01"/>
    <x v="0"/>
    <s v="US"/>
    <s v="USD"/>
    <x v="724"/>
    <x v="724"/>
    <x v="0"/>
    <x v="235"/>
    <x v="0"/>
    <x v="3"/>
    <x v="9"/>
    <x v="2"/>
    <x v="542"/>
    <x v="724"/>
    <x v="6"/>
  </r>
  <r>
    <n v="725"/>
    <x v="725"/>
    <s v="A true story about inspiration and survival - David Alfred George turns his powerful experience into a compelling vBook."/>
    <x v="22"/>
    <n v="20070"/>
    <x v="0"/>
    <s v="US"/>
    <s v="USD"/>
    <x v="725"/>
    <x v="725"/>
    <x v="0"/>
    <x v="205"/>
    <x v="0"/>
    <x v="3"/>
    <x v="9"/>
    <x v="8"/>
    <x v="543"/>
    <x v="725"/>
    <x v="0"/>
  </r>
  <r>
    <n v="726"/>
    <x v="726"/>
    <s v="&quot;60 Days to a Radiating Faith&quot; is a collection of carefully selected Bible verses to encourage those undergoing cancer treatments."/>
    <x v="30"/>
    <n v="2535"/>
    <x v="0"/>
    <s v="US"/>
    <s v="USD"/>
    <x v="726"/>
    <x v="726"/>
    <x v="0"/>
    <x v="2"/>
    <x v="0"/>
    <x v="3"/>
    <x v="9"/>
    <x v="7"/>
    <x v="544"/>
    <x v="726"/>
    <x v="4"/>
  </r>
  <r>
    <n v="727"/>
    <x v="727"/>
    <s v="A surgeon's call for today's Christians to practice biblical compassion. Pre-order now and turn the tide towards the model Christ gave!"/>
    <x v="8"/>
    <n v="5443"/>
    <x v="0"/>
    <s v="US"/>
    <s v="USD"/>
    <x v="727"/>
    <x v="727"/>
    <x v="0"/>
    <x v="184"/>
    <x v="0"/>
    <x v="3"/>
    <x v="9"/>
    <x v="94"/>
    <x v="545"/>
    <x v="727"/>
    <x v="5"/>
  </r>
  <r>
    <n v="728"/>
    <x v="728"/>
    <s v="A big idea non-fiction book by an impatient three-time author and insomniac willing to bet on himself."/>
    <x v="51"/>
    <n v="7917.45"/>
    <x v="0"/>
    <s v="US"/>
    <s v="USD"/>
    <x v="728"/>
    <x v="728"/>
    <x v="0"/>
    <x v="208"/>
    <x v="0"/>
    <x v="3"/>
    <x v="9"/>
    <x v="6"/>
    <x v="546"/>
    <x v="728"/>
    <x v="6"/>
  </r>
  <r>
    <n v="729"/>
    <x v="729"/>
    <s v="A true David vs.Goliath story about a young adult battling the U.S. health care system to survive and become an advocate for change."/>
    <x v="23"/>
    <n v="5226"/>
    <x v="0"/>
    <s v="US"/>
    <s v="USD"/>
    <x v="729"/>
    <x v="729"/>
    <x v="0"/>
    <x v="148"/>
    <x v="0"/>
    <x v="3"/>
    <x v="9"/>
    <x v="26"/>
    <x v="547"/>
    <x v="729"/>
    <x v="5"/>
  </r>
  <r>
    <n v="730"/>
    <x v="730"/>
    <s v="A Massive but Cheerful Online Digital Archive of Surfing"/>
    <x v="22"/>
    <n v="26438"/>
    <x v="0"/>
    <s v="US"/>
    <s v="USD"/>
    <x v="730"/>
    <x v="730"/>
    <x v="0"/>
    <x v="236"/>
    <x v="0"/>
    <x v="3"/>
    <x v="9"/>
    <x v="88"/>
    <x v="548"/>
    <x v="730"/>
    <x v="6"/>
  </r>
  <r>
    <n v="731"/>
    <x v="731"/>
    <s v="Be part of the excitement by supporting our first season offering unique perspectives of Portland from the water."/>
    <x v="10"/>
    <n v="6300"/>
    <x v="0"/>
    <s v="US"/>
    <s v="USD"/>
    <x v="731"/>
    <x v="731"/>
    <x v="0"/>
    <x v="26"/>
    <x v="0"/>
    <x v="3"/>
    <x v="9"/>
    <x v="9"/>
    <x v="549"/>
    <x v="731"/>
    <x v="6"/>
  </r>
  <r>
    <n v="732"/>
    <x v="732"/>
    <s v="A great collection of puzzles to take and enjoy anywhere in the world - have fun, challenge yourself, and become a better chess player!"/>
    <x v="170"/>
    <n v="64"/>
    <x v="0"/>
    <s v="GB"/>
    <s v="GBP"/>
    <x v="732"/>
    <x v="732"/>
    <x v="0"/>
    <x v="62"/>
    <x v="0"/>
    <x v="3"/>
    <x v="9"/>
    <x v="12"/>
    <x v="550"/>
    <x v="732"/>
    <x v="4"/>
  </r>
  <r>
    <n v="733"/>
    <x v="733"/>
    <s v="Sinatra Cookbook is an ebook featuring 12 fantastic example applications built on the Sinatra framework and many well known Ruby gems."/>
    <x v="30"/>
    <n v="3012"/>
    <x v="0"/>
    <s v="GB"/>
    <s v="GBP"/>
    <x v="733"/>
    <x v="733"/>
    <x v="0"/>
    <x v="39"/>
    <x v="0"/>
    <x v="3"/>
    <x v="9"/>
    <x v="28"/>
    <x v="551"/>
    <x v="733"/>
    <x v="4"/>
  </r>
  <r>
    <n v="734"/>
    <x v="734"/>
    <s v="Sideswiped is my story of growing in and trusting God through the mess and mysteries of life."/>
    <x v="0"/>
    <n v="10670"/>
    <x v="0"/>
    <s v="CA"/>
    <s v="CAD"/>
    <x v="734"/>
    <x v="734"/>
    <x v="0"/>
    <x v="7"/>
    <x v="0"/>
    <x v="3"/>
    <x v="9"/>
    <x v="9"/>
    <x v="552"/>
    <x v="734"/>
    <x v="0"/>
  </r>
  <r>
    <n v="735"/>
    <x v="735"/>
    <s v="TOP FUEL FOR LIFE â€¦ a true story of victory, unimaginable loss_x000a_and the epiphany that changed everything."/>
    <x v="171"/>
    <n v="53771"/>
    <x v="0"/>
    <s v="US"/>
    <s v="USD"/>
    <x v="735"/>
    <x v="735"/>
    <x v="0"/>
    <x v="194"/>
    <x v="0"/>
    <x v="3"/>
    <x v="9"/>
    <x v="35"/>
    <x v="553"/>
    <x v="735"/>
    <x v="3"/>
  </r>
  <r>
    <n v="736"/>
    <x v="736"/>
    <s v="I'm writing a new book! Topic: Privacy is Dead. What does a world without privacy mean for humanity? Our reputations? Our kids?"/>
    <x v="172"/>
    <n v="11345"/>
    <x v="0"/>
    <s v="US"/>
    <s v="USD"/>
    <x v="736"/>
    <x v="736"/>
    <x v="0"/>
    <x v="52"/>
    <x v="0"/>
    <x v="3"/>
    <x v="9"/>
    <x v="136"/>
    <x v="201"/>
    <x v="736"/>
    <x v="4"/>
  </r>
  <r>
    <n v="737"/>
    <x v="737"/>
    <s v="For one year, two women exclusively ate food produced within Mendocino County, CA. Now, they will write a book about their adventures."/>
    <x v="10"/>
    <n v="6120"/>
    <x v="0"/>
    <s v="US"/>
    <s v="USD"/>
    <x v="737"/>
    <x v="737"/>
    <x v="0"/>
    <x v="52"/>
    <x v="0"/>
    <x v="3"/>
    <x v="9"/>
    <x v="108"/>
    <x v="98"/>
    <x v="737"/>
    <x v="3"/>
  </r>
  <r>
    <n v="738"/>
    <x v="738"/>
    <s v="The true story of a child's struggle with hunger, poverty, and war in El Salvador."/>
    <x v="15"/>
    <n v="1601"/>
    <x v="0"/>
    <s v="US"/>
    <s v="USD"/>
    <x v="738"/>
    <x v="738"/>
    <x v="0"/>
    <x v="14"/>
    <x v="0"/>
    <x v="3"/>
    <x v="9"/>
    <x v="13"/>
    <x v="554"/>
    <x v="738"/>
    <x v="3"/>
  </r>
  <r>
    <n v="739"/>
    <x v="739"/>
    <s v="Strategies forged and lessons learned from accessing highly selective places where Black men have historically been underrepresented."/>
    <x v="12"/>
    <n v="9500"/>
    <x v="0"/>
    <s v="US"/>
    <s v="USD"/>
    <x v="739"/>
    <x v="739"/>
    <x v="0"/>
    <x v="237"/>
    <x v="0"/>
    <x v="3"/>
    <x v="9"/>
    <x v="137"/>
    <x v="555"/>
    <x v="739"/>
    <x v="3"/>
  </r>
  <r>
    <n v="740"/>
    <x v="740"/>
    <s v="Book on the search for the San Marcos, shipwrecked off the coast of Ireland in 1588 and the mysteries that have drawn men to find her."/>
    <x v="9"/>
    <n v="3222"/>
    <x v="0"/>
    <s v="US"/>
    <s v="USD"/>
    <x v="740"/>
    <x v="740"/>
    <x v="0"/>
    <x v="10"/>
    <x v="0"/>
    <x v="3"/>
    <x v="9"/>
    <x v="13"/>
    <x v="556"/>
    <x v="740"/>
    <x v="0"/>
  </r>
  <r>
    <n v="741"/>
    <x v="741"/>
    <s v="A revolutionary digital mapping project of the Vilna Ghetto"/>
    <x v="93"/>
    <n v="13293.8"/>
    <x v="0"/>
    <s v="US"/>
    <s v="USD"/>
    <x v="741"/>
    <x v="741"/>
    <x v="0"/>
    <x v="225"/>
    <x v="0"/>
    <x v="3"/>
    <x v="9"/>
    <x v="21"/>
    <x v="557"/>
    <x v="741"/>
    <x v="4"/>
  </r>
  <r>
    <n v="742"/>
    <x v="742"/>
    <s v="Thats right &quot;My Life As Julia Robertsâ€¦Snapshots Of A Life&quot; is going on the road! The first book tour! With Author Liane Langford!"/>
    <x v="123"/>
    <n v="1550"/>
    <x v="0"/>
    <s v="US"/>
    <s v="USD"/>
    <x v="742"/>
    <x v="742"/>
    <x v="0"/>
    <x v="23"/>
    <x v="0"/>
    <x v="3"/>
    <x v="9"/>
    <x v="38"/>
    <x v="558"/>
    <x v="742"/>
    <x v="3"/>
  </r>
  <r>
    <n v="743"/>
    <x v="743"/>
    <s v="Valmont is a town with a fertile history and a vibrant community. We aim to capture the magic in our People's History of Valmont!"/>
    <x v="131"/>
    <n v="814"/>
    <x v="0"/>
    <s v="US"/>
    <s v="USD"/>
    <x v="743"/>
    <x v="743"/>
    <x v="0"/>
    <x v="41"/>
    <x v="0"/>
    <x v="3"/>
    <x v="9"/>
    <x v="34"/>
    <x v="559"/>
    <x v="743"/>
    <x v="5"/>
  </r>
  <r>
    <n v="744"/>
    <x v="744"/>
    <s v="Join others to help create a world that is possible -- in your workplace, community and society!"/>
    <x v="10"/>
    <n v="5116"/>
    <x v="0"/>
    <s v="US"/>
    <s v="USD"/>
    <x v="744"/>
    <x v="744"/>
    <x v="0"/>
    <x v="95"/>
    <x v="0"/>
    <x v="3"/>
    <x v="9"/>
    <x v="21"/>
    <x v="560"/>
    <x v="744"/>
    <x v="5"/>
  </r>
  <r>
    <n v="745"/>
    <x v="745"/>
    <s v="Help launch a FREE guide that can help activists &amp; community organizers leverage social media tools for change like never before."/>
    <x v="173"/>
    <n v="3976"/>
    <x v="0"/>
    <s v="US"/>
    <s v="USD"/>
    <x v="745"/>
    <x v="745"/>
    <x v="0"/>
    <x v="142"/>
    <x v="0"/>
    <x v="3"/>
    <x v="9"/>
    <x v="99"/>
    <x v="561"/>
    <x v="745"/>
    <x v="4"/>
  </r>
  <r>
    <n v="746"/>
    <x v="746"/>
    <s v="This is a book of letters. Letters to our body parts."/>
    <x v="174"/>
    <n v="3318"/>
    <x v="0"/>
    <s v="US"/>
    <s v="USD"/>
    <x v="746"/>
    <x v="746"/>
    <x v="0"/>
    <x v="174"/>
    <x v="0"/>
    <x v="3"/>
    <x v="9"/>
    <x v="38"/>
    <x v="562"/>
    <x v="746"/>
    <x v="5"/>
  </r>
  <r>
    <n v="747"/>
    <x v="747"/>
    <s v="My creations are born in different cultural environment around the globe with Â« what is already there Â» and act as a social impulse"/>
    <x v="39"/>
    <n v="7003"/>
    <x v="0"/>
    <s v="NL"/>
    <s v="EUR"/>
    <x v="747"/>
    <x v="747"/>
    <x v="0"/>
    <x v="165"/>
    <x v="0"/>
    <x v="3"/>
    <x v="9"/>
    <x v="8"/>
    <x v="563"/>
    <x v="747"/>
    <x v="3"/>
  </r>
  <r>
    <n v="748"/>
    <x v="748"/>
    <s v="Peace on Earth begins with birth. Educating pregnant women to create a more peaceful world is what this book is all about."/>
    <x v="13"/>
    <n v="2005"/>
    <x v="0"/>
    <s v="US"/>
    <s v="USD"/>
    <x v="748"/>
    <x v="748"/>
    <x v="0"/>
    <x v="34"/>
    <x v="0"/>
    <x v="3"/>
    <x v="9"/>
    <x v="8"/>
    <x v="564"/>
    <x v="748"/>
    <x v="3"/>
  </r>
  <r>
    <n v="749"/>
    <x v="749"/>
    <s v="A place for rational, fact and data based non-partisan political and societal commentary on things that matter to Americans."/>
    <x v="3"/>
    <n v="10556"/>
    <x v="0"/>
    <s v="US"/>
    <s v="USD"/>
    <x v="749"/>
    <x v="749"/>
    <x v="0"/>
    <x v="238"/>
    <x v="0"/>
    <x v="3"/>
    <x v="9"/>
    <x v="6"/>
    <x v="565"/>
    <x v="749"/>
    <x v="2"/>
  </r>
  <r>
    <n v="750"/>
    <x v="750"/>
    <s v="The epic adventure of a 33 year journey surviving 4 open heart surgeries- emotionally powerful. Graphic. Honest. Funny"/>
    <x v="175"/>
    <n v="4559"/>
    <x v="0"/>
    <s v="US"/>
    <s v="USD"/>
    <x v="750"/>
    <x v="750"/>
    <x v="0"/>
    <x v="211"/>
    <x v="0"/>
    <x v="3"/>
    <x v="9"/>
    <x v="33"/>
    <x v="566"/>
    <x v="750"/>
    <x v="4"/>
  </r>
  <r>
    <n v="751"/>
    <x v="751"/>
    <s v="A young cancer survivor embarks on a cross country railroad adventure while writing her memoir through letters."/>
    <x v="9"/>
    <n v="3555"/>
    <x v="0"/>
    <s v="US"/>
    <s v="USD"/>
    <x v="751"/>
    <x v="751"/>
    <x v="0"/>
    <x v="95"/>
    <x v="0"/>
    <x v="3"/>
    <x v="9"/>
    <x v="17"/>
    <x v="567"/>
    <x v="751"/>
    <x v="6"/>
  </r>
  <r>
    <n v="752"/>
    <x v="752"/>
    <s v="A raw, honest encounter of my colourful journey trying to escape accepting I had Epilepsy &amp; how I found my super powers along the way"/>
    <x v="10"/>
    <n v="5585"/>
    <x v="0"/>
    <s v="AU"/>
    <s v="AUD"/>
    <x v="752"/>
    <x v="752"/>
    <x v="0"/>
    <x v="217"/>
    <x v="0"/>
    <x v="3"/>
    <x v="9"/>
    <x v="20"/>
    <x v="568"/>
    <x v="752"/>
    <x v="2"/>
  </r>
  <r>
    <n v="753"/>
    <x v="753"/>
    <s v="Finally, Jewish sacred texts by Israeli women, volume 2 of an  acclaimed, revolutionary series of powerful, witty, diverse Midrashim."/>
    <x v="3"/>
    <n v="12800"/>
    <x v="0"/>
    <s v="US"/>
    <s v="USD"/>
    <x v="753"/>
    <x v="753"/>
    <x v="0"/>
    <x v="55"/>
    <x v="0"/>
    <x v="3"/>
    <x v="9"/>
    <x v="30"/>
    <x v="569"/>
    <x v="753"/>
    <x v="0"/>
  </r>
  <r>
    <n v="754"/>
    <x v="754"/>
    <s v="A book about a couples first year of marriage. Read the inspirational story of how God helped them overcome cancer, amputation and more"/>
    <x v="13"/>
    <n v="2075"/>
    <x v="0"/>
    <s v="US"/>
    <s v="USD"/>
    <x v="754"/>
    <x v="754"/>
    <x v="0"/>
    <x v="72"/>
    <x v="0"/>
    <x v="3"/>
    <x v="9"/>
    <x v="3"/>
    <x v="570"/>
    <x v="754"/>
    <x v="5"/>
  </r>
  <r>
    <n v="755"/>
    <x v="755"/>
    <s v="The hilarious new book about RAGBRAI, America's greatest event that you've never heard of. Crotch lube is entirely optional."/>
    <x v="30"/>
    <n v="2547.69"/>
    <x v="0"/>
    <s v="US"/>
    <s v="USD"/>
    <x v="755"/>
    <x v="755"/>
    <x v="0"/>
    <x v="32"/>
    <x v="0"/>
    <x v="3"/>
    <x v="9"/>
    <x v="21"/>
    <x v="571"/>
    <x v="755"/>
    <x v="4"/>
  </r>
  <r>
    <n v="756"/>
    <x v="756"/>
    <s v="A mixed media (poetry, photo, prose and sound) text focusing on/inspired by rural life in former Communist republics. "/>
    <x v="176"/>
    <n v="824"/>
    <x v="0"/>
    <s v="US"/>
    <s v="USD"/>
    <x v="756"/>
    <x v="756"/>
    <x v="0"/>
    <x v="19"/>
    <x v="0"/>
    <x v="3"/>
    <x v="9"/>
    <x v="90"/>
    <x v="572"/>
    <x v="756"/>
    <x v="6"/>
  </r>
  <r>
    <n v="757"/>
    <x v="757"/>
    <s v="This is for the book release event/photo gallery show. Funds will go to buy gallery prints &amp; copies of Orlando's Historic Haunts."/>
    <x v="49"/>
    <n v="595"/>
    <x v="0"/>
    <s v="US"/>
    <s v="USD"/>
    <x v="757"/>
    <x v="757"/>
    <x v="0"/>
    <x v="59"/>
    <x v="0"/>
    <x v="3"/>
    <x v="9"/>
    <x v="138"/>
    <x v="573"/>
    <x v="757"/>
    <x v="5"/>
  </r>
  <r>
    <n v="758"/>
    <x v="758"/>
    <s v="I am publishing my book, Waiting on Humanity and need some finishing funds to do so."/>
    <x v="30"/>
    <n v="2550"/>
    <x v="0"/>
    <s v="US"/>
    <s v="USD"/>
    <x v="758"/>
    <x v="758"/>
    <x v="0"/>
    <x v="10"/>
    <x v="0"/>
    <x v="3"/>
    <x v="9"/>
    <x v="21"/>
    <x v="574"/>
    <x v="758"/>
    <x v="7"/>
  </r>
  <r>
    <n v="759"/>
    <x v="759"/>
    <s v="Help me search for the lost ruins of the UK. A unique guide to  lesser known and somewhat known ruins of Britain."/>
    <x v="10"/>
    <n v="5096"/>
    <x v="0"/>
    <s v="GB"/>
    <s v="GBP"/>
    <x v="759"/>
    <x v="759"/>
    <x v="0"/>
    <x v="221"/>
    <x v="0"/>
    <x v="3"/>
    <x v="9"/>
    <x v="21"/>
    <x v="575"/>
    <x v="759"/>
    <x v="3"/>
  </r>
  <r>
    <n v="760"/>
    <x v="760"/>
    <s v="I am publishing my 5th book, I am looking to publish a book of short stories, all based on random thoughts that flash through my mind."/>
    <x v="41"/>
    <n v="0"/>
    <x v="2"/>
    <s v="US"/>
    <s v="USD"/>
    <x v="760"/>
    <x v="760"/>
    <x v="0"/>
    <x v="78"/>
    <x v="1"/>
    <x v="3"/>
    <x v="10"/>
    <x v="50"/>
    <x v="121"/>
    <x v="760"/>
    <x v="2"/>
  </r>
  <r>
    <n v="761"/>
    <x v="761"/>
    <s v="The day Chuck died was the day everything changed. Now he has to save the afterlife from extinction or die again trying."/>
    <x v="10"/>
    <n v="235"/>
    <x v="2"/>
    <s v="US"/>
    <s v="USD"/>
    <x v="761"/>
    <x v="761"/>
    <x v="0"/>
    <x v="79"/>
    <x v="1"/>
    <x v="3"/>
    <x v="10"/>
    <x v="62"/>
    <x v="576"/>
    <x v="761"/>
    <x v="3"/>
  </r>
  <r>
    <n v="762"/>
    <x v="762"/>
    <s v="An original-well-done eBook. Mainly about fiction, action, adventure, and mystery. A story that you've never read!"/>
    <x v="8"/>
    <n v="0"/>
    <x v="2"/>
    <s v="MX"/>
    <s v="MXN"/>
    <x v="762"/>
    <x v="762"/>
    <x v="0"/>
    <x v="78"/>
    <x v="1"/>
    <x v="3"/>
    <x v="10"/>
    <x v="50"/>
    <x v="121"/>
    <x v="762"/>
    <x v="2"/>
  </r>
  <r>
    <n v="763"/>
    <x v="763"/>
    <s v="Highland Sabre explores a possible yet terrifying explanation for the mystery big cats said to prowl the British countryside."/>
    <x v="177"/>
    <n v="5"/>
    <x v="2"/>
    <s v="GB"/>
    <s v="GBP"/>
    <x v="763"/>
    <x v="763"/>
    <x v="0"/>
    <x v="29"/>
    <x v="1"/>
    <x v="3"/>
    <x v="10"/>
    <x v="50"/>
    <x v="144"/>
    <x v="763"/>
    <x v="4"/>
  </r>
  <r>
    <n v="764"/>
    <x v="764"/>
    <s v="[JOE]KES is a book full of over 200 original, sometimes funny, pun-ish Joekes. If you hate the book, use it as a coster!"/>
    <x v="10"/>
    <n v="0"/>
    <x v="2"/>
    <s v="US"/>
    <s v="USD"/>
    <x v="764"/>
    <x v="764"/>
    <x v="0"/>
    <x v="78"/>
    <x v="1"/>
    <x v="3"/>
    <x v="10"/>
    <x v="50"/>
    <x v="121"/>
    <x v="764"/>
    <x v="0"/>
  </r>
  <r>
    <n v="765"/>
    <x v="765"/>
    <s v="To survive, an American socialite must fight with a Mafia boss in the French Resistance, but will his underworld ruin her in the end?"/>
    <x v="39"/>
    <n v="2521"/>
    <x v="2"/>
    <s v="US"/>
    <s v="USD"/>
    <x v="765"/>
    <x v="765"/>
    <x v="0"/>
    <x v="34"/>
    <x v="1"/>
    <x v="3"/>
    <x v="10"/>
    <x v="71"/>
    <x v="577"/>
    <x v="765"/>
    <x v="3"/>
  </r>
  <r>
    <n v="766"/>
    <x v="766"/>
    <s v="I am writing about my nonna's life in Southern Italy and what it was like to grow up in a Fascist regime before immigrating to Canada."/>
    <x v="23"/>
    <n v="0"/>
    <x v="2"/>
    <s v="CA"/>
    <s v="CAD"/>
    <x v="766"/>
    <x v="766"/>
    <x v="0"/>
    <x v="78"/>
    <x v="1"/>
    <x v="3"/>
    <x v="10"/>
    <x v="50"/>
    <x v="121"/>
    <x v="766"/>
    <x v="0"/>
  </r>
  <r>
    <n v="767"/>
    <x v="767"/>
    <s v="Jury of Peers is a complete novel, and it's good._x000a_All it needs now?  _x000a_More readers.  About ten million more._x000a_Let's get 'em."/>
    <x v="10"/>
    <n v="177"/>
    <x v="2"/>
    <s v="US"/>
    <s v="USD"/>
    <x v="767"/>
    <x v="767"/>
    <x v="0"/>
    <x v="83"/>
    <x v="1"/>
    <x v="3"/>
    <x v="10"/>
    <x v="65"/>
    <x v="578"/>
    <x v="767"/>
    <x v="0"/>
  </r>
  <r>
    <n v="768"/>
    <x v="768"/>
    <s v="Haunted by a wrong decision and hunted by a Tall Dark Stranger, a misguided teen struggles to find her way home ..or will she make it?"/>
    <x v="30"/>
    <n v="0"/>
    <x v="2"/>
    <s v="US"/>
    <s v="USD"/>
    <x v="768"/>
    <x v="768"/>
    <x v="0"/>
    <x v="78"/>
    <x v="1"/>
    <x v="3"/>
    <x v="10"/>
    <x v="50"/>
    <x v="121"/>
    <x v="768"/>
    <x v="4"/>
  </r>
  <r>
    <n v="769"/>
    <x v="769"/>
    <s v="Over a year of dedication has produced amazing photos and stirring words. The last step is to help those words appear in a printed book"/>
    <x v="23"/>
    <n v="1656"/>
    <x v="2"/>
    <s v="US"/>
    <s v="USD"/>
    <x v="769"/>
    <x v="769"/>
    <x v="0"/>
    <x v="47"/>
    <x v="1"/>
    <x v="3"/>
    <x v="10"/>
    <x v="139"/>
    <x v="579"/>
    <x v="769"/>
    <x v="4"/>
  </r>
  <r>
    <n v="770"/>
    <x v="770"/>
    <s v="Daniel was an ordinary boy, until unordinary events began to occur. Danny had never been exposed to supernatural activity until now..."/>
    <x v="178"/>
    <n v="0"/>
    <x v="2"/>
    <s v="US"/>
    <s v="USD"/>
    <x v="770"/>
    <x v="770"/>
    <x v="0"/>
    <x v="78"/>
    <x v="1"/>
    <x v="3"/>
    <x v="10"/>
    <x v="50"/>
    <x v="121"/>
    <x v="770"/>
    <x v="4"/>
  </r>
  <r>
    <n v="771"/>
    <x v="771"/>
    <s v="A satire gift, the stress cube has original artwork, comes on a custom mahogany stand and has a funny exercise booklet."/>
    <x v="114"/>
    <n v="10"/>
    <x v="2"/>
    <s v="US"/>
    <s v="USD"/>
    <x v="771"/>
    <x v="771"/>
    <x v="0"/>
    <x v="29"/>
    <x v="1"/>
    <x v="3"/>
    <x v="10"/>
    <x v="50"/>
    <x v="119"/>
    <x v="771"/>
    <x v="0"/>
  </r>
  <r>
    <n v="772"/>
    <x v="772"/>
    <s v="What if the stories in the Bible, especially those about strong women, were retuld by their own characters? I've completed 5 and am ready to publish."/>
    <x v="15"/>
    <n v="50"/>
    <x v="2"/>
    <s v="US"/>
    <s v="USD"/>
    <x v="772"/>
    <x v="772"/>
    <x v="0"/>
    <x v="29"/>
    <x v="1"/>
    <x v="3"/>
    <x v="10"/>
    <x v="56"/>
    <x v="73"/>
    <x v="772"/>
    <x v="8"/>
  </r>
  <r>
    <n v="773"/>
    <x v="773"/>
    <s v="The Mortis Chronicles is a hard hitting, thought provoking and action packed indie published series. You know you want to read!"/>
    <x v="179"/>
    <n v="32"/>
    <x v="2"/>
    <s v="GB"/>
    <s v="GBP"/>
    <x v="773"/>
    <x v="773"/>
    <x v="0"/>
    <x v="84"/>
    <x v="1"/>
    <x v="3"/>
    <x v="10"/>
    <x v="60"/>
    <x v="580"/>
    <x v="773"/>
    <x v="0"/>
  </r>
  <r>
    <n v="774"/>
    <x v="774"/>
    <s v="Arabella seeks studio time to professionally read her novel, making it available to listeners as an audio book on audible.com"/>
    <x v="2"/>
    <n v="351"/>
    <x v="2"/>
    <s v="US"/>
    <s v="USD"/>
    <x v="774"/>
    <x v="774"/>
    <x v="0"/>
    <x v="82"/>
    <x v="1"/>
    <x v="3"/>
    <x v="10"/>
    <x v="140"/>
    <x v="492"/>
    <x v="774"/>
    <x v="3"/>
  </r>
  <r>
    <n v="775"/>
    <x v="775"/>
    <s v="Scorned is the first in a series that I have been working on for two years and it's time to get it published."/>
    <x v="3"/>
    <n v="170"/>
    <x v="2"/>
    <s v="US"/>
    <s v="USD"/>
    <x v="775"/>
    <x v="775"/>
    <x v="0"/>
    <x v="81"/>
    <x v="1"/>
    <x v="3"/>
    <x v="10"/>
    <x v="53"/>
    <x v="441"/>
    <x v="775"/>
    <x v="6"/>
  </r>
  <r>
    <n v="776"/>
    <x v="776"/>
    <s v="Would anything change if women were in charge? Book Clubs, readers, and critics herald the latest by award-winning author, Aguila."/>
    <x v="39"/>
    <n v="3598"/>
    <x v="2"/>
    <s v="US"/>
    <s v="USD"/>
    <x v="776"/>
    <x v="776"/>
    <x v="0"/>
    <x v="7"/>
    <x v="1"/>
    <x v="3"/>
    <x v="10"/>
    <x v="76"/>
    <x v="581"/>
    <x v="776"/>
    <x v="0"/>
  </r>
  <r>
    <n v="777"/>
    <x v="777"/>
    <s v="One Minute Gone is a murder mystery drawn from real people and events. Read Chapter One at http://davidhansardblog.wordpress.com."/>
    <x v="9"/>
    <n v="21"/>
    <x v="2"/>
    <s v="US"/>
    <s v="USD"/>
    <x v="777"/>
    <x v="777"/>
    <x v="0"/>
    <x v="83"/>
    <x v="1"/>
    <x v="3"/>
    <x v="10"/>
    <x v="60"/>
    <x v="582"/>
    <x v="777"/>
    <x v="4"/>
  </r>
  <r>
    <n v="778"/>
    <x v="778"/>
    <s v="Laughter, tears and good times in the warm glow of Summer s Love. The perfect recipe for the winter blahs."/>
    <x v="2"/>
    <n v="2"/>
    <x v="2"/>
    <s v="US"/>
    <s v="USD"/>
    <x v="778"/>
    <x v="778"/>
    <x v="0"/>
    <x v="29"/>
    <x v="1"/>
    <x v="3"/>
    <x v="10"/>
    <x v="50"/>
    <x v="447"/>
    <x v="778"/>
    <x v="3"/>
  </r>
  <r>
    <n v="779"/>
    <x v="779"/>
    <s v="A novel. Beautiful. Sparse. The truth behind the American Dream seen from the eyes of a young wanderer in the midst of the economic collapse. "/>
    <x v="36"/>
    <n v="400"/>
    <x v="2"/>
    <s v="US"/>
    <s v="USD"/>
    <x v="779"/>
    <x v="779"/>
    <x v="0"/>
    <x v="79"/>
    <x v="1"/>
    <x v="3"/>
    <x v="10"/>
    <x v="56"/>
    <x v="583"/>
    <x v="779"/>
    <x v="7"/>
  </r>
  <r>
    <n v="780"/>
    <x v="780"/>
    <s v="We are finishing up recording our new record and we would like help with its physical CD release."/>
    <x v="28"/>
    <n v="1040"/>
    <x v="0"/>
    <s v="US"/>
    <s v="USD"/>
    <x v="780"/>
    <x v="780"/>
    <x v="0"/>
    <x v="74"/>
    <x v="0"/>
    <x v="4"/>
    <x v="11"/>
    <x v="3"/>
    <x v="584"/>
    <x v="780"/>
    <x v="6"/>
  </r>
  <r>
    <n v="781"/>
    <x v="781"/>
    <s v="&quot;WE ARE ON A MISSION TO TOUR THE UNITED STATES NON-STOP. TO DO SO WE NEED TO PURCHASE A NEW VAN.&quot;"/>
    <x v="134"/>
    <n v="1065.23"/>
    <x v="0"/>
    <s v="US"/>
    <s v="USD"/>
    <x v="781"/>
    <x v="781"/>
    <x v="0"/>
    <x v="20"/>
    <x v="0"/>
    <x v="4"/>
    <x v="11"/>
    <x v="18"/>
    <x v="585"/>
    <x v="781"/>
    <x v="4"/>
  </r>
  <r>
    <n v="782"/>
    <x v="782"/>
    <s v="After almost three years of being out of music, I've decided to finally make the solo record I've wanted to do for years."/>
    <x v="176"/>
    <n v="700"/>
    <x v="0"/>
    <s v="US"/>
    <s v="USD"/>
    <x v="782"/>
    <x v="782"/>
    <x v="0"/>
    <x v="25"/>
    <x v="0"/>
    <x v="4"/>
    <x v="11"/>
    <x v="8"/>
    <x v="73"/>
    <x v="782"/>
    <x v="5"/>
  </r>
  <r>
    <n v="783"/>
    <x v="783"/>
    <s v="The Red Masque will be heading into the studio in late April to begin recording their new album, tentatively titled &quot;Mythalogue&quot;."/>
    <x v="15"/>
    <n v="2222"/>
    <x v="0"/>
    <s v="US"/>
    <s v="USD"/>
    <x v="783"/>
    <x v="783"/>
    <x v="0"/>
    <x v="2"/>
    <x v="0"/>
    <x v="4"/>
    <x v="11"/>
    <x v="34"/>
    <x v="586"/>
    <x v="783"/>
    <x v="5"/>
  </r>
  <r>
    <n v="784"/>
    <x v="784"/>
    <s v="The book I am working on now is the third is a series of rock encyclopedias. However, I am in need of funding to cover the photo costs."/>
    <x v="28"/>
    <n v="1025"/>
    <x v="0"/>
    <s v="US"/>
    <s v="USD"/>
    <x v="784"/>
    <x v="784"/>
    <x v="0"/>
    <x v="73"/>
    <x v="0"/>
    <x v="4"/>
    <x v="11"/>
    <x v="33"/>
    <x v="587"/>
    <x v="784"/>
    <x v="3"/>
  </r>
  <r>
    <n v="785"/>
    <x v="785"/>
    <s v="Treedom wants to record a second album! We have a lot of new material, and we wanted to capture our new sound in a record for our fans."/>
    <x v="2"/>
    <n v="903.14"/>
    <x v="0"/>
    <s v="US"/>
    <s v="USD"/>
    <x v="785"/>
    <x v="785"/>
    <x v="0"/>
    <x v="60"/>
    <x v="0"/>
    <x v="4"/>
    <x v="11"/>
    <x v="141"/>
    <x v="588"/>
    <x v="785"/>
    <x v="4"/>
  </r>
  <r>
    <n v="786"/>
    <x v="786"/>
    <s v="In June, Columbus rock veterans, Watershed, will release and tour behind a new album, BRICK AND MORTAR."/>
    <x v="10"/>
    <n v="7140"/>
    <x v="0"/>
    <s v="US"/>
    <s v="USD"/>
    <x v="786"/>
    <x v="786"/>
    <x v="0"/>
    <x v="34"/>
    <x v="0"/>
    <x v="4"/>
    <x v="11"/>
    <x v="142"/>
    <x v="589"/>
    <x v="786"/>
    <x v="5"/>
  </r>
  <r>
    <n v="787"/>
    <x v="787"/>
    <s v="We've made our goal with your help. Thanks so much! This is a great time to pre-purchase the album and get some extra perks."/>
    <x v="38"/>
    <n v="1370"/>
    <x v="0"/>
    <s v="US"/>
    <s v="USD"/>
    <x v="787"/>
    <x v="787"/>
    <x v="0"/>
    <x v="57"/>
    <x v="0"/>
    <x v="4"/>
    <x v="11"/>
    <x v="35"/>
    <x v="590"/>
    <x v="787"/>
    <x v="4"/>
  </r>
  <r>
    <n v="788"/>
    <x v="788"/>
    <s v="With all of our money going towards our new full-length album and merch, we need your help so we don't end up stranded on tour."/>
    <x v="28"/>
    <n v="2035.05"/>
    <x v="0"/>
    <s v="US"/>
    <s v="USD"/>
    <x v="788"/>
    <x v="788"/>
    <x v="0"/>
    <x v="69"/>
    <x v="0"/>
    <x v="4"/>
    <x v="11"/>
    <x v="143"/>
    <x v="591"/>
    <x v="788"/>
    <x v="5"/>
  </r>
  <r>
    <n v="789"/>
    <x v="789"/>
    <s v="Reluctant Hero is getting ready to record their next EP titled All As One! Studio dates are set for January 18th-22nd! Let's work!"/>
    <x v="180"/>
    <n v="1860"/>
    <x v="0"/>
    <s v="US"/>
    <s v="USD"/>
    <x v="789"/>
    <x v="789"/>
    <x v="0"/>
    <x v="25"/>
    <x v="0"/>
    <x v="4"/>
    <x v="11"/>
    <x v="15"/>
    <x v="592"/>
    <x v="789"/>
    <x v="4"/>
  </r>
  <r>
    <n v="790"/>
    <x v="790"/>
    <s v="A regional band reaching to their fans. Reaching to become a national band with no label support. This is the chance of a lifetime."/>
    <x v="3"/>
    <n v="14437.46"/>
    <x v="0"/>
    <s v="US"/>
    <s v="USD"/>
    <x v="790"/>
    <x v="790"/>
    <x v="0"/>
    <x v="239"/>
    <x v="0"/>
    <x v="4"/>
    <x v="11"/>
    <x v="124"/>
    <x v="593"/>
    <x v="790"/>
    <x v="4"/>
  </r>
  <r>
    <n v="791"/>
    <x v="791"/>
    <s v="Second album from award-winning Brad Hoshaw &amp; the Seven Deadlies, featuring crowd favorites &quot;New Tattoo&quot; and &quot;Delta King.&quot;"/>
    <x v="51"/>
    <n v="7790"/>
    <x v="0"/>
    <s v="US"/>
    <s v="USD"/>
    <x v="791"/>
    <x v="791"/>
    <x v="0"/>
    <x v="130"/>
    <x v="0"/>
    <x v="4"/>
    <x v="11"/>
    <x v="3"/>
    <x v="594"/>
    <x v="791"/>
    <x v="4"/>
  </r>
  <r>
    <n v="792"/>
    <x v="792"/>
    <s v="Rock n' Roll about the intersection of lies and belief: the Believable Lie."/>
    <x v="30"/>
    <n v="2511.11"/>
    <x v="0"/>
    <s v="US"/>
    <s v="USD"/>
    <x v="792"/>
    <x v="792"/>
    <x v="0"/>
    <x v="65"/>
    <x v="0"/>
    <x v="4"/>
    <x v="11"/>
    <x v="8"/>
    <x v="595"/>
    <x v="792"/>
    <x v="4"/>
  </r>
  <r>
    <n v="793"/>
    <x v="793"/>
    <s v="Dead Tree Duo has been fortunate enough to record a full length album at Threshold Studios in NYC!  Now it's time to manufacture them!"/>
    <x v="181"/>
    <n v="2826.43"/>
    <x v="0"/>
    <s v="US"/>
    <s v="USD"/>
    <x v="793"/>
    <x v="793"/>
    <x v="0"/>
    <x v="58"/>
    <x v="0"/>
    <x v="4"/>
    <x v="11"/>
    <x v="33"/>
    <x v="596"/>
    <x v="793"/>
    <x v="4"/>
  </r>
  <r>
    <n v="794"/>
    <x v="794"/>
    <s v="The Brian Davis Band is a group of friends that want to share their lives and experiences through music that connects with people."/>
    <x v="6"/>
    <n v="8425"/>
    <x v="0"/>
    <s v="US"/>
    <s v="USD"/>
    <x v="794"/>
    <x v="794"/>
    <x v="0"/>
    <x v="28"/>
    <x v="0"/>
    <x v="4"/>
    <x v="11"/>
    <x v="2"/>
    <x v="597"/>
    <x v="794"/>
    <x v="6"/>
  </r>
  <r>
    <n v="795"/>
    <x v="795"/>
    <s v="After the success of the critically-acclaimed &quot;Confederate Buddha,&quot; Jimbo &amp; Tri-State need your help to raise the WHITE BUFFALO."/>
    <x v="32"/>
    <n v="15650"/>
    <x v="0"/>
    <s v="US"/>
    <s v="USD"/>
    <x v="795"/>
    <x v="795"/>
    <x v="0"/>
    <x v="192"/>
    <x v="0"/>
    <x v="4"/>
    <x v="11"/>
    <x v="20"/>
    <x v="598"/>
    <x v="795"/>
    <x v="5"/>
  </r>
  <r>
    <n v="796"/>
    <x v="796"/>
    <s v="Madrone is an independent band creating melodic, emotional, _x000a_alternative-rock needing your help to finish their new album."/>
    <x v="3"/>
    <n v="10135"/>
    <x v="0"/>
    <s v="US"/>
    <s v="USD"/>
    <x v="796"/>
    <x v="796"/>
    <x v="0"/>
    <x v="240"/>
    <x v="0"/>
    <x v="4"/>
    <x v="11"/>
    <x v="7"/>
    <x v="599"/>
    <x v="796"/>
    <x v="4"/>
  </r>
  <r>
    <n v="797"/>
    <x v="797"/>
    <s v="Help Lust Control Kickstart their first cd in 20 years!!  To be mixed by Rocky Gray (Living Sacrifice, Soul Embraced, Evanescence)!!"/>
    <x v="9"/>
    <n v="3226"/>
    <x v="0"/>
    <s v="US"/>
    <s v="USD"/>
    <x v="797"/>
    <x v="797"/>
    <x v="0"/>
    <x v="26"/>
    <x v="0"/>
    <x v="4"/>
    <x v="11"/>
    <x v="29"/>
    <x v="600"/>
    <x v="797"/>
    <x v="5"/>
  </r>
  <r>
    <n v="798"/>
    <x v="798"/>
    <s v="We have some great new songs and want to record a special edition 4 song EP as our next Eric Stuart Band release"/>
    <x v="8"/>
    <n v="4021"/>
    <x v="0"/>
    <s v="US"/>
    <s v="USD"/>
    <x v="798"/>
    <x v="798"/>
    <x v="0"/>
    <x v="45"/>
    <x v="0"/>
    <x v="4"/>
    <x v="11"/>
    <x v="41"/>
    <x v="601"/>
    <x v="798"/>
    <x v="3"/>
  </r>
  <r>
    <n v="799"/>
    <x v="799"/>
    <s v="Los Angeles-based recording artist Ryan Caskey joined forces with producer Eddie Hedges to record alternative rock masterworks."/>
    <x v="10"/>
    <n v="5001"/>
    <x v="0"/>
    <s v="US"/>
    <s v="USD"/>
    <x v="799"/>
    <x v="799"/>
    <x v="0"/>
    <x v="33"/>
    <x v="0"/>
    <x v="4"/>
    <x v="11"/>
    <x v="8"/>
    <x v="602"/>
    <x v="799"/>
    <x v="5"/>
  </r>
  <r>
    <n v="800"/>
    <x v="800"/>
    <s v="Scotland's premier classic rock and metal festival, 3 days, 3-4 stages, family friendly,  for people of all ages"/>
    <x v="15"/>
    <n v="2282"/>
    <x v="0"/>
    <s v="GB"/>
    <s v="GBP"/>
    <x v="800"/>
    <x v="800"/>
    <x v="0"/>
    <x v="66"/>
    <x v="0"/>
    <x v="4"/>
    <x v="11"/>
    <x v="144"/>
    <x v="603"/>
    <x v="800"/>
    <x v="3"/>
  </r>
  <r>
    <n v="801"/>
    <x v="801"/>
    <s v="ALL WE WANT TO DO IS DRIVE AROUND AMERICA AND PLAY A BUNCH OF SHOWS, BUT WE DON'T HAVE ANY MONEY..."/>
    <x v="13"/>
    <n v="2230.4299999999998"/>
    <x v="0"/>
    <s v="US"/>
    <s v="USD"/>
    <x v="801"/>
    <x v="801"/>
    <x v="0"/>
    <x v="13"/>
    <x v="0"/>
    <x v="4"/>
    <x v="11"/>
    <x v="20"/>
    <x v="604"/>
    <x v="801"/>
    <x v="6"/>
  </r>
  <r>
    <n v="802"/>
    <x v="802"/>
    <s v="Vaz invades 2 new continents in the Eastern Hemisphere and brings home a Split Single, a Video Documentary and a Live Record from Asia."/>
    <x v="12"/>
    <n v="6080"/>
    <x v="0"/>
    <s v="US"/>
    <s v="USD"/>
    <x v="802"/>
    <x v="802"/>
    <x v="0"/>
    <x v="11"/>
    <x v="0"/>
    <x v="4"/>
    <x v="11"/>
    <x v="7"/>
    <x v="605"/>
    <x v="802"/>
    <x v="5"/>
  </r>
  <r>
    <n v="803"/>
    <x v="803"/>
    <s v="We're recording our first single in Nashville this summer and sending it to radio with Shamrock Media Group.  We need your help!!"/>
    <x v="98"/>
    <n v="2835"/>
    <x v="0"/>
    <s v="US"/>
    <s v="USD"/>
    <x v="803"/>
    <x v="803"/>
    <x v="0"/>
    <x v="44"/>
    <x v="0"/>
    <x v="4"/>
    <x v="11"/>
    <x v="4"/>
    <x v="606"/>
    <x v="803"/>
    <x v="6"/>
  </r>
  <r>
    <n v="804"/>
    <x v="804"/>
    <s v="Hope and Inspiration.  That is what this project is all about. In the midst of a dark and broken world our stories can speak life."/>
    <x v="62"/>
    <n v="5500"/>
    <x v="0"/>
    <s v="US"/>
    <s v="USD"/>
    <x v="804"/>
    <x v="804"/>
    <x v="0"/>
    <x v="59"/>
    <x v="0"/>
    <x v="4"/>
    <x v="11"/>
    <x v="8"/>
    <x v="607"/>
    <x v="804"/>
    <x v="6"/>
  </r>
  <r>
    <n v="805"/>
    <x v="805"/>
    <s v="Be a part of Virtual CH's debut Video and Record release.  Help fund their debut music video and record mixing expenses."/>
    <x v="9"/>
    <n v="3150"/>
    <x v="0"/>
    <s v="US"/>
    <s v="USD"/>
    <x v="805"/>
    <x v="805"/>
    <x v="0"/>
    <x v="241"/>
    <x v="0"/>
    <x v="4"/>
    <x v="11"/>
    <x v="2"/>
    <x v="608"/>
    <x v="805"/>
    <x v="6"/>
  </r>
  <r>
    <n v="806"/>
    <x v="806"/>
    <s v="Help Golden Animals finish their NEW Album!"/>
    <x v="6"/>
    <n v="8355"/>
    <x v="0"/>
    <s v="US"/>
    <s v="USD"/>
    <x v="806"/>
    <x v="806"/>
    <x v="0"/>
    <x v="26"/>
    <x v="0"/>
    <x v="4"/>
    <x v="11"/>
    <x v="3"/>
    <x v="168"/>
    <x v="806"/>
    <x v="6"/>
  </r>
  <r>
    <n v="807"/>
    <x v="807"/>
    <s v="Join the Sic Vita family and lend a hand as we create a new album!"/>
    <x v="23"/>
    <n v="4205"/>
    <x v="0"/>
    <s v="US"/>
    <s v="USD"/>
    <x v="807"/>
    <x v="807"/>
    <x v="0"/>
    <x v="7"/>
    <x v="0"/>
    <x v="4"/>
    <x v="11"/>
    <x v="2"/>
    <x v="609"/>
    <x v="807"/>
    <x v="1"/>
  </r>
  <r>
    <n v="808"/>
    <x v="808"/>
    <s v="The Micronite Filters have a blood curdling sonic adventure ready for psychedelic swirled vinyl for the best possible auditory journey."/>
    <x v="37"/>
    <n v="4500"/>
    <x v="0"/>
    <s v="CA"/>
    <s v="CAD"/>
    <x v="808"/>
    <x v="808"/>
    <x v="0"/>
    <x v="68"/>
    <x v="0"/>
    <x v="4"/>
    <x v="11"/>
    <x v="8"/>
    <x v="610"/>
    <x v="808"/>
    <x v="3"/>
  </r>
  <r>
    <n v="809"/>
    <x v="809"/>
    <s v="Acknowledged songwriter looking to record album of new songs to secure a Publishing Contract"/>
    <x v="23"/>
    <n v="4151"/>
    <x v="0"/>
    <s v="US"/>
    <s v="USD"/>
    <x v="809"/>
    <x v="809"/>
    <x v="0"/>
    <x v="47"/>
    <x v="0"/>
    <x v="4"/>
    <x v="11"/>
    <x v="3"/>
    <x v="611"/>
    <x v="809"/>
    <x v="4"/>
  </r>
  <r>
    <n v="810"/>
    <x v="810"/>
    <s v="Please help us reach both a short term and lifetime goal! We can't do this without your help. thank you a ton from all of us at P.T.R.."/>
    <x v="15"/>
    <n v="1575"/>
    <x v="0"/>
    <s v="US"/>
    <s v="USD"/>
    <x v="810"/>
    <x v="810"/>
    <x v="0"/>
    <x v="74"/>
    <x v="0"/>
    <x v="4"/>
    <x v="11"/>
    <x v="2"/>
    <x v="608"/>
    <x v="810"/>
    <x v="5"/>
  </r>
  <r>
    <n v="811"/>
    <x v="811"/>
    <s v="We need your financial support to cover the tour costs!  (Sound, lights, travel, stage design)"/>
    <x v="28"/>
    <n v="1040"/>
    <x v="0"/>
    <s v="US"/>
    <s v="USD"/>
    <x v="811"/>
    <x v="811"/>
    <x v="0"/>
    <x v="8"/>
    <x v="0"/>
    <x v="4"/>
    <x v="11"/>
    <x v="3"/>
    <x v="64"/>
    <x v="811"/>
    <x v="4"/>
  </r>
  <r>
    <n v="812"/>
    <x v="812"/>
    <s v="Gainesville's pop punk 3 piece Assassinate The Scientist started a new band and they want to release a 7&quot;, but they need your help!!"/>
    <x v="20"/>
    <n v="911"/>
    <x v="0"/>
    <s v="US"/>
    <s v="USD"/>
    <x v="812"/>
    <x v="812"/>
    <x v="0"/>
    <x v="51"/>
    <x v="0"/>
    <x v="4"/>
    <x v="11"/>
    <x v="144"/>
    <x v="612"/>
    <x v="812"/>
    <x v="4"/>
  </r>
  <r>
    <n v="813"/>
    <x v="813"/>
    <s v="A pre order campaign to fund the pressing of our second full length vinyl LP"/>
    <x v="15"/>
    <n v="2399.94"/>
    <x v="0"/>
    <s v="US"/>
    <s v="USD"/>
    <x v="813"/>
    <x v="813"/>
    <x v="0"/>
    <x v="93"/>
    <x v="0"/>
    <x v="4"/>
    <x v="11"/>
    <x v="12"/>
    <x v="380"/>
    <x v="813"/>
    <x v="5"/>
  </r>
  <r>
    <n v="814"/>
    <x v="814"/>
    <s v="We have been a band since 2007, but we've never hit the road. That's messed up... So this summer, we're trying to and need your help!"/>
    <x v="28"/>
    <n v="1273"/>
    <x v="0"/>
    <s v="US"/>
    <s v="USD"/>
    <x v="814"/>
    <x v="814"/>
    <x v="0"/>
    <x v="33"/>
    <x v="0"/>
    <x v="4"/>
    <x v="11"/>
    <x v="37"/>
    <x v="613"/>
    <x v="814"/>
    <x v="6"/>
  </r>
  <r>
    <n v="815"/>
    <x v="815"/>
    <s v="Be a part of helping The Early Reset finish their new 7 song EP."/>
    <x v="23"/>
    <n v="4280"/>
    <x v="0"/>
    <s v="US"/>
    <s v="USD"/>
    <x v="815"/>
    <x v="815"/>
    <x v="0"/>
    <x v="68"/>
    <x v="0"/>
    <x v="4"/>
    <x v="11"/>
    <x v="13"/>
    <x v="614"/>
    <x v="815"/>
    <x v="3"/>
  </r>
  <r>
    <n v="816"/>
    <x v="816"/>
    <s v="Friends and Family have an album for you. They need your help to release it to the world."/>
    <x v="39"/>
    <n v="8058.55"/>
    <x v="0"/>
    <s v="US"/>
    <s v="USD"/>
    <x v="816"/>
    <x v="816"/>
    <x v="0"/>
    <x v="242"/>
    <x v="0"/>
    <x v="4"/>
    <x v="11"/>
    <x v="41"/>
    <x v="615"/>
    <x v="816"/>
    <x v="4"/>
  </r>
  <r>
    <n v="817"/>
    <x v="817"/>
    <s v="Dead Fish Handshake is a rock band based out of New Jersey. We are in the process of raising funds for our second record."/>
    <x v="15"/>
    <n v="2056.66"/>
    <x v="0"/>
    <s v="US"/>
    <s v="USD"/>
    <x v="817"/>
    <x v="817"/>
    <x v="0"/>
    <x v="23"/>
    <x v="0"/>
    <x v="4"/>
    <x v="11"/>
    <x v="0"/>
    <x v="616"/>
    <x v="817"/>
    <x v="5"/>
  </r>
  <r>
    <n v="818"/>
    <x v="818"/>
    <s v="Orwell is hitting the road this August for a West Coast tour and we need substantial van repairs in order to get there.  Dates booked."/>
    <x v="18"/>
    <n v="545"/>
    <x v="0"/>
    <s v="US"/>
    <s v="USD"/>
    <x v="818"/>
    <x v="818"/>
    <x v="0"/>
    <x v="10"/>
    <x v="0"/>
    <x v="4"/>
    <x v="11"/>
    <x v="94"/>
    <x v="617"/>
    <x v="818"/>
    <x v="5"/>
  </r>
  <r>
    <n v="819"/>
    <x v="819"/>
    <s v="We are touring the Southeast in support of our new EP"/>
    <x v="44"/>
    <n v="435"/>
    <x v="0"/>
    <s v="US"/>
    <s v="USD"/>
    <x v="819"/>
    <x v="819"/>
    <x v="0"/>
    <x v="25"/>
    <x v="0"/>
    <x v="4"/>
    <x v="11"/>
    <x v="15"/>
    <x v="618"/>
    <x v="819"/>
    <x v="4"/>
  </r>
  <r>
    <n v="820"/>
    <x v="820"/>
    <s v="Wyatt Lowe &amp; the Ottomatics will be hitting the road this June on a North and Southwest Summer 2014 tour!"/>
    <x v="13"/>
    <n v="2681"/>
    <x v="0"/>
    <s v="US"/>
    <s v="USD"/>
    <x v="820"/>
    <x v="820"/>
    <x v="0"/>
    <x v="44"/>
    <x v="0"/>
    <x v="4"/>
    <x v="11"/>
    <x v="84"/>
    <x v="619"/>
    <x v="820"/>
    <x v="3"/>
  </r>
  <r>
    <n v="821"/>
    <x v="821"/>
    <s v="Bizness Suit - NEW ALBUM - We're going to LA to record the best rock album ever - bluesy funky Rock n Roll with soul"/>
    <x v="182"/>
    <n v="17482"/>
    <x v="0"/>
    <s v="US"/>
    <s v="USD"/>
    <x v="821"/>
    <x v="821"/>
    <x v="0"/>
    <x v="76"/>
    <x v="0"/>
    <x v="4"/>
    <x v="11"/>
    <x v="8"/>
    <x v="620"/>
    <x v="821"/>
    <x v="0"/>
  </r>
  <r>
    <n v="822"/>
    <x v="822"/>
    <s v="Soul Easy recording our first full length CD.  Inspired by lots of friends and lots of good times."/>
    <x v="9"/>
    <n v="3575"/>
    <x v="0"/>
    <s v="US"/>
    <s v="USD"/>
    <x v="822"/>
    <x v="822"/>
    <x v="0"/>
    <x v="50"/>
    <x v="0"/>
    <x v="4"/>
    <x v="11"/>
    <x v="17"/>
    <x v="621"/>
    <x v="822"/>
    <x v="5"/>
  </r>
  <r>
    <n v="823"/>
    <x v="823"/>
    <s v="Eyes For Fire is finally ready to release their Debut Album but we need YOU to help us put the final touches on it."/>
    <x v="134"/>
    <n v="1436"/>
    <x v="0"/>
    <s v="US"/>
    <s v="USD"/>
    <x v="823"/>
    <x v="823"/>
    <x v="0"/>
    <x v="51"/>
    <x v="0"/>
    <x v="4"/>
    <x v="11"/>
    <x v="145"/>
    <x v="622"/>
    <x v="823"/>
    <x v="0"/>
  </r>
  <r>
    <n v="824"/>
    <x v="824"/>
    <s v="Hi Ho Silver Oh is going on a West Coast tour! We'll be starting in Santa Barbara, and spreading our tunes all the way to Seattle and back."/>
    <x v="183"/>
    <n v="2150.1"/>
    <x v="0"/>
    <s v="US"/>
    <s v="USD"/>
    <x v="824"/>
    <x v="824"/>
    <x v="0"/>
    <x v="241"/>
    <x v="0"/>
    <x v="4"/>
    <x v="11"/>
    <x v="84"/>
    <x v="623"/>
    <x v="824"/>
    <x v="7"/>
  </r>
  <r>
    <n v="825"/>
    <x v="825"/>
    <s v="Kickstarting Kill Freeman independently. Help fund the New Record, Video and Live Shows."/>
    <x v="78"/>
    <n v="12554"/>
    <x v="0"/>
    <s v="US"/>
    <s v="USD"/>
    <x v="825"/>
    <x v="825"/>
    <x v="0"/>
    <x v="221"/>
    <x v="0"/>
    <x v="4"/>
    <x v="11"/>
    <x v="8"/>
    <x v="624"/>
    <x v="825"/>
    <x v="5"/>
  </r>
  <r>
    <n v="826"/>
    <x v="826"/>
    <s v="Protect The Dream is preparing to record their debut album 8 years in the making. Lets make it happen Kickstarter!"/>
    <x v="62"/>
    <n v="5580"/>
    <x v="0"/>
    <s v="US"/>
    <s v="USD"/>
    <x v="826"/>
    <x v="826"/>
    <x v="0"/>
    <x v="72"/>
    <x v="0"/>
    <x v="4"/>
    <x v="11"/>
    <x v="7"/>
    <x v="625"/>
    <x v="826"/>
    <x v="5"/>
  </r>
  <r>
    <n v="827"/>
    <x v="827"/>
    <s v="We want to release our Losing Wings EP on a week-long tour of California's music scene!  We've got the EP made, we just need gas money!"/>
    <x v="43"/>
    <n v="310"/>
    <x v="0"/>
    <s v="US"/>
    <s v="USD"/>
    <x v="827"/>
    <x v="827"/>
    <x v="0"/>
    <x v="202"/>
    <x v="0"/>
    <x v="4"/>
    <x v="11"/>
    <x v="33"/>
    <x v="626"/>
    <x v="827"/>
    <x v="5"/>
  </r>
  <r>
    <n v="828"/>
    <x v="828"/>
    <s v="Our new CD comes out July 3. We have self-financed the project with money from our shows but now need additional funding for video."/>
    <x v="46"/>
    <n v="1391"/>
    <x v="0"/>
    <s v="US"/>
    <s v="USD"/>
    <x v="828"/>
    <x v="828"/>
    <x v="0"/>
    <x v="44"/>
    <x v="0"/>
    <x v="4"/>
    <x v="11"/>
    <x v="13"/>
    <x v="247"/>
    <x v="828"/>
    <x v="5"/>
  </r>
  <r>
    <n v="829"/>
    <x v="829"/>
    <s v="We are a band from South East London- each member is19 years OA. We have been together for two years. Taking pride in making good music"/>
    <x v="2"/>
    <n v="520"/>
    <x v="0"/>
    <s v="GB"/>
    <s v="GBP"/>
    <x v="829"/>
    <x v="829"/>
    <x v="0"/>
    <x v="38"/>
    <x v="0"/>
    <x v="4"/>
    <x v="11"/>
    <x v="3"/>
    <x v="151"/>
    <x v="829"/>
    <x v="2"/>
  </r>
  <r>
    <n v="830"/>
    <x v="830"/>
    <s v="We're making a high energy, fist pumpin', pelvis-thrusting new Rock n Roll album and we'd love for you to be a part of it."/>
    <x v="40"/>
    <n v="1941"/>
    <x v="0"/>
    <s v="US"/>
    <s v="USD"/>
    <x v="830"/>
    <x v="830"/>
    <x v="0"/>
    <x v="58"/>
    <x v="0"/>
    <x v="4"/>
    <x v="11"/>
    <x v="29"/>
    <x v="627"/>
    <x v="830"/>
    <x v="4"/>
  </r>
  <r>
    <n v="831"/>
    <x v="831"/>
    <s v="7Horse is a new band with a self-funded album and a show they want to rock in your town!"/>
    <x v="15"/>
    <n v="3500"/>
    <x v="0"/>
    <s v="US"/>
    <s v="USD"/>
    <x v="831"/>
    <x v="831"/>
    <x v="0"/>
    <x v="9"/>
    <x v="0"/>
    <x v="4"/>
    <x v="11"/>
    <x v="146"/>
    <x v="628"/>
    <x v="831"/>
    <x v="5"/>
  </r>
  <r>
    <n v="832"/>
    <x v="832"/>
    <s v="Being in a band can make you feel like clowns, but we've got the best fans so we're not too worried. You are the new record labels!!"/>
    <x v="36"/>
    <n v="15091.06"/>
    <x v="0"/>
    <s v="US"/>
    <s v="USD"/>
    <x v="832"/>
    <x v="832"/>
    <x v="0"/>
    <x v="243"/>
    <x v="0"/>
    <x v="4"/>
    <x v="11"/>
    <x v="7"/>
    <x v="629"/>
    <x v="832"/>
    <x v="6"/>
  </r>
  <r>
    <n v="833"/>
    <x v="833"/>
    <s v="This is an American rock album."/>
    <x v="12"/>
    <n v="6100"/>
    <x v="0"/>
    <s v="US"/>
    <s v="USD"/>
    <x v="833"/>
    <x v="833"/>
    <x v="0"/>
    <x v="14"/>
    <x v="0"/>
    <x v="4"/>
    <x v="11"/>
    <x v="21"/>
    <x v="630"/>
    <x v="833"/>
    <x v="3"/>
  </r>
  <r>
    <n v="834"/>
    <x v="834"/>
    <s v="We were selected out of 4,000 bands to play on VANS Warped Tour! Amazing opportunity, but touring costs $$$!  We REALLY need your help!"/>
    <x v="62"/>
    <n v="7206"/>
    <x v="0"/>
    <s v="US"/>
    <s v="USD"/>
    <x v="834"/>
    <x v="834"/>
    <x v="0"/>
    <x v="11"/>
    <x v="0"/>
    <x v="4"/>
    <x v="11"/>
    <x v="26"/>
    <x v="631"/>
    <x v="834"/>
    <x v="4"/>
  </r>
  <r>
    <n v="835"/>
    <x v="835"/>
    <s v="Help composer and musician Samuel B. Lupowitz release his first solo piano rock effort featuring the hard-grooving Ego Band."/>
    <x v="13"/>
    <n v="2345"/>
    <x v="0"/>
    <s v="US"/>
    <s v="USD"/>
    <x v="835"/>
    <x v="835"/>
    <x v="0"/>
    <x v="244"/>
    <x v="0"/>
    <x v="4"/>
    <x v="11"/>
    <x v="16"/>
    <x v="632"/>
    <x v="835"/>
    <x v="5"/>
  </r>
  <r>
    <n v="836"/>
    <x v="836"/>
    <s v="An album you can bring home to mom."/>
    <x v="10"/>
    <n v="5046.5200000000004"/>
    <x v="0"/>
    <s v="US"/>
    <s v="USD"/>
    <x v="836"/>
    <x v="836"/>
    <x v="0"/>
    <x v="67"/>
    <x v="0"/>
    <x v="4"/>
    <x v="11"/>
    <x v="7"/>
    <x v="633"/>
    <x v="836"/>
    <x v="4"/>
  </r>
  <r>
    <n v="837"/>
    <x v="837"/>
    <s v="Take 147 is currently in the process of recording the debut album called, &quot;Nothin' to Lose&quot;."/>
    <x v="30"/>
    <n v="3045"/>
    <x v="0"/>
    <s v="US"/>
    <s v="USD"/>
    <x v="837"/>
    <x v="837"/>
    <x v="0"/>
    <x v="95"/>
    <x v="0"/>
    <x v="4"/>
    <x v="11"/>
    <x v="108"/>
    <x v="634"/>
    <x v="837"/>
    <x v="3"/>
  </r>
  <r>
    <n v="838"/>
    <x v="838"/>
    <s v="The Paper Melody wants YOU to be a part of the next chapter! Be a part of the process of our brand new EP and Music Videos!"/>
    <x v="13"/>
    <n v="2908"/>
    <x v="0"/>
    <s v="US"/>
    <s v="USD"/>
    <x v="838"/>
    <x v="838"/>
    <x v="0"/>
    <x v="42"/>
    <x v="0"/>
    <x v="4"/>
    <x v="11"/>
    <x v="14"/>
    <x v="635"/>
    <x v="838"/>
    <x v="6"/>
  </r>
  <r>
    <n v="839"/>
    <x v="839"/>
    <s v="The Waffle Stompers need your support to keep doing what we love--go on tour, make music and music videos."/>
    <x v="10"/>
    <n v="5830.83"/>
    <x v="0"/>
    <s v="US"/>
    <s v="USD"/>
    <x v="839"/>
    <x v="839"/>
    <x v="0"/>
    <x v="93"/>
    <x v="0"/>
    <x v="4"/>
    <x v="11"/>
    <x v="16"/>
    <x v="636"/>
    <x v="839"/>
    <x v="5"/>
  </r>
  <r>
    <n v="840"/>
    <x v="840"/>
    <s v="Carl King / Sir Millard Mulch / Dr. Zoltan Ã˜belisk is making a new 45-minute instrumental sci-fi album!"/>
    <x v="3"/>
    <n v="12041.66"/>
    <x v="0"/>
    <s v="US"/>
    <s v="USD"/>
    <x v="840"/>
    <x v="840"/>
    <x v="0"/>
    <x v="245"/>
    <x v="0"/>
    <x v="4"/>
    <x v="12"/>
    <x v="28"/>
    <x v="637"/>
    <x v="840"/>
    <x v="2"/>
  </r>
  <r>
    <n v="841"/>
    <x v="841"/>
    <s v="Dan Mumm's 2nd studio album. An ambitious project - Dan will attempt his best musical work yet, drawing influence from across the ages."/>
    <x v="10"/>
    <n v="5066"/>
    <x v="0"/>
    <s v="US"/>
    <s v="USD"/>
    <x v="841"/>
    <x v="841"/>
    <x v="1"/>
    <x v="225"/>
    <x v="0"/>
    <x v="4"/>
    <x v="12"/>
    <x v="7"/>
    <x v="638"/>
    <x v="841"/>
    <x v="3"/>
  </r>
  <r>
    <n v="842"/>
    <x v="842"/>
    <s v="Help fund our new concept album, inspired heavily by Sci-Fi and cosmology. Together, we can make &quot;Frontiers&quot; a great release!"/>
    <x v="30"/>
    <n v="2608"/>
    <x v="0"/>
    <s v="CA"/>
    <s v="CAD"/>
    <x v="842"/>
    <x v="842"/>
    <x v="1"/>
    <x v="70"/>
    <x v="0"/>
    <x v="4"/>
    <x v="12"/>
    <x v="3"/>
    <x v="639"/>
    <x v="842"/>
    <x v="4"/>
  </r>
  <r>
    <n v="843"/>
    <x v="843"/>
    <s v="Five metal heads dedicated to our passion for music. We believe music is Freedom, Unity &amp; Escape. Join us on our mission to Dig Deeper."/>
    <x v="9"/>
    <n v="8014"/>
    <x v="0"/>
    <s v="US"/>
    <s v="USD"/>
    <x v="843"/>
    <x v="843"/>
    <x v="0"/>
    <x v="246"/>
    <x v="0"/>
    <x v="4"/>
    <x v="12"/>
    <x v="128"/>
    <x v="640"/>
    <x v="843"/>
    <x v="2"/>
  </r>
  <r>
    <n v="844"/>
    <x v="844"/>
    <s v="The NEW ALBUM from the MOST METAL BAND ON EARTH is here! (WARNING: May cause melted faces and headbanging-related spinal trauma!)"/>
    <x v="9"/>
    <n v="5824"/>
    <x v="0"/>
    <s v="US"/>
    <s v="USD"/>
    <x v="844"/>
    <x v="844"/>
    <x v="1"/>
    <x v="180"/>
    <x v="0"/>
    <x v="4"/>
    <x v="12"/>
    <x v="147"/>
    <x v="641"/>
    <x v="844"/>
    <x v="3"/>
  </r>
  <r>
    <n v="845"/>
    <x v="845"/>
    <s v="Help Legend of Zelda tribute band Master Sword complete their latest heavy metal album: Shadow and Steel!"/>
    <x v="10"/>
    <n v="6019.01"/>
    <x v="0"/>
    <s v="US"/>
    <s v="USD"/>
    <x v="845"/>
    <x v="845"/>
    <x v="0"/>
    <x v="247"/>
    <x v="0"/>
    <x v="4"/>
    <x v="12"/>
    <x v="28"/>
    <x v="642"/>
    <x v="845"/>
    <x v="2"/>
  </r>
  <r>
    <n v="846"/>
    <x v="846"/>
    <s v="Pre-order and help me fund new merchandise so we can make the album release something amazing."/>
    <x v="184"/>
    <n v="1342.01"/>
    <x v="0"/>
    <s v="GB"/>
    <s v="GBP"/>
    <x v="846"/>
    <x v="846"/>
    <x v="0"/>
    <x v="5"/>
    <x v="0"/>
    <x v="4"/>
    <x v="12"/>
    <x v="108"/>
    <x v="643"/>
    <x v="846"/>
    <x v="3"/>
  </r>
  <r>
    <n v="847"/>
    <x v="847"/>
    <s v="MUSIC WITH MEANING!  MUSIC THAT MATTERS!!!"/>
    <x v="185"/>
    <n v="10"/>
    <x v="0"/>
    <s v="US"/>
    <s v="USD"/>
    <x v="847"/>
    <x v="847"/>
    <x v="0"/>
    <x v="29"/>
    <x v="0"/>
    <x v="4"/>
    <x v="12"/>
    <x v="8"/>
    <x v="119"/>
    <x v="847"/>
    <x v="0"/>
  </r>
  <r>
    <n v="848"/>
    <x v="848"/>
    <s v="God Am, a Grunge/Doom metal band, who have been trying to fund the production of our EP to bring you a unique aural assault."/>
    <x v="43"/>
    <n v="300"/>
    <x v="0"/>
    <s v="US"/>
    <s v="USD"/>
    <x v="848"/>
    <x v="848"/>
    <x v="0"/>
    <x v="38"/>
    <x v="0"/>
    <x v="4"/>
    <x v="12"/>
    <x v="8"/>
    <x v="644"/>
    <x v="848"/>
    <x v="0"/>
  </r>
  <r>
    <n v="849"/>
    <x v="849"/>
    <s v="&quot;Guard your passion as if your life depended on it, for well it might!&quot;_x000a_Join Nightingale in her journey through the Poison Garden."/>
    <x v="23"/>
    <n v="4796"/>
    <x v="0"/>
    <s v="US"/>
    <s v="USD"/>
    <x v="849"/>
    <x v="849"/>
    <x v="0"/>
    <x v="248"/>
    <x v="0"/>
    <x v="4"/>
    <x v="12"/>
    <x v="28"/>
    <x v="645"/>
    <x v="849"/>
    <x v="0"/>
  </r>
  <r>
    <n v="850"/>
    <x v="850"/>
    <s v="Help Chicago-based instrumental group Sioum complete the production of their 2nd full-length album."/>
    <x v="23"/>
    <n v="6207"/>
    <x v="0"/>
    <s v="US"/>
    <s v="USD"/>
    <x v="850"/>
    <x v="850"/>
    <x v="0"/>
    <x v="182"/>
    <x v="0"/>
    <x v="4"/>
    <x v="12"/>
    <x v="19"/>
    <x v="646"/>
    <x v="850"/>
    <x v="2"/>
  </r>
  <r>
    <n v="851"/>
    <x v="851"/>
    <s v="Salut, nous c'est M.F.Crew, on a besoin de vous pour produire notre premier album &quot;First Ride&quot; ! :)"/>
    <x v="13"/>
    <n v="2609"/>
    <x v="0"/>
    <s v="FR"/>
    <s v="EUR"/>
    <x v="851"/>
    <x v="851"/>
    <x v="0"/>
    <x v="16"/>
    <x v="0"/>
    <x v="4"/>
    <x v="12"/>
    <x v="22"/>
    <x v="647"/>
    <x v="851"/>
    <x v="2"/>
  </r>
  <r>
    <n v="852"/>
    <x v="852"/>
    <s v="Limited edition 2x12&quot; vinyl pressing of our latest album &quot;Who Do You Think We Are?&quot;"/>
    <x v="8"/>
    <n v="3674"/>
    <x v="0"/>
    <s v="US"/>
    <s v="USD"/>
    <x v="852"/>
    <x v="852"/>
    <x v="0"/>
    <x v="95"/>
    <x v="0"/>
    <x v="4"/>
    <x v="12"/>
    <x v="2"/>
    <x v="648"/>
    <x v="852"/>
    <x v="2"/>
  </r>
  <r>
    <n v="853"/>
    <x v="853"/>
    <s v="Help release a CD of sloggoth's first album &quot;sloggoth&quot;.  All contributors of $5 or more get a CD when the goal is met!"/>
    <x v="43"/>
    <n v="300"/>
    <x v="0"/>
    <s v="US"/>
    <s v="USD"/>
    <x v="853"/>
    <x v="853"/>
    <x v="0"/>
    <x v="73"/>
    <x v="0"/>
    <x v="4"/>
    <x v="12"/>
    <x v="8"/>
    <x v="179"/>
    <x v="853"/>
    <x v="0"/>
  </r>
  <r>
    <n v="854"/>
    <x v="854"/>
    <s v="Writing and Recording Sophomore record, and funding Tour to support Spring 2017 album release."/>
    <x v="186"/>
    <n v="32865.300000000003"/>
    <x v="0"/>
    <s v="US"/>
    <s v="USD"/>
    <x v="854"/>
    <x v="854"/>
    <x v="0"/>
    <x v="249"/>
    <x v="0"/>
    <x v="4"/>
    <x v="12"/>
    <x v="90"/>
    <x v="649"/>
    <x v="854"/>
    <x v="2"/>
  </r>
  <r>
    <n v="855"/>
    <x v="855"/>
    <s v="AtteroTerra's &quot;Pray for Apocalypse&quot; is fully completed, and only being held up by funding."/>
    <x v="187"/>
    <n v="1500"/>
    <x v="0"/>
    <s v="US"/>
    <s v="USD"/>
    <x v="855"/>
    <x v="855"/>
    <x v="0"/>
    <x v="5"/>
    <x v="0"/>
    <x v="4"/>
    <x v="12"/>
    <x v="33"/>
    <x v="650"/>
    <x v="855"/>
    <x v="2"/>
  </r>
  <r>
    <n v="856"/>
    <x v="856"/>
    <s v="Wir, die Heavy/Thrash Band &quot;Powerhead&quot; wollen ins Studio und eine Promo CD aufnehmen. Songs haben wir, Geld nicht ;-) ... und los!! :-)"/>
    <x v="49"/>
    <n v="545"/>
    <x v="0"/>
    <s v="DE"/>
    <s v="EUR"/>
    <x v="856"/>
    <x v="856"/>
    <x v="0"/>
    <x v="33"/>
    <x v="0"/>
    <x v="4"/>
    <x v="12"/>
    <x v="148"/>
    <x v="651"/>
    <x v="856"/>
    <x v="2"/>
  </r>
  <r>
    <n v="857"/>
    <x v="857"/>
    <s v="Modern Post-Hardcore/Electro music (Hardstyle, EDM, Trap, Dubstep, Dembow, House)."/>
    <x v="38"/>
    <n v="1200"/>
    <x v="0"/>
    <s v="ES"/>
    <s v="EUR"/>
    <x v="857"/>
    <x v="857"/>
    <x v="0"/>
    <x v="54"/>
    <x v="0"/>
    <x v="4"/>
    <x v="12"/>
    <x v="8"/>
    <x v="73"/>
    <x v="857"/>
    <x v="0"/>
  </r>
  <r>
    <n v="858"/>
    <x v="858"/>
    <s v="The album is written &amp; sounding epic, dark &amp; heavy! We now need your help to fund the release &amp; some spiffing limited edition merch!"/>
    <x v="38"/>
    <n v="1728.07"/>
    <x v="0"/>
    <s v="GB"/>
    <s v="GBP"/>
    <x v="858"/>
    <x v="858"/>
    <x v="0"/>
    <x v="88"/>
    <x v="0"/>
    <x v="4"/>
    <x v="12"/>
    <x v="124"/>
    <x v="652"/>
    <x v="858"/>
    <x v="0"/>
  </r>
  <r>
    <n v="859"/>
    <x v="859"/>
    <s v="We are heading to the studio to create our second album and we want you to be right there with us!"/>
    <x v="23"/>
    <n v="4187"/>
    <x v="0"/>
    <s v="US"/>
    <s v="USD"/>
    <x v="859"/>
    <x v="859"/>
    <x v="0"/>
    <x v="15"/>
    <x v="0"/>
    <x v="4"/>
    <x v="12"/>
    <x v="2"/>
    <x v="653"/>
    <x v="859"/>
    <x v="0"/>
  </r>
  <r>
    <n v="860"/>
    <x v="860"/>
    <s v="â€œThe Odd Couple Quintetâ€ is aptly named, since the Horn and Bassoon are truly an â€˜odd coupleâ€™ to front a jazz group."/>
    <x v="32"/>
    <n v="2540"/>
    <x v="2"/>
    <s v="US"/>
    <s v="USD"/>
    <x v="860"/>
    <x v="860"/>
    <x v="0"/>
    <x v="53"/>
    <x v="1"/>
    <x v="4"/>
    <x v="13"/>
    <x v="82"/>
    <x v="654"/>
    <x v="860"/>
    <x v="4"/>
  </r>
  <r>
    <n v="861"/>
    <x v="861"/>
    <s v="&quot;In My Own Eye&quot; a cabaret not to be missed  Building a Business Preserving the Art of Cabaret Theatre 4 the Next Generation"/>
    <x v="37"/>
    <n v="101"/>
    <x v="2"/>
    <s v="US"/>
    <s v="USD"/>
    <x v="861"/>
    <x v="861"/>
    <x v="0"/>
    <x v="84"/>
    <x v="1"/>
    <x v="4"/>
    <x v="13"/>
    <x v="53"/>
    <x v="470"/>
    <x v="861"/>
    <x v="2"/>
  </r>
  <r>
    <n v="862"/>
    <x v="862"/>
    <s v="I want to work with the great John Goodsall and Percy Jones from Brand X to create the ultimate new jazz album."/>
    <x v="63"/>
    <n v="170"/>
    <x v="2"/>
    <s v="GB"/>
    <s v="GBP"/>
    <x v="862"/>
    <x v="862"/>
    <x v="0"/>
    <x v="80"/>
    <x v="1"/>
    <x v="4"/>
    <x v="13"/>
    <x v="50"/>
    <x v="655"/>
    <x v="862"/>
    <x v="4"/>
  </r>
  <r>
    <n v="863"/>
    <x v="863"/>
    <s v="I'm making the move from a side man in local groups to the leader with this debut jazz CD project."/>
    <x v="13"/>
    <n v="90"/>
    <x v="2"/>
    <s v="US"/>
    <s v="USD"/>
    <x v="863"/>
    <x v="863"/>
    <x v="0"/>
    <x v="81"/>
    <x v="1"/>
    <x v="4"/>
    <x v="13"/>
    <x v="62"/>
    <x v="656"/>
    <x v="863"/>
    <x v="5"/>
  </r>
  <r>
    <n v="864"/>
    <x v="864"/>
    <s v="Help to make an album that will stand out in the pantheon of LDS music, an album of the highest musical and artistic standards."/>
    <x v="115"/>
    <n v="2700"/>
    <x v="2"/>
    <s v="US"/>
    <s v="USD"/>
    <x v="864"/>
    <x v="864"/>
    <x v="0"/>
    <x v="1"/>
    <x v="1"/>
    <x v="4"/>
    <x v="13"/>
    <x v="72"/>
    <x v="657"/>
    <x v="864"/>
    <x v="4"/>
  </r>
  <r>
    <n v="865"/>
    <x v="865"/>
    <s v="My name is Lindsay Main, and My artist name is &quot;Memphis Lady&quot;. Im looking to make my first cd, will all my own original songs on it."/>
    <x v="41"/>
    <n v="45"/>
    <x v="2"/>
    <s v="US"/>
    <s v="USD"/>
    <x v="865"/>
    <x v="865"/>
    <x v="0"/>
    <x v="84"/>
    <x v="1"/>
    <x v="4"/>
    <x v="13"/>
    <x v="53"/>
    <x v="377"/>
    <x v="865"/>
    <x v="5"/>
  </r>
  <r>
    <n v="866"/>
    <x v="866"/>
    <s v="Drivetime heads to Cali for summer tour supported by @Smoothjazz.com &amp; @JJZPhilly  #Spaghettini #The Roxy"/>
    <x v="8"/>
    <n v="640"/>
    <x v="2"/>
    <s v="US"/>
    <s v="USD"/>
    <x v="866"/>
    <x v="866"/>
    <x v="0"/>
    <x v="202"/>
    <x v="1"/>
    <x v="4"/>
    <x v="13"/>
    <x v="82"/>
    <x v="658"/>
    <x v="866"/>
    <x v="0"/>
  </r>
  <r>
    <n v="867"/>
    <x v="867"/>
    <s v="MichÃ© Fambro records the long-awaited Jazz Crooner album.  Favorite standards, and soon-to-be classic originals in one memorable album."/>
    <x v="10"/>
    <n v="1201"/>
    <x v="2"/>
    <s v="US"/>
    <s v="USD"/>
    <x v="867"/>
    <x v="867"/>
    <x v="0"/>
    <x v="202"/>
    <x v="1"/>
    <x v="4"/>
    <x v="13"/>
    <x v="149"/>
    <x v="659"/>
    <x v="867"/>
    <x v="8"/>
  </r>
  <r>
    <n v="868"/>
    <x v="868"/>
    <s v="I AM A SINGER/SONGWRITER RECORDING MY DEBUT ALBUM OF ORIGINAL MATERIAL TITLED &quot;MY LIFE UNFOLDING&quot;.....MUSIC IS SO MUCH A PART OF ME!"/>
    <x v="101"/>
    <n v="50"/>
    <x v="2"/>
    <s v="US"/>
    <s v="USD"/>
    <x v="868"/>
    <x v="868"/>
    <x v="0"/>
    <x v="29"/>
    <x v="1"/>
    <x v="4"/>
    <x v="13"/>
    <x v="50"/>
    <x v="73"/>
    <x v="868"/>
    <x v="4"/>
  </r>
  <r>
    <n v="869"/>
    <x v="869"/>
    <s v="The band Twice As Good wants to create and distribute a DVD of their live concert performance. This amazing band needs to be seen!"/>
    <x v="188"/>
    <n v="1040"/>
    <x v="2"/>
    <s v="US"/>
    <s v="USD"/>
    <x v="869"/>
    <x v="869"/>
    <x v="0"/>
    <x v="83"/>
    <x v="1"/>
    <x v="4"/>
    <x v="13"/>
    <x v="81"/>
    <x v="660"/>
    <x v="869"/>
    <x v="4"/>
  </r>
  <r>
    <n v="870"/>
    <x v="870"/>
    <s v="The Orchestra and it's boy/girl singers perform a plethora of hit songs arranged by Nelson Riddle, for the world's greatest singers."/>
    <x v="22"/>
    <n v="62"/>
    <x v="2"/>
    <s v="GB"/>
    <s v="GBP"/>
    <x v="870"/>
    <x v="870"/>
    <x v="0"/>
    <x v="81"/>
    <x v="1"/>
    <x v="4"/>
    <x v="13"/>
    <x v="50"/>
    <x v="661"/>
    <x v="870"/>
    <x v="4"/>
  </r>
  <r>
    <n v="871"/>
    <x v="871"/>
    <s v="fo/mo/deep heads back into the studio in January 2014 to record their 3rd CD. Seeking to continue experimenting with all things groove:"/>
    <x v="12"/>
    <n v="325"/>
    <x v="2"/>
    <s v="US"/>
    <s v="USD"/>
    <x v="871"/>
    <x v="871"/>
    <x v="0"/>
    <x v="8"/>
    <x v="1"/>
    <x v="4"/>
    <x v="13"/>
    <x v="62"/>
    <x v="662"/>
    <x v="871"/>
    <x v="4"/>
  </r>
  <r>
    <n v="872"/>
    <x v="872"/>
    <s v="The Songs of Africa Ensemble embarks on their first Goodwill Africa Tour, to taste African music &amp; culture firsthand."/>
    <x v="6"/>
    <n v="65"/>
    <x v="2"/>
    <s v="US"/>
    <s v="USD"/>
    <x v="872"/>
    <x v="872"/>
    <x v="0"/>
    <x v="84"/>
    <x v="1"/>
    <x v="4"/>
    <x v="13"/>
    <x v="60"/>
    <x v="151"/>
    <x v="872"/>
    <x v="6"/>
  </r>
  <r>
    <n v="873"/>
    <x v="873"/>
    <s v="Fall in love with &quot;The Dreamer&quot;, new original music from trumpeter Freddie Dunn!"/>
    <x v="8"/>
    <n v="45"/>
    <x v="2"/>
    <s v="US"/>
    <s v="USD"/>
    <x v="873"/>
    <x v="873"/>
    <x v="0"/>
    <x v="81"/>
    <x v="1"/>
    <x v="4"/>
    <x v="13"/>
    <x v="60"/>
    <x v="373"/>
    <x v="873"/>
    <x v="5"/>
  </r>
  <r>
    <n v="874"/>
    <x v="874"/>
    <s v="Tachoir music has been described as &quot;Highly original compositions with dazzling improvisations by virtuoso musicians&quot; - The Times"/>
    <x v="9"/>
    <n v="730"/>
    <x v="2"/>
    <s v="US"/>
    <s v="USD"/>
    <x v="874"/>
    <x v="874"/>
    <x v="0"/>
    <x v="64"/>
    <x v="1"/>
    <x v="4"/>
    <x v="13"/>
    <x v="149"/>
    <x v="663"/>
    <x v="874"/>
    <x v="4"/>
  </r>
  <r>
    <n v="875"/>
    <x v="875"/>
    <s v="IJD coincides with the Columbus Day. The musicians are Italian-American and they'll showcase music from the Italian American songbook."/>
    <x v="10"/>
    <n v="0"/>
    <x v="2"/>
    <s v="US"/>
    <s v="USD"/>
    <x v="875"/>
    <x v="875"/>
    <x v="0"/>
    <x v="78"/>
    <x v="1"/>
    <x v="4"/>
    <x v="13"/>
    <x v="50"/>
    <x v="121"/>
    <x v="875"/>
    <x v="0"/>
  </r>
  <r>
    <n v="876"/>
    <x v="876"/>
    <s v="What was the greatest record shop ever?  DOBELLS!"/>
    <x v="189"/>
    <n v="1286"/>
    <x v="2"/>
    <s v="GB"/>
    <s v="GBP"/>
    <x v="876"/>
    <x v="876"/>
    <x v="0"/>
    <x v="43"/>
    <x v="1"/>
    <x v="4"/>
    <x v="13"/>
    <x v="139"/>
    <x v="232"/>
    <x v="876"/>
    <x v="4"/>
  </r>
  <r>
    <n v="877"/>
    <x v="877"/>
    <s v="The Saxidentals are a Laie, HI based saxophone quartet. We have been playing gigs all around Laie and would love to make a music video!"/>
    <x v="13"/>
    <n v="1351"/>
    <x v="2"/>
    <s v="US"/>
    <s v="USD"/>
    <x v="877"/>
    <x v="877"/>
    <x v="0"/>
    <x v="60"/>
    <x v="1"/>
    <x v="4"/>
    <x v="13"/>
    <x v="150"/>
    <x v="664"/>
    <x v="877"/>
    <x v="4"/>
  </r>
  <r>
    <n v="878"/>
    <x v="878"/>
    <s v="Join in and help me make my first jazz album. I would really like to make a Christmas album and a smooth jazz CD. Want a FREE CD?"/>
    <x v="10"/>
    <n v="65"/>
    <x v="2"/>
    <s v="US"/>
    <s v="USD"/>
    <x v="878"/>
    <x v="878"/>
    <x v="0"/>
    <x v="84"/>
    <x v="1"/>
    <x v="4"/>
    <x v="13"/>
    <x v="60"/>
    <x v="151"/>
    <x v="878"/>
    <x v="7"/>
  </r>
  <r>
    <n v="879"/>
    <x v="879"/>
    <s v="It'll be THE event of the year for the musically adventurous types. Don't miss this chance to bring Peter BrÃ¶tzmann to our fair city!"/>
    <x v="190"/>
    <n v="644"/>
    <x v="2"/>
    <s v="US"/>
    <s v="USD"/>
    <x v="879"/>
    <x v="879"/>
    <x v="0"/>
    <x v="209"/>
    <x v="1"/>
    <x v="4"/>
    <x v="13"/>
    <x v="134"/>
    <x v="665"/>
    <x v="879"/>
    <x v="5"/>
  </r>
  <r>
    <n v="880"/>
    <x v="880"/>
    <s v="A record representing an era in East Bay local music that sustained art &amp; community that deserves to be preserved on 180 gram vinyl."/>
    <x v="191"/>
    <n v="113"/>
    <x v="2"/>
    <s v="US"/>
    <s v="USD"/>
    <x v="880"/>
    <x v="880"/>
    <x v="0"/>
    <x v="22"/>
    <x v="1"/>
    <x v="4"/>
    <x v="14"/>
    <x v="56"/>
    <x v="666"/>
    <x v="880"/>
    <x v="5"/>
  </r>
  <r>
    <n v="881"/>
    <x v="881"/>
    <s v="To raise funds to finish the latest album by Chris Reed and the Anime Raiders, called &quot;Deep City Diving&quot;"/>
    <x v="192"/>
    <n v="30"/>
    <x v="2"/>
    <s v="US"/>
    <s v="USD"/>
    <x v="881"/>
    <x v="881"/>
    <x v="0"/>
    <x v="29"/>
    <x v="1"/>
    <x v="4"/>
    <x v="14"/>
    <x v="60"/>
    <x v="179"/>
    <x v="881"/>
    <x v="6"/>
  </r>
  <r>
    <n v="882"/>
    <x v="882"/>
    <s v="This Full length Album Needs the real living record life. It took us 4 hard years, countless deaths and several studios but we won."/>
    <x v="15"/>
    <n v="302"/>
    <x v="2"/>
    <s v="US"/>
    <s v="USD"/>
    <x v="882"/>
    <x v="882"/>
    <x v="0"/>
    <x v="25"/>
    <x v="1"/>
    <x v="4"/>
    <x v="14"/>
    <x v="68"/>
    <x v="667"/>
    <x v="882"/>
    <x v="6"/>
  </r>
  <r>
    <n v="883"/>
    <x v="883"/>
    <s v="Seeking supporters to help me break the 15 year streak since my last record.  Dana Lawrence Music is ready to go back into the studio!"/>
    <x v="10"/>
    <n v="2001"/>
    <x v="2"/>
    <s v="US"/>
    <s v="USD"/>
    <x v="883"/>
    <x v="883"/>
    <x v="0"/>
    <x v="54"/>
    <x v="1"/>
    <x v="4"/>
    <x v="14"/>
    <x v="67"/>
    <x v="668"/>
    <x v="883"/>
    <x v="2"/>
  </r>
  <r>
    <n v="884"/>
    <x v="884"/>
    <s v="We need to hire an animal trainer to have a chimpanzee actor perform in our music video with us!"/>
    <x v="13"/>
    <n v="20"/>
    <x v="2"/>
    <s v="US"/>
    <s v="USD"/>
    <x v="884"/>
    <x v="884"/>
    <x v="0"/>
    <x v="84"/>
    <x v="1"/>
    <x v="4"/>
    <x v="14"/>
    <x v="60"/>
    <x v="119"/>
    <x v="884"/>
    <x v="5"/>
  </r>
  <r>
    <n v="885"/>
    <x v="885"/>
    <s v="Cobrette Bardole's widely anticipated sophomore release is ready for tracking and he needs your help to make it a reality!"/>
    <x v="28"/>
    <n v="750"/>
    <x v="2"/>
    <s v="US"/>
    <s v="USD"/>
    <x v="885"/>
    <x v="885"/>
    <x v="0"/>
    <x v="64"/>
    <x v="1"/>
    <x v="4"/>
    <x v="14"/>
    <x v="151"/>
    <x v="669"/>
    <x v="885"/>
    <x v="2"/>
  </r>
  <r>
    <n v="886"/>
    <x v="886"/>
    <s v="The time has finally come... Sap Laughter is in the process of updating our merchandise setup, and we need your help making it happen!"/>
    <x v="2"/>
    <n v="205"/>
    <x v="2"/>
    <s v="US"/>
    <s v="USD"/>
    <x v="886"/>
    <x v="886"/>
    <x v="0"/>
    <x v="63"/>
    <x v="1"/>
    <x v="4"/>
    <x v="14"/>
    <x v="139"/>
    <x v="670"/>
    <x v="886"/>
    <x v="2"/>
  </r>
  <r>
    <n v="887"/>
    <x v="887"/>
    <s v="Mortimer Nova is attempting to raise enough money to record their new album, Terrible the Fish has Drowned, to release it to the public"/>
    <x v="28"/>
    <n v="0"/>
    <x v="2"/>
    <s v="US"/>
    <s v="USD"/>
    <x v="887"/>
    <x v="887"/>
    <x v="0"/>
    <x v="78"/>
    <x v="1"/>
    <x v="4"/>
    <x v="14"/>
    <x v="50"/>
    <x v="121"/>
    <x v="887"/>
    <x v="5"/>
  </r>
  <r>
    <n v="888"/>
    <x v="888"/>
    <s v="Support Ginger Binge sounds. We're an independent 'cosmic Americana' band. We love to play music for you. We are grateful for your help"/>
    <x v="28"/>
    <n v="72"/>
    <x v="2"/>
    <s v="US"/>
    <s v="USD"/>
    <x v="888"/>
    <x v="888"/>
    <x v="0"/>
    <x v="80"/>
    <x v="1"/>
    <x v="4"/>
    <x v="14"/>
    <x v="113"/>
    <x v="656"/>
    <x v="888"/>
    <x v="6"/>
  </r>
  <r>
    <n v="889"/>
    <x v="889"/>
    <s v="I have finally decided to follow my dream. I want to be a professional musician. This is the project that with get me there."/>
    <x v="31"/>
    <n v="2360.3200000000002"/>
    <x v="2"/>
    <s v="US"/>
    <s v="USD"/>
    <x v="889"/>
    <x v="889"/>
    <x v="0"/>
    <x v="58"/>
    <x v="1"/>
    <x v="4"/>
    <x v="14"/>
    <x v="114"/>
    <x v="671"/>
    <x v="889"/>
    <x v="3"/>
  </r>
  <r>
    <n v="890"/>
    <x v="890"/>
    <s v="I'm producing an original gospel-folk, &quot;AmeriqueÃ±o&quot; collection of hymns and songs, so organic you could grow tomatoes with them."/>
    <x v="9"/>
    <n v="125"/>
    <x v="2"/>
    <s v="US"/>
    <s v="USD"/>
    <x v="890"/>
    <x v="890"/>
    <x v="0"/>
    <x v="80"/>
    <x v="1"/>
    <x v="4"/>
    <x v="14"/>
    <x v="65"/>
    <x v="672"/>
    <x v="890"/>
    <x v="4"/>
  </r>
  <r>
    <n v="891"/>
    <x v="891"/>
    <s v="Along with a new EP production and release, it's time to bring Den-Mate, LIVE, to a location near you - East Coast and Beyond!"/>
    <x v="6"/>
    <n v="260"/>
    <x v="2"/>
    <s v="US"/>
    <s v="USD"/>
    <x v="891"/>
    <x v="891"/>
    <x v="0"/>
    <x v="82"/>
    <x v="1"/>
    <x v="4"/>
    <x v="14"/>
    <x v="56"/>
    <x v="673"/>
    <x v="891"/>
    <x v="3"/>
  </r>
  <r>
    <n v="892"/>
    <x v="892"/>
    <s v="ADCA would like to complete the production of its debut CD, in order to bring the joys of chamber music to its fans, new and old."/>
    <x v="12"/>
    <n v="2445"/>
    <x v="2"/>
    <s v="US"/>
    <s v="USD"/>
    <x v="892"/>
    <x v="892"/>
    <x v="0"/>
    <x v="57"/>
    <x v="1"/>
    <x v="4"/>
    <x v="14"/>
    <x v="139"/>
    <x v="674"/>
    <x v="892"/>
    <x v="7"/>
  </r>
  <r>
    <n v="893"/>
    <x v="893"/>
    <s v="The Philly music scene is full of amazing talent. This annual music festival is to celebrate those gems within that scene!"/>
    <x v="13"/>
    <n v="200"/>
    <x v="2"/>
    <s v="US"/>
    <s v="USD"/>
    <x v="893"/>
    <x v="893"/>
    <x v="0"/>
    <x v="81"/>
    <x v="1"/>
    <x v="4"/>
    <x v="14"/>
    <x v="54"/>
    <x v="375"/>
    <x v="893"/>
    <x v="0"/>
  </r>
  <r>
    <n v="894"/>
    <x v="894"/>
    <s v="Help Saint Sebastian finish their debut album, Melancholy Breakdown, accompanied by a short documentary film about fibromyalgia."/>
    <x v="22"/>
    <n v="7834"/>
    <x v="2"/>
    <s v="US"/>
    <s v="USD"/>
    <x v="894"/>
    <x v="894"/>
    <x v="0"/>
    <x v="28"/>
    <x v="1"/>
    <x v="4"/>
    <x v="14"/>
    <x v="115"/>
    <x v="675"/>
    <x v="894"/>
    <x v="2"/>
  </r>
  <r>
    <n v="895"/>
    <x v="895"/>
    <s v="ruKus radio is an independent internet radio station focused solely on the independent artist and has been Mainstream-free since 2007! "/>
    <x v="6"/>
    <n v="195"/>
    <x v="2"/>
    <s v="US"/>
    <s v="USD"/>
    <x v="895"/>
    <x v="895"/>
    <x v="0"/>
    <x v="63"/>
    <x v="1"/>
    <x v="4"/>
    <x v="14"/>
    <x v="53"/>
    <x v="676"/>
    <x v="895"/>
    <x v="7"/>
  </r>
  <r>
    <n v="896"/>
    <x v="896"/>
    <s v="The people have spoken...the stars have aligned...Hardsoul Poets are making a new record and we want our fans on the front lines."/>
    <x v="6"/>
    <n v="3200"/>
    <x v="2"/>
    <s v="US"/>
    <s v="USD"/>
    <x v="896"/>
    <x v="896"/>
    <x v="0"/>
    <x v="250"/>
    <x v="1"/>
    <x v="4"/>
    <x v="14"/>
    <x v="67"/>
    <x v="677"/>
    <x v="896"/>
    <x v="0"/>
  </r>
  <r>
    <n v="897"/>
    <x v="897"/>
    <s v="Park XXVII is putting together an album of up and coming Georgia bands. We need money to fund the recording/production costs of this cd"/>
    <x v="9"/>
    <n v="0"/>
    <x v="2"/>
    <s v="US"/>
    <s v="USD"/>
    <x v="897"/>
    <x v="897"/>
    <x v="0"/>
    <x v="78"/>
    <x v="1"/>
    <x v="4"/>
    <x v="14"/>
    <x v="50"/>
    <x v="121"/>
    <x v="897"/>
    <x v="5"/>
  </r>
  <r>
    <n v="898"/>
    <x v="898"/>
    <s v="For each month in 2012, Sonnet will be releasing a Jesus-celebrating, grave-shattering, ear-tickling, mind-provoking song!"/>
    <x v="30"/>
    <n v="70"/>
    <x v="2"/>
    <s v="US"/>
    <s v="USD"/>
    <x v="898"/>
    <x v="898"/>
    <x v="0"/>
    <x v="84"/>
    <x v="1"/>
    <x v="4"/>
    <x v="14"/>
    <x v="56"/>
    <x v="431"/>
    <x v="898"/>
    <x v="6"/>
  </r>
  <r>
    <n v="899"/>
    <x v="899"/>
    <s v="Lets get 48/14 pressed and in your cd players,ipods,blogs, and facebook status'. Lets get it everywhere!"/>
    <x v="47"/>
    <n v="280"/>
    <x v="2"/>
    <s v="US"/>
    <s v="USD"/>
    <x v="899"/>
    <x v="899"/>
    <x v="0"/>
    <x v="22"/>
    <x v="1"/>
    <x v="4"/>
    <x v="14"/>
    <x v="121"/>
    <x v="431"/>
    <x v="899"/>
    <x v="6"/>
  </r>
  <r>
    <n v="900"/>
    <x v="900"/>
    <s v="With Project Revive, I aim to protect and nurture the creative impulse through music."/>
    <x v="10"/>
    <n v="21"/>
    <x v="2"/>
    <s v="US"/>
    <s v="USD"/>
    <x v="900"/>
    <x v="900"/>
    <x v="0"/>
    <x v="84"/>
    <x v="1"/>
    <x v="4"/>
    <x v="13"/>
    <x v="50"/>
    <x v="678"/>
    <x v="900"/>
    <x v="2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x v="901"/>
    <x v="901"/>
    <x v="0"/>
    <x v="78"/>
    <x v="1"/>
    <x v="4"/>
    <x v="13"/>
    <x v="50"/>
    <x v="121"/>
    <x v="901"/>
    <x v="7"/>
  </r>
  <r>
    <n v="902"/>
    <x v="902"/>
    <s v="I'VE STARTED A BRAND NEW ALBUM THAT WILL FEATURE ACID JAZZ, FUNK, ROCK, AND DANCE WITH THE PROMISE OF TOURING NEXT YEAR IN THE USA"/>
    <x v="11"/>
    <n v="90"/>
    <x v="2"/>
    <s v="US"/>
    <s v="USD"/>
    <x v="902"/>
    <x v="902"/>
    <x v="0"/>
    <x v="83"/>
    <x v="1"/>
    <x v="4"/>
    <x v="13"/>
    <x v="50"/>
    <x v="179"/>
    <x v="902"/>
    <x v="3"/>
  </r>
  <r>
    <n v="903"/>
    <x v="903"/>
    <s v="The U City Jazz Festival is offered for free to the community and features the best jazz talent from the midwest."/>
    <x v="10"/>
    <n v="160"/>
    <x v="2"/>
    <s v="US"/>
    <s v="USD"/>
    <x v="903"/>
    <x v="903"/>
    <x v="0"/>
    <x v="80"/>
    <x v="1"/>
    <x v="4"/>
    <x v="13"/>
    <x v="56"/>
    <x v="375"/>
    <x v="903"/>
    <x v="5"/>
  </r>
  <r>
    <n v="904"/>
    <x v="904"/>
    <s v="Support the preservation of Jazz and help us become a national Jazz Festival with the best music, food, and fun for all ages!"/>
    <x v="63"/>
    <n v="151"/>
    <x v="2"/>
    <s v="US"/>
    <s v="USD"/>
    <x v="904"/>
    <x v="904"/>
    <x v="0"/>
    <x v="83"/>
    <x v="1"/>
    <x v="4"/>
    <x v="13"/>
    <x v="50"/>
    <x v="679"/>
    <x v="904"/>
    <x v="0"/>
  </r>
  <r>
    <n v="905"/>
    <x v="905"/>
    <s v="Working hard to get into the studio to record, produce, and edit my break out CD. I hope to realize my vision!"/>
    <x v="115"/>
    <n v="196"/>
    <x v="2"/>
    <s v="US"/>
    <s v="USD"/>
    <x v="905"/>
    <x v="905"/>
    <x v="0"/>
    <x v="79"/>
    <x v="1"/>
    <x v="4"/>
    <x v="13"/>
    <x v="56"/>
    <x v="680"/>
    <x v="905"/>
    <x v="7"/>
  </r>
  <r>
    <n v="906"/>
    <x v="906"/>
    <s v="The DMV's most respected saxophonist pay tribute to Motown."/>
    <x v="36"/>
    <n v="0"/>
    <x v="2"/>
    <s v="US"/>
    <s v="USD"/>
    <x v="906"/>
    <x v="906"/>
    <x v="0"/>
    <x v="78"/>
    <x v="1"/>
    <x v="4"/>
    <x v="13"/>
    <x v="50"/>
    <x v="121"/>
    <x v="906"/>
    <x v="3"/>
  </r>
  <r>
    <n v="907"/>
    <x v="907"/>
    <s v="Greg Chambers' self-titled CD needs support for post production, replication, and promotion."/>
    <x v="193"/>
    <n v="0"/>
    <x v="2"/>
    <s v="US"/>
    <s v="USD"/>
    <x v="907"/>
    <x v="907"/>
    <x v="0"/>
    <x v="78"/>
    <x v="1"/>
    <x v="4"/>
    <x v="13"/>
    <x v="50"/>
    <x v="121"/>
    <x v="907"/>
    <x v="6"/>
  </r>
  <r>
    <n v="908"/>
    <x v="908"/>
    <s v="This project is designed to help protect the environment by using Eco-friendly product packaging."/>
    <x v="30"/>
    <n v="0"/>
    <x v="2"/>
    <s v="US"/>
    <s v="USD"/>
    <x v="908"/>
    <x v="908"/>
    <x v="0"/>
    <x v="78"/>
    <x v="1"/>
    <x v="4"/>
    <x v="13"/>
    <x v="50"/>
    <x v="121"/>
    <x v="908"/>
    <x v="7"/>
  </r>
  <r>
    <n v="909"/>
    <x v="909"/>
    <s v="Woody Woodland and Carol Stone, are back on the scene presenting Philly Jazz Fest â€œRemembering Groverâ€ September 22, 2012."/>
    <x v="194"/>
    <n v="520"/>
    <x v="2"/>
    <s v="US"/>
    <s v="USD"/>
    <x v="909"/>
    <x v="909"/>
    <x v="0"/>
    <x v="22"/>
    <x v="1"/>
    <x v="4"/>
    <x v="13"/>
    <x v="56"/>
    <x v="177"/>
    <x v="909"/>
    <x v="5"/>
  </r>
  <r>
    <n v="910"/>
    <x v="910"/>
    <s v="After the success of my first album &quot;A Very Hattie Christmas&quot; I'm coming back with my second album &quot;The Way We Used To Bee&quot;."/>
    <x v="131"/>
    <n v="123"/>
    <x v="2"/>
    <s v="GB"/>
    <s v="GBP"/>
    <x v="910"/>
    <x v="910"/>
    <x v="0"/>
    <x v="81"/>
    <x v="1"/>
    <x v="4"/>
    <x v="13"/>
    <x v="66"/>
    <x v="681"/>
    <x v="910"/>
    <x v="1"/>
  </r>
  <r>
    <n v="911"/>
    <x v="911"/>
    <s v="Promoting an &quot;over the top&quot; all inclusive jazz experience featuring top notch performers in a luxurious Latin setting in Lima, Peru."/>
    <x v="57"/>
    <n v="0"/>
    <x v="2"/>
    <s v="US"/>
    <s v="USD"/>
    <x v="911"/>
    <x v="911"/>
    <x v="0"/>
    <x v="78"/>
    <x v="1"/>
    <x v="4"/>
    <x v="13"/>
    <x v="50"/>
    <x v="121"/>
    <x v="911"/>
    <x v="3"/>
  </r>
  <r>
    <n v="912"/>
    <x v="912"/>
    <s v="My new album will be called Triad, an album of original music performed by me &amp; guest musical artists."/>
    <x v="8"/>
    <n v="30"/>
    <x v="2"/>
    <s v="US"/>
    <s v="USD"/>
    <x v="912"/>
    <x v="912"/>
    <x v="0"/>
    <x v="84"/>
    <x v="1"/>
    <x v="4"/>
    <x v="13"/>
    <x v="60"/>
    <x v="2"/>
    <x v="912"/>
    <x v="5"/>
  </r>
  <r>
    <n v="913"/>
    <x v="913"/>
    <s v="Faith Monah is an unique Gospel-Jazz singer who scats and swings the Word of God. She is ready to record her FIRST jazzy Gospel album."/>
    <x v="11"/>
    <n v="1982"/>
    <x v="2"/>
    <s v="US"/>
    <s v="USD"/>
    <x v="913"/>
    <x v="913"/>
    <x v="0"/>
    <x v="54"/>
    <x v="1"/>
    <x v="4"/>
    <x v="13"/>
    <x v="113"/>
    <x v="682"/>
    <x v="913"/>
    <x v="5"/>
  </r>
  <r>
    <n v="914"/>
    <x v="914"/>
    <s v="This project is for the making of a music video. All funds will go towards production costs for this event only."/>
    <x v="15"/>
    <n v="0"/>
    <x v="2"/>
    <s v="US"/>
    <s v="USD"/>
    <x v="914"/>
    <x v="914"/>
    <x v="0"/>
    <x v="78"/>
    <x v="1"/>
    <x v="4"/>
    <x v="13"/>
    <x v="50"/>
    <x v="121"/>
    <x v="914"/>
    <x v="5"/>
  </r>
  <r>
    <n v="915"/>
    <x v="915"/>
    <s v="â€œThe Deep Brooklyn Suiteâ€ is a series of musical impressions about living and surviving in Brooklyn."/>
    <x v="115"/>
    <n v="375"/>
    <x v="2"/>
    <s v="US"/>
    <s v="USD"/>
    <x v="915"/>
    <x v="915"/>
    <x v="0"/>
    <x v="82"/>
    <x v="1"/>
    <x v="4"/>
    <x v="13"/>
    <x v="52"/>
    <x v="683"/>
    <x v="915"/>
    <x v="5"/>
  </r>
  <r>
    <n v="916"/>
    <x v="916"/>
    <s v="Our next audio recording projects are scheduled for November 1 to 3, 2010 here in Kansas City, Missouri! "/>
    <x v="126"/>
    <n v="0"/>
    <x v="2"/>
    <s v="US"/>
    <s v="USD"/>
    <x v="916"/>
    <x v="916"/>
    <x v="0"/>
    <x v="78"/>
    <x v="1"/>
    <x v="4"/>
    <x v="13"/>
    <x v="50"/>
    <x v="121"/>
    <x v="916"/>
    <x v="7"/>
  </r>
  <r>
    <n v="917"/>
    <x v="917"/>
    <s v="2014 World Cup / Copa do Mundo is creating much controversy. The song and video support and promote music &amp; sports education for all."/>
    <x v="10"/>
    <n v="30"/>
    <x v="2"/>
    <s v="US"/>
    <s v="USD"/>
    <x v="917"/>
    <x v="917"/>
    <x v="0"/>
    <x v="29"/>
    <x v="1"/>
    <x v="4"/>
    <x v="13"/>
    <x v="60"/>
    <x v="179"/>
    <x v="917"/>
    <x v="3"/>
  </r>
  <r>
    <n v="918"/>
    <x v="918"/>
    <s v="Come watch my new mind twisting yet soothing music video â€œNothing Basicâ€. If you like it you can become part of what's coming up next!"/>
    <x v="195"/>
    <n v="196"/>
    <x v="2"/>
    <s v="GB"/>
    <s v="GBP"/>
    <x v="918"/>
    <x v="918"/>
    <x v="0"/>
    <x v="73"/>
    <x v="1"/>
    <x v="4"/>
    <x v="13"/>
    <x v="62"/>
    <x v="684"/>
    <x v="918"/>
    <x v="3"/>
  </r>
  <r>
    <n v="919"/>
    <x v="919"/>
    <s v="Cool jazz with a New Orleans flavor."/>
    <x v="22"/>
    <n v="100"/>
    <x v="2"/>
    <s v="US"/>
    <s v="USD"/>
    <x v="919"/>
    <x v="919"/>
    <x v="0"/>
    <x v="29"/>
    <x v="1"/>
    <x v="4"/>
    <x v="13"/>
    <x v="60"/>
    <x v="101"/>
    <x v="919"/>
    <x v="5"/>
  </r>
  <r>
    <n v="920"/>
    <x v="920"/>
    <s v="Miami club band records powerhouse fusion album. You don't have to be a musician to understand the sound of jazz."/>
    <x v="62"/>
    <n v="0"/>
    <x v="2"/>
    <s v="US"/>
    <s v="USD"/>
    <x v="920"/>
    <x v="920"/>
    <x v="0"/>
    <x v="78"/>
    <x v="1"/>
    <x v="4"/>
    <x v="13"/>
    <x v="50"/>
    <x v="121"/>
    <x v="920"/>
    <x v="4"/>
  </r>
  <r>
    <n v="921"/>
    <x v="921"/>
    <s v="I'm recording the music of my uncle, Legendary trumpeter Clifford Brown. Had uncle Cliff lived, how might he revisit his music today?"/>
    <x v="36"/>
    <n v="4635"/>
    <x v="2"/>
    <s v="US"/>
    <s v="USD"/>
    <x v="921"/>
    <x v="921"/>
    <x v="0"/>
    <x v="9"/>
    <x v="1"/>
    <x v="4"/>
    <x v="13"/>
    <x v="134"/>
    <x v="685"/>
    <x v="921"/>
    <x v="6"/>
  </r>
  <r>
    <n v="922"/>
    <x v="922"/>
    <s v="Our goal is to help educate the world about jazz and its components; how it relates to love, romance, and success."/>
    <x v="100"/>
    <n v="5680"/>
    <x v="2"/>
    <s v="US"/>
    <s v="USD"/>
    <x v="922"/>
    <x v="922"/>
    <x v="0"/>
    <x v="209"/>
    <x v="1"/>
    <x v="4"/>
    <x v="13"/>
    <x v="70"/>
    <x v="686"/>
    <x v="922"/>
    <x v="3"/>
  </r>
  <r>
    <n v="923"/>
    <x v="923"/>
    <s v="My first solo Album, &quot;Siempre Filiberto&quot;.  Inspired by and dedicated to a great man in my life who I recently lost to a tragic accident"/>
    <x v="36"/>
    <n v="330"/>
    <x v="2"/>
    <s v="US"/>
    <s v="USD"/>
    <x v="923"/>
    <x v="923"/>
    <x v="0"/>
    <x v="79"/>
    <x v="1"/>
    <x v="4"/>
    <x v="13"/>
    <x v="53"/>
    <x v="687"/>
    <x v="923"/>
    <x v="3"/>
  </r>
  <r>
    <n v="924"/>
    <x v="924"/>
    <s v="Cultural and jazz instructional classes for youth at Preservation Hall. Preserving traditional New Orleans jazz and it's African roots."/>
    <x v="9"/>
    <n v="327"/>
    <x v="2"/>
    <s v="US"/>
    <s v="USD"/>
    <x v="924"/>
    <x v="924"/>
    <x v="0"/>
    <x v="41"/>
    <x v="1"/>
    <x v="4"/>
    <x v="13"/>
    <x v="57"/>
    <x v="688"/>
    <x v="924"/>
    <x v="4"/>
  </r>
  <r>
    <n v="925"/>
    <x v="925"/>
    <s v="This project is a mix of original &amp; standard song selections.  This phase covers recording and package design expenses."/>
    <x v="12"/>
    <n v="160"/>
    <x v="2"/>
    <s v="US"/>
    <s v="USD"/>
    <x v="925"/>
    <x v="925"/>
    <x v="0"/>
    <x v="81"/>
    <x v="1"/>
    <x v="4"/>
    <x v="13"/>
    <x v="56"/>
    <x v="689"/>
    <x v="925"/>
    <x v="4"/>
  </r>
  <r>
    <n v="926"/>
    <x v="926"/>
    <s v="we are an ambitious collective of brooklynites striving to fuse a concept album/fim into a multimedia musical theate.Inspired by the 2012shif"/>
    <x v="39"/>
    <n v="0"/>
    <x v="2"/>
    <s v="US"/>
    <s v="USD"/>
    <x v="926"/>
    <x v="926"/>
    <x v="0"/>
    <x v="78"/>
    <x v="1"/>
    <x v="4"/>
    <x v="13"/>
    <x v="50"/>
    <x v="121"/>
    <x v="926"/>
    <x v="7"/>
  </r>
  <r>
    <n v="927"/>
    <x v="927"/>
    <s v="Studio CD/DVD Solo project of Pianist &amp; Keyboardist Jetro da Silva"/>
    <x v="22"/>
    <n v="0"/>
    <x v="2"/>
    <s v="US"/>
    <s v="USD"/>
    <x v="927"/>
    <x v="927"/>
    <x v="0"/>
    <x v="78"/>
    <x v="1"/>
    <x v="4"/>
    <x v="13"/>
    <x v="50"/>
    <x v="121"/>
    <x v="927"/>
    <x v="5"/>
  </r>
  <r>
    <n v="928"/>
    <x v="928"/>
    <s v="A real Motown Backup singer on 22 gold and platinum albums headlines her own Jazz CD of Motown songs."/>
    <x v="107"/>
    <n v="1575"/>
    <x v="2"/>
    <s v="US"/>
    <s v="USD"/>
    <x v="928"/>
    <x v="928"/>
    <x v="0"/>
    <x v="33"/>
    <x v="1"/>
    <x v="4"/>
    <x v="13"/>
    <x v="57"/>
    <x v="690"/>
    <x v="928"/>
    <x v="5"/>
  </r>
  <r>
    <n v="929"/>
    <x v="929"/>
    <s v="I am searching for monetary funding to go into a good recording studio and record experimental intuitive improv jazz."/>
    <x v="2"/>
    <n v="0"/>
    <x v="2"/>
    <s v="US"/>
    <s v="USD"/>
    <x v="929"/>
    <x v="929"/>
    <x v="0"/>
    <x v="78"/>
    <x v="1"/>
    <x v="4"/>
    <x v="13"/>
    <x v="50"/>
    <x v="121"/>
    <x v="929"/>
    <x v="5"/>
  </r>
  <r>
    <n v="930"/>
    <x v="930"/>
    <s v="We recorded a full-length album to be released this summer for FREE!  All we need is the last $900 to master it. Donate today for some rad gifts!"/>
    <x v="42"/>
    <n v="345"/>
    <x v="2"/>
    <s v="US"/>
    <s v="USD"/>
    <x v="930"/>
    <x v="930"/>
    <x v="0"/>
    <x v="81"/>
    <x v="1"/>
    <x v="4"/>
    <x v="13"/>
    <x v="152"/>
    <x v="159"/>
    <x v="930"/>
    <x v="7"/>
  </r>
  <r>
    <n v="931"/>
    <x v="931"/>
    <s v="A contemporary jazz project crossing music lines, from jazz to rock walking through some free elements and full of melody!"/>
    <x v="13"/>
    <n v="131"/>
    <x v="2"/>
    <s v="GB"/>
    <s v="GBP"/>
    <x v="931"/>
    <x v="931"/>
    <x v="0"/>
    <x v="63"/>
    <x v="1"/>
    <x v="4"/>
    <x v="13"/>
    <x v="113"/>
    <x v="691"/>
    <x v="931"/>
    <x v="3"/>
  </r>
  <r>
    <n v="932"/>
    <x v="932"/>
    <s v="Help me to create my 3rd album, a Christmas CD with 16 Holiday/Original favorites!"/>
    <x v="196"/>
    <n v="1381"/>
    <x v="2"/>
    <s v="US"/>
    <s v="USD"/>
    <x v="932"/>
    <x v="932"/>
    <x v="0"/>
    <x v="209"/>
    <x v="1"/>
    <x v="4"/>
    <x v="13"/>
    <x v="77"/>
    <x v="692"/>
    <x v="932"/>
    <x v="4"/>
  </r>
  <r>
    <n v="933"/>
    <x v="933"/>
    <s v="I've only been able to release 7/10 songs for this album. I'd like to get into a professional studio and record them all properly."/>
    <x v="13"/>
    <n v="120"/>
    <x v="2"/>
    <s v="US"/>
    <s v="USD"/>
    <x v="933"/>
    <x v="933"/>
    <x v="0"/>
    <x v="84"/>
    <x v="1"/>
    <x v="4"/>
    <x v="13"/>
    <x v="52"/>
    <x v="88"/>
    <x v="933"/>
    <x v="3"/>
  </r>
  <r>
    <n v="934"/>
    <x v="934"/>
    <s v="Ground Effect is my first solo EP project intended to help promote Fusion and creative music music in Saskatchewan and Canada."/>
    <x v="10"/>
    <n v="1520"/>
    <x v="2"/>
    <s v="CA"/>
    <s v="CAD"/>
    <x v="934"/>
    <x v="934"/>
    <x v="0"/>
    <x v="209"/>
    <x v="1"/>
    <x v="4"/>
    <x v="13"/>
    <x v="75"/>
    <x v="693"/>
    <x v="934"/>
    <x v="3"/>
  </r>
  <r>
    <n v="935"/>
    <x v="935"/>
    <s v="This vocal music and spoken word project uses the  gift of life,love,hope &amp; peace to enable people to see themselves as a masterpiece!"/>
    <x v="8"/>
    <n v="50"/>
    <x v="2"/>
    <s v="US"/>
    <s v="USD"/>
    <x v="935"/>
    <x v="935"/>
    <x v="0"/>
    <x v="84"/>
    <x v="1"/>
    <x v="4"/>
    <x v="13"/>
    <x v="60"/>
    <x v="380"/>
    <x v="935"/>
    <x v="0"/>
  </r>
  <r>
    <n v="936"/>
    <x v="936"/>
    <s v="A CD of a live Jazz concert featuring Marti Mendenhall, George Mitchell, Scott Steed and Todd Strait."/>
    <x v="123"/>
    <n v="0"/>
    <x v="2"/>
    <s v="US"/>
    <s v="USD"/>
    <x v="936"/>
    <x v="936"/>
    <x v="0"/>
    <x v="78"/>
    <x v="1"/>
    <x v="4"/>
    <x v="13"/>
    <x v="50"/>
    <x v="121"/>
    <x v="936"/>
    <x v="6"/>
  </r>
  <r>
    <n v="937"/>
    <x v="937"/>
    <s v="We've been invited to perform at Jazz Festival 2013. We must request funding to successfully manage this special invitation"/>
    <x v="8"/>
    <n v="40"/>
    <x v="2"/>
    <s v="US"/>
    <s v="USD"/>
    <x v="937"/>
    <x v="937"/>
    <x v="0"/>
    <x v="84"/>
    <x v="1"/>
    <x v="4"/>
    <x v="13"/>
    <x v="60"/>
    <x v="135"/>
    <x v="937"/>
    <x v="4"/>
  </r>
  <r>
    <n v="938"/>
    <x v="938"/>
    <s v="Creating new avenues of exposure for young Jazz &amp; Soul artists_x000a_to express their Art of Music."/>
    <x v="39"/>
    <n v="25"/>
    <x v="2"/>
    <s v="US"/>
    <s v="USD"/>
    <x v="938"/>
    <x v="938"/>
    <x v="0"/>
    <x v="29"/>
    <x v="1"/>
    <x v="4"/>
    <x v="13"/>
    <x v="50"/>
    <x v="380"/>
    <x v="938"/>
    <x v="5"/>
  </r>
  <r>
    <n v="939"/>
    <x v="939"/>
    <s v="Jazz to jazz, New York to France, a piano trio of cutting-edge French jazzmen and a NY-based Japanese jazz pianist. Superbly different!"/>
    <x v="181"/>
    <n v="40"/>
    <x v="2"/>
    <s v="US"/>
    <s v="USD"/>
    <x v="939"/>
    <x v="939"/>
    <x v="0"/>
    <x v="84"/>
    <x v="1"/>
    <x v="4"/>
    <x v="13"/>
    <x v="60"/>
    <x v="135"/>
    <x v="939"/>
    <x v="4"/>
  </r>
  <r>
    <n v="940"/>
    <x v="940"/>
    <s v="The 1st club in your bag should be between your ears!  Light up Your Brain Power. Play Smarter. Swing the LUMIC Band.."/>
    <x v="7"/>
    <n v="1544"/>
    <x v="2"/>
    <s v="US"/>
    <s v="USD"/>
    <x v="940"/>
    <x v="940"/>
    <x v="0"/>
    <x v="25"/>
    <x v="1"/>
    <x v="2"/>
    <x v="8"/>
    <x v="123"/>
    <x v="694"/>
    <x v="940"/>
    <x v="0"/>
  </r>
  <r>
    <n v="941"/>
    <x v="941"/>
    <s v="Snoring shouldn't ruin your or your partner's sleep and you don't need expensive, uncomfortable or ugly devices to help the problem"/>
    <x v="63"/>
    <n v="1161"/>
    <x v="2"/>
    <s v="US"/>
    <s v="USD"/>
    <x v="941"/>
    <x v="941"/>
    <x v="0"/>
    <x v="162"/>
    <x v="1"/>
    <x v="2"/>
    <x v="8"/>
    <x v="53"/>
    <x v="572"/>
    <x v="941"/>
    <x v="1"/>
  </r>
  <r>
    <n v="942"/>
    <x v="942"/>
    <s v="A Hands Free head mounted display adapter that supports the I AM Cardboard dscvr VR viewer for comfortable extended 3-D/VR viewing."/>
    <x v="51"/>
    <n v="668"/>
    <x v="2"/>
    <s v="US"/>
    <s v="USD"/>
    <x v="942"/>
    <x v="942"/>
    <x v="0"/>
    <x v="38"/>
    <x v="1"/>
    <x v="2"/>
    <x v="8"/>
    <x v="114"/>
    <x v="695"/>
    <x v="942"/>
    <x v="2"/>
  </r>
  <r>
    <n v="943"/>
    <x v="943"/>
    <s v="A mask for home or travel that will give you the best, undisturbed sleep of your life."/>
    <x v="9"/>
    <n v="289"/>
    <x v="2"/>
    <s v="US"/>
    <s v="USD"/>
    <x v="943"/>
    <x v="943"/>
    <x v="0"/>
    <x v="8"/>
    <x v="1"/>
    <x v="2"/>
    <x v="8"/>
    <x v="54"/>
    <x v="696"/>
    <x v="943"/>
    <x v="2"/>
  </r>
  <r>
    <n v="944"/>
    <x v="944"/>
    <s v="Find your pet when it's missing, digitally store pet-related information, and locate pet friend establishments and services."/>
    <x v="63"/>
    <n v="6663"/>
    <x v="2"/>
    <s v="US"/>
    <s v="USD"/>
    <x v="944"/>
    <x v="944"/>
    <x v="0"/>
    <x v="93"/>
    <x v="1"/>
    <x v="2"/>
    <x v="8"/>
    <x v="55"/>
    <x v="697"/>
    <x v="944"/>
    <x v="2"/>
  </r>
  <r>
    <n v="945"/>
    <x v="945"/>
    <s v="Make your watch Smart ! CT Band is an ultra-thin, high-tech smart watch-strap awarded twice at CES 2017 las vegas"/>
    <x v="57"/>
    <n v="2484"/>
    <x v="2"/>
    <s v="FR"/>
    <s v="EUR"/>
    <x v="945"/>
    <x v="945"/>
    <x v="0"/>
    <x v="38"/>
    <x v="1"/>
    <x v="2"/>
    <x v="8"/>
    <x v="53"/>
    <x v="698"/>
    <x v="945"/>
    <x v="2"/>
  </r>
  <r>
    <n v="946"/>
    <x v="946"/>
    <s v="Soft edged-Hard working. The perfect wearable organization for the home and professional shop."/>
    <x v="36"/>
    <n v="286"/>
    <x v="2"/>
    <s v="US"/>
    <s v="USD"/>
    <x v="946"/>
    <x v="946"/>
    <x v="0"/>
    <x v="81"/>
    <x v="1"/>
    <x v="2"/>
    <x v="8"/>
    <x v="53"/>
    <x v="699"/>
    <x v="946"/>
    <x v="2"/>
  </r>
  <r>
    <n v="947"/>
    <x v="947"/>
    <s v="The CCP Pack is a bag that charges your smartphones and tablets on the go! Also holds small important items. &quot;Never Without Power&quot;."/>
    <x v="16"/>
    <n v="0"/>
    <x v="2"/>
    <s v="US"/>
    <s v="USD"/>
    <x v="947"/>
    <x v="947"/>
    <x v="0"/>
    <x v="78"/>
    <x v="1"/>
    <x v="2"/>
    <x v="8"/>
    <x v="50"/>
    <x v="121"/>
    <x v="947"/>
    <x v="2"/>
  </r>
  <r>
    <n v="948"/>
    <x v="948"/>
    <s v="T-Shirt with Led panel controlled by Android app over WiFi. _x000a_Multiple shirts, games, text, video effects support,"/>
    <x v="23"/>
    <n v="480"/>
    <x v="2"/>
    <s v="NL"/>
    <s v="EUR"/>
    <x v="948"/>
    <x v="948"/>
    <x v="0"/>
    <x v="22"/>
    <x v="1"/>
    <x v="2"/>
    <x v="8"/>
    <x v="81"/>
    <x v="88"/>
    <x v="948"/>
    <x v="2"/>
  </r>
  <r>
    <n v="949"/>
    <x v="949"/>
    <s v="Der INBED ist ein innovatives Multisensor-Wearable fÃ¼r die SturzprÃ¤vention motorisch eingeschrÃ¤nkter Personen."/>
    <x v="22"/>
    <n v="273"/>
    <x v="2"/>
    <s v="DE"/>
    <s v="EUR"/>
    <x v="949"/>
    <x v="949"/>
    <x v="0"/>
    <x v="63"/>
    <x v="1"/>
    <x v="2"/>
    <x v="8"/>
    <x v="60"/>
    <x v="492"/>
    <x v="949"/>
    <x v="0"/>
  </r>
  <r>
    <n v="950"/>
    <x v="950"/>
    <s v="Rider worn tail light brake light. Adheres to virtually any coat, jacket or vest. Stays on even when you get off."/>
    <x v="10"/>
    <n v="1402"/>
    <x v="2"/>
    <s v="CA"/>
    <s v="CAD"/>
    <x v="950"/>
    <x v="950"/>
    <x v="0"/>
    <x v="54"/>
    <x v="1"/>
    <x v="2"/>
    <x v="8"/>
    <x v="58"/>
    <x v="700"/>
    <x v="950"/>
    <x v="0"/>
  </r>
  <r>
    <n v="951"/>
    <x v="951"/>
    <s v="Revolutionizing the way we walk our dogs!"/>
    <x v="63"/>
    <n v="19195"/>
    <x v="2"/>
    <s v="US"/>
    <s v="USD"/>
    <x v="951"/>
    <x v="951"/>
    <x v="0"/>
    <x v="212"/>
    <x v="1"/>
    <x v="2"/>
    <x v="8"/>
    <x v="152"/>
    <x v="701"/>
    <x v="951"/>
    <x v="2"/>
  </r>
  <r>
    <n v="952"/>
    <x v="952"/>
    <s v="Audionoggin: Wireless personal surround sound for the athlete in everyone."/>
    <x v="197"/>
    <n v="19572"/>
    <x v="2"/>
    <s v="US"/>
    <s v="USD"/>
    <x v="952"/>
    <x v="952"/>
    <x v="0"/>
    <x v="193"/>
    <x v="1"/>
    <x v="2"/>
    <x v="8"/>
    <x v="67"/>
    <x v="284"/>
    <x v="952"/>
    <x v="2"/>
  </r>
  <r>
    <n v="953"/>
    <x v="953"/>
    <s v="IRring is the worlds first universal remote control that fits on your finger and controls your TV, your lighting, and your life."/>
    <x v="36"/>
    <n v="126"/>
    <x v="2"/>
    <s v="US"/>
    <s v="USD"/>
    <x v="953"/>
    <x v="953"/>
    <x v="0"/>
    <x v="81"/>
    <x v="1"/>
    <x v="2"/>
    <x v="8"/>
    <x v="60"/>
    <x v="702"/>
    <x v="953"/>
    <x v="3"/>
  </r>
  <r>
    <n v="954"/>
    <x v="954"/>
    <s v="Turn your iPhone into wearable tech &amp; GoPro. Features: Selfie Stick, Tripod, &amp; Protective Top. Great for everyday carry."/>
    <x v="36"/>
    <n v="6511"/>
    <x v="2"/>
    <s v="US"/>
    <s v="USD"/>
    <x v="954"/>
    <x v="954"/>
    <x v="0"/>
    <x v="196"/>
    <x v="1"/>
    <x v="2"/>
    <x v="8"/>
    <x v="153"/>
    <x v="703"/>
    <x v="954"/>
    <x v="0"/>
  </r>
  <r>
    <n v="955"/>
    <x v="955"/>
    <s v="PAXIEâ„¢ is a GPS enabled safety wearable for kids that promotes discovery and play while offering parents peace of mind."/>
    <x v="82"/>
    <n v="16984"/>
    <x v="2"/>
    <s v="US"/>
    <s v="USD"/>
    <x v="955"/>
    <x v="955"/>
    <x v="0"/>
    <x v="251"/>
    <x v="1"/>
    <x v="2"/>
    <x v="8"/>
    <x v="52"/>
    <x v="704"/>
    <x v="955"/>
    <x v="2"/>
  </r>
  <r>
    <n v="956"/>
    <x v="956"/>
    <s v="You can rent out your Car with Uber. _x000a_You can rent out your Home with Airbnb. _x000a_Now you can rent out your CLOSET with SemiYOURS!"/>
    <x v="63"/>
    <n v="861"/>
    <x v="2"/>
    <s v="US"/>
    <s v="USD"/>
    <x v="956"/>
    <x v="956"/>
    <x v="0"/>
    <x v="57"/>
    <x v="1"/>
    <x v="2"/>
    <x v="8"/>
    <x v="53"/>
    <x v="705"/>
    <x v="956"/>
    <x v="0"/>
  </r>
  <r>
    <n v="957"/>
    <x v="957"/>
    <s v="A Leather Smart watch Band, that NEVER needs to be charged for only $37!"/>
    <x v="14"/>
    <n v="233"/>
    <x v="2"/>
    <s v="US"/>
    <s v="USD"/>
    <x v="957"/>
    <x v="957"/>
    <x v="0"/>
    <x v="63"/>
    <x v="1"/>
    <x v="2"/>
    <x v="8"/>
    <x v="53"/>
    <x v="706"/>
    <x v="957"/>
    <x v="2"/>
  </r>
  <r>
    <n v="958"/>
    <x v="958"/>
    <s v="Brown Leather and Black Nylon extra-long Apple Watch bands for large wrists connects to 42mm. Go measure! Design fits 190-250mm wrists."/>
    <x v="198"/>
    <n v="881"/>
    <x v="2"/>
    <s v="US"/>
    <s v="USD"/>
    <x v="958"/>
    <x v="958"/>
    <x v="0"/>
    <x v="57"/>
    <x v="1"/>
    <x v="2"/>
    <x v="8"/>
    <x v="57"/>
    <x v="707"/>
    <x v="958"/>
    <x v="0"/>
  </r>
  <r>
    <n v="959"/>
    <x v="959"/>
    <s v="The Pi (Arduino-Compatible) is a new kind of wearable. It's a diy smartwatch with a round display, touch ring, and a powerful CPU!"/>
    <x v="63"/>
    <n v="19430"/>
    <x v="2"/>
    <s v="US"/>
    <s v="USD"/>
    <x v="959"/>
    <x v="959"/>
    <x v="0"/>
    <x v="199"/>
    <x v="1"/>
    <x v="2"/>
    <x v="8"/>
    <x v="115"/>
    <x v="708"/>
    <x v="959"/>
    <x v="3"/>
  </r>
  <r>
    <n v="960"/>
    <x v="960"/>
    <s v="Kai sits right behind your ear and lets you access a smart voice interface 24/7. Call, text, search, and even call an Uber."/>
    <x v="199"/>
    <n v="25655"/>
    <x v="2"/>
    <s v="US"/>
    <s v="USD"/>
    <x v="960"/>
    <x v="960"/>
    <x v="0"/>
    <x v="101"/>
    <x v="1"/>
    <x v="2"/>
    <x v="8"/>
    <x v="132"/>
    <x v="709"/>
    <x v="960"/>
    <x v="1"/>
  </r>
  <r>
    <n v="961"/>
    <x v="961"/>
    <s v="Active, happy &amp; healthy together! _x000a_Thatâ€™s our mission for all dogs and their parents."/>
    <x v="75"/>
    <n v="40079"/>
    <x v="2"/>
    <s v="US"/>
    <s v="USD"/>
    <x v="961"/>
    <x v="961"/>
    <x v="0"/>
    <x v="238"/>
    <x v="1"/>
    <x v="2"/>
    <x v="8"/>
    <x v="72"/>
    <x v="710"/>
    <x v="961"/>
    <x v="1"/>
  </r>
  <r>
    <n v="962"/>
    <x v="962"/>
    <s v="Introducing the iDavit, a revolutionary crane-like system thatâ€™ll allow you to work anywhere. Hands free to be totally hands on."/>
    <x v="30"/>
    <n v="712"/>
    <x v="2"/>
    <s v="US"/>
    <s v="USD"/>
    <x v="962"/>
    <x v="962"/>
    <x v="0"/>
    <x v="77"/>
    <x v="1"/>
    <x v="2"/>
    <x v="8"/>
    <x v="58"/>
    <x v="711"/>
    <x v="962"/>
    <x v="2"/>
  </r>
  <r>
    <n v="963"/>
    <x v="963"/>
    <s v="WE are molding an educated, motivated, non violent GENERATION!"/>
    <x v="19"/>
    <n v="377"/>
    <x v="2"/>
    <s v="US"/>
    <s v="USD"/>
    <x v="963"/>
    <x v="963"/>
    <x v="0"/>
    <x v="82"/>
    <x v="1"/>
    <x v="2"/>
    <x v="8"/>
    <x v="60"/>
    <x v="712"/>
    <x v="963"/>
    <x v="2"/>
  </r>
  <r>
    <n v="964"/>
    <x v="964"/>
    <s v="Tired of fumbling around for the audio controls on your phone?  Easily control your music with the GoMote and a click of your thumb."/>
    <x v="74"/>
    <n v="879"/>
    <x v="2"/>
    <s v="CA"/>
    <s v="CAD"/>
    <x v="964"/>
    <x v="964"/>
    <x v="0"/>
    <x v="60"/>
    <x v="1"/>
    <x v="2"/>
    <x v="8"/>
    <x v="60"/>
    <x v="713"/>
    <x v="964"/>
    <x v="0"/>
  </r>
  <r>
    <n v="965"/>
    <x v="965"/>
    <s v="Palms Free RetractableCell Phone Harness fits all Cell phones Iphone 4 5 6 7 Galaxy S Go Pro Ipad Mini and Tablets Keep your hands free"/>
    <x v="31"/>
    <n v="298"/>
    <x v="2"/>
    <s v="US"/>
    <s v="USD"/>
    <x v="965"/>
    <x v="965"/>
    <x v="0"/>
    <x v="79"/>
    <x v="1"/>
    <x v="2"/>
    <x v="8"/>
    <x v="60"/>
    <x v="714"/>
    <x v="965"/>
    <x v="2"/>
  </r>
  <r>
    <n v="966"/>
    <x v="966"/>
    <s v="ICE SHIRT; running, multi-sport, cycling, &amp; athletic wear shirts that hold melting ice to cool you on hot days."/>
    <x v="14"/>
    <n v="1776"/>
    <x v="2"/>
    <s v="US"/>
    <s v="USD"/>
    <x v="966"/>
    <x v="966"/>
    <x v="0"/>
    <x v="209"/>
    <x v="1"/>
    <x v="2"/>
    <x v="8"/>
    <x v="77"/>
    <x v="715"/>
    <x v="966"/>
    <x v="2"/>
  </r>
  <r>
    <n v="967"/>
    <x v="967"/>
    <s v="Better Beanie is the new therapeutic wearable designed to assist you while keeping your hands free."/>
    <x v="22"/>
    <n v="3562"/>
    <x v="2"/>
    <s v="US"/>
    <s v="USD"/>
    <x v="967"/>
    <x v="967"/>
    <x v="0"/>
    <x v="75"/>
    <x v="1"/>
    <x v="2"/>
    <x v="8"/>
    <x v="82"/>
    <x v="716"/>
    <x v="967"/>
    <x v="2"/>
  </r>
  <r>
    <n v="968"/>
    <x v="968"/>
    <s v="Anyone who want to support of this will be credited. This will be my ultimate build. Full animatronics, from arms, legs, H.U.D, etc"/>
    <x v="6"/>
    <n v="106"/>
    <x v="2"/>
    <s v="US"/>
    <s v="USD"/>
    <x v="968"/>
    <x v="968"/>
    <x v="0"/>
    <x v="80"/>
    <x v="1"/>
    <x v="2"/>
    <x v="8"/>
    <x v="60"/>
    <x v="717"/>
    <x v="968"/>
    <x v="3"/>
  </r>
  <r>
    <n v="969"/>
    <x v="969"/>
    <s v="Geek &amp; Chic Smart Jewelry Collection, Wearables Meet Style!"/>
    <x v="11"/>
    <n v="14000"/>
    <x v="2"/>
    <s v="MX"/>
    <s v="MXN"/>
    <x v="969"/>
    <x v="969"/>
    <x v="0"/>
    <x v="202"/>
    <x v="1"/>
    <x v="2"/>
    <x v="8"/>
    <x v="154"/>
    <x v="718"/>
    <x v="969"/>
    <x v="1"/>
  </r>
  <r>
    <n v="970"/>
    <x v="970"/>
    <s v="Stainless Steel Modular Ring with screw on bezels for WiFi + Bluetooth + NFC Wireless modules with open source IOS and Android Apps"/>
    <x v="10"/>
    <n v="2296"/>
    <x v="2"/>
    <s v="CA"/>
    <s v="CAD"/>
    <x v="970"/>
    <x v="970"/>
    <x v="0"/>
    <x v="25"/>
    <x v="1"/>
    <x v="2"/>
    <x v="8"/>
    <x v="132"/>
    <x v="719"/>
    <x v="970"/>
    <x v="2"/>
  </r>
  <r>
    <n v="971"/>
    <x v="971"/>
    <s v="Our amazing product is simple and sleek. Our laser system is USB rechargeable for hours of fun. Android / Apple App Controlled."/>
    <x v="57"/>
    <n v="226"/>
    <x v="2"/>
    <s v="US"/>
    <s v="USD"/>
    <x v="971"/>
    <x v="971"/>
    <x v="0"/>
    <x v="81"/>
    <x v="1"/>
    <x v="2"/>
    <x v="8"/>
    <x v="50"/>
    <x v="720"/>
    <x v="971"/>
    <x v="0"/>
  </r>
  <r>
    <n v="972"/>
    <x v="972"/>
    <s v="Slackers Patent-Pending Magnetic Clip and Cable System, Amazing Sound, Durability and Value Can't Be Beat...AT ANY PRICE!!"/>
    <x v="22"/>
    <n v="6925"/>
    <x v="2"/>
    <s v="US"/>
    <s v="USD"/>
    <x v="972"/>
    <x v="972"/>
    <x v="0"/>
    <x v="43"/>
    <x v="1"/>
    <x v="2"/>
    <x v="8"/>
    <x v="131"/>
    <x v="721"/>
    <x v="972"/>
    <x v="3"/>
  </r>
  <r>
    <n v="973"/>
    <x v="973"/>
    <s v="The RS-1 is one of the most innovative workout tools to hit the market ever.  A must have for anyone that enjoys new ways to get fit."/>
    <x v="22"/>
    <n v="411"/>
    <x v="2"/>
    <s v="US"/>
    <s v="USD"/>
    <x v="973"/>
    <x v="973"/>
    <x v="0"/>
    <x v="22"/>
    <x v="1"/>
    <x v="2"/>
    <x v="8"/>
    <x v="53"/>
    <x v="722"/>
    <x v="973"/>
    <x v="0"/>
  </r>
  <r>
    <n v="974"/>
    <x v="974"/>
    <s v="The device that allows those with artificial knees or arthritic knees to kneel down without putting pressure on their knees."/>
    <x v="63"/>
    <n v="280"/>
    <x v="2"/>
    <s v="US"/>
    <s v="USD"/>
    <x v="974"/>
    <x v="974"/>
    <x v="0"/>
    <x v="83"/>
    <x v="1"/>
    <x v="2"/>
    <x v="8"/>
    <x v="60"/>
    <x v="723"/>
    <x v="974"/>
    <x v="2"/>
  </r>
  <r>
    <n v="975"/>
    <x v="975"/>
    <s v="Horologic5 creates a case for the Apple Watch that reflects true luxury &amp; style. Check out the Garstin Luxury Case in 38mm/42mm"/>
    <x v="57"/>
    <n v="2607"/>
    <x v="2"/>
    <s v="US"/>
    <s v="USD"/>
    <x v="975"/>
    <x v="975"/>
    <x v="0"/>
    <x v="54"/>
    <x v="1"/>
    <x v="2"/>
    <x v="8"/>
    <x v="56"/>
    <x v="724"/>
    <x v="975"/>
    <x v="2"/>
  </r>
  <r>
    <n v="976"/>
    <x v="976"/>
    <s v="The Cinnamon II is an AppleÂ® ][ compatible wrist watch. Featuring 32k of memory and a 1 Mhz cpu. It's the ultimate in geek fashion."/>
    <x v="60"/>
    <n v="2889"/>
    <x v="2"/>
    <s v="AU"/>
    <s v="AUD"/>
    <x v="976"/>
    <x v="976"/>
    <x v="0"/>
    <x v="59"/>
    <x v="1"/>
    <x v="2"/>
    <x v="8"/>
    <x v="53"/>
    <x v="725"/>
    <x v="976"/>
    <x v="0"/>
  </r>
  <r>
    <n v="977"/>
    <x v="977"/>
    <s v="The unique adapter to apply standard watch straps at your Samsung Gear S2 Sport and Sport 3G! Small, functional and handsome."/>
    <x v="200"/>
    <n v="909"/>
    <x v="2"/>
    <s v="AT"/>
    <s v="EUR"/>
    <x v="977"/>
    <x v="977"/>
    <x v="0"/>
    <x v="8"/>
    <x v="1"/>
    <x v="2"/>
    <x v="8"/>
    <x v="122"/>
    <x v="726"/>
    <x v="977"/>
    <x v="2"/>
  </r>
  <r>
    <n v="978"/>
    <x v="978"/>
    <s v="hidn tempo is an intelligent watch band that allows you to monitor your stress and manage it anywhere, anytime."/>
    <x v="201"/>
    <n v="97273"/>
    <x v="2"/>
    <s v="SE"/>
    <s v="SEK"/>
    <x v="978"/>
    <x v="978"/>
    <x v="0"/>
    <x v="252"/>
    <x v="1"/>
    <x v="2"/>
    <x v="8"/>
    <x v="80"/>
    <x v="727"/>
    <x v="978"/>
    <x v="2"/>
  </r>
  <r>
    <n v="979"/>
    <x v="979"/>
    <s v="Trequant is specifically designed for people with tremors. It helps them to track and analyse their tremors for better understanding."/>
    <x v="19"/>
    <n v="28986.16"/>
    <x v="2"/>
    <s v="US"/>
    <s v="USD"/>
    <x v="979"/>
    <x v="979"/>
    <x v="0"/>
    <x v="93"/>
    <x v="1"/>
    <x v="2"/>
    <x v="8"/>
    <x v="155"/>
    <x v="728"/>
    <x v="979"/>
    <x v="2"/>
  </r>
  <r>
    <n v="980"/>
    <x v="980"/>
    <s v="Jayster devices and Jayster app both use Bluetooth Smart technology to provide the most user-friendly system for finding lost valuables"/>
    <x v="3"/>
    <n v="1486"/>
    <x v="2"/>
    <s v="US"/>
    <s v="USD"/>
    <x v="980"/>
    <x v="980"/>
    <x v="0"/>
    <x v="162"/>
    <x v="1"/>
    <x v="2"/>
    <x v="8"/>
    <x v="77"/>
    <x v="729"/>
    <x v="980"/>
    <x v="3"/>
  </r>
  <r>
    <n v="981"/>
    <x v="981"/>
    <s v="Tabla Alpha-Num AEIOU Universal Remote &amp; Keyboard + Control. Multi platform wireless use anywhere wearable invisibles development kit."/>
    <x v="150"/>
    <n v="11"/>
    <x v="2"/>
    <s v="US"/>
    <s v="USD"/>
    <x v="981"/>
    <x v="981"/>
    <x v="0"/>
    <x v="80"/>
    <x v="1"/>
    <x v="2"/>
    <x v="8"/>
    <x v="50"/>
    <x v="730"/>
    <x v="981"/>
    <x v="3"/>
  </r>
  <r>
    <n v="982"/>
    <x v="982"/>
    <s v="revolutonary ultra-slim 2-in-1 Smart  2-in-1 I-PHONE handle/WALLETtm with 360 rotatiion"/>
    <x v="178"/>
    <n v="3"/>
    <x v="2"/>
    <s v="US"/>
    <s v="USD"/>
    <x v="982"/>
    <x v="982"/>
    <x v="0"/>
    <x v="83"/>
    <x v="1"/>
    <x v="2"/>
    <x v="8"/>
    <x v="50"/>
    <x v="120"/>
    <x v="982"/>
    <x v="2"/>
  </r>
  <r>
    <n v="983"/>
    <x v="983"/>
    <s v="Our t-shirt maintains steady temperatures through hot and cold focal points capable of reaching a 36ÂºF/20ÂºC range in under 2 minutes!"/>
    <x v="202"/>
    <n v="30751"/>
    <x v="2"/>
    <s v="ES"/>
    <s v="EUR"/>
    <x v="983"/>
    <x v="983"/>
    <x v="0"/>
    <x v="122"/>
    <x v="1"/>
    <x v="2"/>
    <x v="8"/>
    <x v="75"/>
    <x v="731"/>
    <x v="983"/>
    <x v="2"/>
  </r>
  <r>
    <n v="984"/>
    <x v="984"/>
    <s v="Hello world,_x000a__x000a_My name is Earl Eddings, I'm just your average hard working family man from Virginia. I'm here because I need you to help"/>
    <x v="3"/>
    <n v="106"/>
    <x v="2"/>
    <s v="US"/>
    <s v="USD"/>
    <x v="984"/>
    <x v="984"/>
    <x v="0"/>
    <x v="83"/>
    <x v="1"/>
    <x v="2"/>
    <x v="8"/>
    <x v="60"/>
    <x v="732"/>
    <x v="984"/>
    <x v="0"/>
  </r>
  <r>
    <n v="985"/>
    <x v="985"/>
    <s v="Make your heart shine and watch it work! Cardiglow tracks improvements, times intervals and translates heart rate into color."/>
    <x v="11"/>
    <n v="1888"/>
    <x v="2"/>
    <s v="DE"/>
    <s v="EUR"/>
    <x v="985"/>
    <x v="985"/>
    <x v="0"/>
    <x v="23"/>
    <x v="1"/>
    <x v="2"/>
    <x v="8"/>
    <x v="52"/>
    <x v="733"/>
    <x v="985"/>
    <x v="0"/>
  </r>
  <r>
    <n v="986"/>
    <x v="986"/>
    <s v="Amazing heated snow sport gloves; synonymous with quality, fusing innovative heat technology, style, functionality &amp; unique design."/>
    <x v="22"/>
    <n v="2550"/>
    <x v="2"/>
    <s v="GB"/>
    <s v="GBP"/>
    <x v="986"/>
    <x v="986"/>
    <x v="0"/>
    <x v="23"/>
    <x v="1"/>
    <x v="2"/>
    <x v="8"/>
    <x v="55"/>
    <x v="734"/>
    <x v="986"/>
    <x v="0"/>
  </r>
  <r>
    <n v="987"/>
    <x v="987"/>
    <s v="Always know where your precious children are. Let them explore the world freely and in a secure way by using the Kidswatcher."/>
    <x v="63"/>
    <n v="6610"/>
    <x v="2"/>
    <s v="NL"/>
    <s v="EUR"/>
    <x v="987"/>
    <x v="987"/>
    <x v="0"/>
    <x v="14"/>
    <x v="1"/>
    <x v="2"/>
    <x v="8"/>
    <x v="55"/>
    <x v="735"/>
    <x v="987"/>
    <x v="3"/>
  </r>
  <r>
    <n v="988"/>
    <x v="988"/>
    <s v="Itâ€™s original, fashion and unique, Ohyear is the first cover for your earphones that wears your style._x000a_Designed and made in Italy"/>
    <x v="10"/>
    <n v="0"/>
    <x v="2"/>
    <s v="IT"/>
    <s v="EUR"/>
    <x v="988"/>
    <x v="988"/>
    <x v="0"/>
    <x v="78"/>
    <x v="1"/>
    <x v="2"/>
    <x v="8"/>
    <x v="50"/>
    <x v="121"/>
    <x v="988"/>
    <x v="2"/>
  </r>
  <r>
    <n v="989"/>
    <x v="989"/>
    <s v="The most useful phone charger you will ever buy"/>
    <x v="3"/>
    <n v="1677"/>
    <x v="2"/>
    <s v="US"/>
    <s v="USD"/>
    <x v="989"/>
    <x v="989"/>
    <x v="0"/>
    <x v="58"/>
    <x v="1"/>
    <x v="2"/>
    <x v="8"/>
    <x v="123"/>
    <x v="736"/>
    <x v="989"/>
    <x v="2"/>
  </r>
  <r>
    <n v="990"/>
    <x v="990"/>
    <s v="The revolutionized carseat, where no child will be left alone in a hot vehicle ever again. This alarm will save multiple babie's lives."/>
    <x v="31"/>
    <n v="26"/>
    <x v="2"/>
    <s v="US"/>
    <s v="USD"/>
    <x v="990"/>
    <x v="990"/>
    <x v="0"/>
    <x v="84"/>
    <x v="1"/>
    <x v="2"/>
    <x v="8"/>
    <x v="50"/>
    <x v="31"/>
    <x v="990"/>
    <x v="3"/>
  </r>
  <r>
    <n v="991"/>
    <x v="991"/>
    <s v="Russell &amp; Sons Watches_x000a__x000a_RS Watches is a business that provides quality watches at an affordable price. RS Watches was created with th"/>
    <x v="10"/>
    <n v="212"/>
    <x v="2"/>
    <s v="GB"/>
    <s v="GBP"/>
    <x v="991"/>
    <x v="991"/>
    <x v="0"/>
    <x v="63"/>
    <x v="1"/>
    <x v="2"/>
    <x v="8"/>
    <x v="65"/>
    <x v="737"/>
    <x v="991"/>
    <x v="2"/>
  </r>
  <r>
    <n v="992"/>
    <x v="992"/>
    <s v="The HOTTEST and COOLEST thing yet! WairConditioning... an entirely new level of comfortability!"/>
    <x v="57"/>
    <n v="467"/>
    <x v="2"/>
    <s v="US"/>
    <s v="USD"/>
    <x v="992"/>
    <x v="992"/>
    <x v="0"/>
    <x v="80"/>
    <x v="1"/>
    <x v="2"/>
    <x v="8"/>
    <x v="50"/>
    <x v="738"/>
    <x v="992"/>
    <x v="2"/>
  </r>
  <r>
    <n v="993"/>
    <x v="993"/>
    <s v="Shield TL is a tail light for a bicycle w/ radar technology. It makes you more visible to cars and drivers at a greater distance."/>
    <x v="54"/>
    <n v="17561"/>
    <x v="2"/>
    <s v="US"/>
    <s v="USD"/>
    <x v="993"/>
    <x v="993"/>
    <x v="0"/>
    <x v="193"/>
    <x v="1"/>
    <x v="2"/>
    <x v="8"/>
    <x v="78"/>
    <x v="739"/>
    <x v="993"/>
    <x v="2"/>
  </r>
  <r>
    <n v="994"/>
    <x v="994"/>
    <s v="Worldâ€˜s First Heated Leather Jacket _x000a_with Integrated Bluetooth System,_x000a_Handsfree Set (Microphone and Speakers)_x000a_and Cellphone Charger."/>
    <x v="61"/>
    <n v="4669"/>
    <x v="2"/>
    <s v="US"/>
    <s v="USD"/>
    <x v="994"/>
    <x v="994"/>
    <x v="0"/>
    <x v="202"/>
    <x v="1"/>
    <x v="2"/>
    <x v="8"/>
    <x v="53"/>
    <x v="740"/>
    <x v="994"/>
    <x v="3"/>
  </r>
  <r>
    <n v="995"/>
    <x v="995"/>
    <s v="DAZLN nails light up near NFC devices like your mobile phone. If you're tired of receiving or gifting the same old thing look here!"/>
    <x v="3"/>
    <n v="726"/>
    <x v="2"/>
    <s v="US"/>
    <s v="USD"/>
    <x v="995"/>
    <x v="995"/>
    <x v="0"/>
    <x v="82"/>
    <x v="1"/>
    <x v="2"/>
    <x v="8"/>
    <x v="113"/>
    <x v="741"/>
    <x v="995"/>
    <x v="3"/>
  </r>
  <r>
    <n v="996"/>
    <x v="996"/>
    <s v="Study the behaviour of technical communities by tracking their movement  through wearables"/>
    <x v="23"/>
    <n v="65"/>
    <x v="2"/>
    <s v="US"/>
    <s v="USD"/>
    <x v="996"/>
    <x v="996"/>
    <x v="0"/>
    <x v="81"/>
    <x v="1"/>
    <x v="2"/>
    <x v="8"/>
    <x v="53"/>
    <x v="31"/>
    <x v="996"/>
    <x v="3"/>
  </r>
  <r>
    <n v="997"/>
    <x v="997"/>
    <s v="The iPhanny keeps your iPhone 6 safe from bending in those dangerous pants pockets."/>
    <x v="10"/>
    <n v="65"/>
    <x v="2"/>
    <s v="US"/>
    <s v="USD"/>
    <x v="997"/>
    <x v="997"/>
    <x v="0"/>
    <x v="22"/>
    <x v="1"/>
    <x v="2"/>
    <x v="8"/>
    <x v="60"/>
    <x v="742"/>
    <x v="997"/>
    <x v="3"/>
  </r>
  <r>
    <n v="998"/>
    <x v="998"/>
    <s v="Ollinfit is the first wearable fitness trainer with 3 sensors for superior accuracy, feedback and results."/>
    <x v="127"/>
    <n v="35135"/>
    <x v="2"/>
    <s v="CA"/>
    <s v="CAD"/>
    <x v="998"/>
    <x v="998"/>
    <x v="0"/>
    <x v="194"/>
    <x v="1"/>
    <x v="2"/>
    <x v="8"/>
    <x v="156"/>
    <x v="743"/>
    <x v="998"/>
    <x v="0"/>
  </r>
  <r>
    <n v="999"/>
    <x v="999"/>
    <s v="Built in running, cycling, pedometer, and golf features for the edge you need to perform at your very best!"/>
    <x v="60"/>
    <n v="11683"/>
    <x v="2"/>
    <s v="CA"/>
    <s v="CAD"/>
    <x v="999"/>
    <x v="999"/>
    <x v="0"/>
    <x v="244"/>
    <x v="1"/>
    <x v="2"/>
    <x v="8"/>
    <x v="59"/>
    <x v="744"/>
    <x v="999"/>
    <x v="3"/>
  </r>
  <r>
    <n v="1000"/>
    <x v="1000"/>
    <s v="Ristola watches made in La Chaux de-Fonds, Switzerland. A new brand of COSC and ISO Certified Professional watches."/>
    <x v="203"/>
    <n v="19824"/>
    <x v="1"/>
    <s v="US"/>
    <s v="USD"/>
    <x v="1000"/>
    <x v="1000"/>
    <x v="0"/>
    <x v="79"/>
    <x v="1"/>
    <x v="2"/>
    <x v="8"/>
    <x v="53"/>
    <x v="745"/>
    <x v="1000"/>
    <x v="1"/>
  </r>
  <r>
    <n v="1001"/>
    <x v="1001"/>
    <s v="We make stylish sports clothing from LED jackets to backpacks and LED arm bands.With our LED technology you're sure to be seen in style"/>
    <x v="10"/>
    <n v="5200"/>
    <x v="1"/>
    <s v="GB"/>
    <s v="GBP"/>
    <x v="1001"/>
    <x v="1001"/>
    <x v="0"/>
    <x v="80"/>
    <x v="1"/>
    <x v="2"/>
    <x v="8"/>
    <x v="3"/>
    <x v="746"/>
    <x v="1001"/>
    <x v="2"/>
  </r>
  <r>
    <n v="1002"/>
    <x v="1002"/>
    <s v="A modern day locket that uses NFC technology to link your precious photos, videos, apps, and more. Choose our design or submit yours."/>
    <x v="204"/>
    <n v="2960"/>
    <x v="1"/>
    <s v="US"/>
    <s v="USD"/>
    <x v="1002"/>
    <x v="1002"/>
    <x v="0"/>
    <x v="19"/>
    <x v="1"/>
    <x v="2"/>
    <x v="8"/>
    <x v="75"/>
    <x v="747"/>
    <x v="1002"/>
    <x v="0"/>
  </r>
  <r>
    <n v="1003"/>
    <x v="1003"/>
    <s v="Connected, heating, premium quality and comfortable leather sneakers - hand-crafted in France."/>
    <x v="22"/>
    <n v="3211"/>
    <x v="1"/>
    <s v="FR"/>
    <s v="EUR"/>
    <x v="1003"/>
    <x v="1003"/>
    <x v="0"/>
    <x v="41"/>
    <x v="1"/>
    <x v="2"/>
    <x v="8"/>
    <x v="63"/>
    <x v="748"/>
    <x v="1003"/>
    <x v="1"/>
  </r>
  <r>
    <n v="1004"/>
    <x v="1004"/>
    <s v="Harnessing wearable technology as a powerful defense for food-allergy children."/>
    <x v="31"/>
    <n v="20552"/>
    <x v="1"/>
    <s v="US"/>
    <s v="USD"/>
    <x v="1004"/>
    <x v="1004"/>
    <x v="0"/>
    <x v="195"/>
    <x v="1"/>
    <x v="2"/>
    <x v="8"/>
    <x v="133"/>
    <x v="749"/>
    <x v="1004"/>
    <x v="2"/>
  </r>
  <r>
    <n v="1005"/>
    <x v="1005"/>
    <s v="The Forcite Alpine helmet records 4K footage and keeps you connected all in one sleek design."/>
    <x v="61"/>
    <n v="150102"/>
    <x v="1"/>
    <s v="US"/>
    <s v="USD"/>
    <x v="1005"/>
    <x v="1005"/>
    <x v="0"/>
    <x v="253"/>
    <x v="1"/>
    <x v="2"/>
    <x v="8"/>
    <x v="151"/>
    <x v="750"/>
    <x v="1005"/>
    <x v="0"/>
  </r>
  <r>
    <n v="1006"/>
    <x v="1006"/>
    <s v="Sweat resistant, colorful, durable, CUSTOMIZABLE, watch bands &amp; protector bands that fit the Moto360 smartwatch."/>
    <x v="23"/>
    <n v="234"/>
    <x v="1"/>
    <s v="US"/>
    <s v="USD"/>
    <x v="1006"/>
    <x v="1006"/>
    <x v="0"/>
    <x v="22"/>
    <x v="1"/>
    <x v="2"/>
    <x v="8"/>
    <x v="52"/>
    <x v="751"/>
    <x v="1006"/>
    <x v="3"/>
  </r>
  <r>
    <n v="1007"/>
    <x v="1007"/>
    <s v="Our knee sleeve monitors your muscles and recommends rest time (on a mobile app) when it detects overexertion!"/>
    <x v="11"/>
    <n v="13296"/>
    <x v="1"/>
    <s v="US"/>
    <s v="USD"/>
    <x v="1007"/>
    <x v="1007"/>
    <x v="0"/>
    <x v="88"/>
    <x v="1"/>
    <x v="2"/>
    <x v="8"/>
    <x v="157"/>
    <x v="752"/>
    <x v="1007"/>
    <x v="2"/>
  </r>
  <r>
    <n v="1008"/>
    <x v="1008"/>
    <s v="MICLOP es una cabina portable impresa en 3D protegida en el interior con espuma acÃºstica, reduce el ruido ambiental o rebote de sonido."/>
    <x v="205"/>
    <n v="250"/>
    <x v="1"/>
    <s v="MX"/>
    <s v="MXN"/>
    <x v="1008"/>
    <x v="1008"/>
    <x v="0"/>
    <x v="29"/>
    <x v="1"/>
    <x v="2"/>
    <x v="8"/>
    <x v="50"/>
    <x v="404"/>
    <x v="1008"/>
    <x v="2"/>
  </r>
  <r>
    <n v="1009"/>
    <x v="1009"/>
    <s v="R-CON is a wearable that measures running form. Instantly know when your form is breaking down and when you are running your strongest."/>
    <x v="63"/>
    <n v="6565"/>
    <x v="1"/>
    <s v="US"/>
    <s v="USD"/>
    <x v="1009"/>
    <x v="1009"/>
    <x v="0"/>
    <x v="21"/>
    <x v="1"/>
    <x v="2"/>
    <x v="8"/>
    <x v="55"/>
    <x v="177"/>
    <x v="1009"/>
    <x v="2"/>
  </r>
  <r>
    <n v="1010"/>
    <x v="1010"/>
    <s v="A beautiful biometric smartphone wrist dock, features a revolutionary reusable adhesive; 3 position phone stand and multi-purpose tool."/>
    <x v="206"/>
    <n v="220"/>
    <x v="1"/>
    <s v="US"/>
    <s v="USD"/>
    <x v="1010"/>
    <x v="1010"/>
    <x v="0"/>
    <x v="80"/>
    <x v="1"/>
    <x v="2"/>
    <x v="8"/>
    <x v="50"/>
    <x v="687"/>
    <x v="1010"/>
    <x v="2"/>
  </r>
  <r>
    <n v="1011"/>
    <x v="1011"/>
    <s v="The first action sports training sleeve/leg protector of its kind to offer an unduplicated level of targeted protection!"/>
    <x v="22"/>
    <n v="75"/>
    <x v="1"/>
    <s v="US"/>
    <s v="USD"/>
    <x v="1011"/>
    <x v="1011"/>
    <x v="0"/>
    <x v="29"/>
    <x v="1"/>
    <x v="2"/>
    <x v="8"/>
    <x v="50"/>
    <x v="753"/>
    <x v="1011"/>
    <x v="3"/>
  </r>
  <r>
    <n v="1012"/>
    <x v="1012"/>
    <s v="The world's most advanced jacket for SMARTPHONE USER ,for WORKOUT, for TRAVEL, for OUTDOOR /Bluetooth Charging Wearable Apparel"/>
    <x v="10"/>
    <n v="1076751.05"/>
    <x v="1"/>
    <s v="US"/>
    <s v="USD"/>
    <x v="1012"/>
    <x v="1012"/>
    <x v="0"/>
    <x v="254"/>
    <x v="1"/>
    <x v="2"/>
    <x v="8"/>
    <x v="158"/>
    <x v="754"/>
    <x v="1012"/>
    <x v="2"/>
  </r>
  <r>
    <n v="1013"/>
    <x v="1013"/>
    <s v="Versa Prima: The first portable and wearable LED strip that's controlled via Bluetooth. Designed to be versatile for your creativity."/>
    <x v="31"/>
    <n v="8632"/>
    <x v="1"/>
    <s v="US"/>
    <s v="USD"/>
    <x v="1013"/>
    <x v="1013"/>
    <x v="0"/>
    <x v="240"/>
    <x v="1"/>
    <x v="2"/>
    <x v="8"/>
    <x v="131"/>
    <x v="755"/>
    <x v="1013"/>
    <x v="0"/>
  </r>
  <r>
    <n v="1014"/>
    <x v="1014"/>
    <s v="CHEMION is an eyewear device that lets you show your creativity to the world."/>
    <x v="3"/>
    <n v="3060"/>
    <x v="1"/>
    <s v="US"/>
    <s v="USD"/>
    <x v="1014"/>
    <x v="1014"/>
    <x v="0"/>
    <x v="38"/>
    <x v="1"/>
    <x v="2"/>
    <x v="8"/>
    <x v="134"/>
    <x v="756"/>
    <x v="1014"/>
    <x v="3"/>
  </r>
  <r>
    <n v="1015"/>
    <x v="1015"/>
    <s v="SKIN - The wearable music remote control which makes your fitness lifestyle a bit easier"/>
    <x v="7"/>
    <n v="240"/>
    <x v="1"/>
    <s v="CH"/>
    <s v="CHF"/>
    <x v="1015"/>
    <x v="1015"/>
    <x v="0"/>
    <x v="79"/>
    <x v="1"/>
    <x v="2"/>
    <x v="8"/>
    <x v="56"/>
    <x v="375"/>
    <x v="1015"/>
    <x v="0"/>
  </r>
  <r>
    <n v="1016"/>
    <x v="1016"/>
    <s v="Send an alert for help and find missing people, pets, and valuables with the touch of a button. Get yours today!"/>
    <x v="57"/>
    <n v="2842"/>
    <x v="1"/>
    <s v="US"/>
    <s v="USD"/>
    <x v="1016"/>
    <x v="1016"/>
    <x v="0"/>
    <x v="44"/>
    <x v="1"/>
    <x v="2"/>
    <x v="8"/>
    <x v="56"/>
    <x v="757"/>
    <x v="1016"/>
    <x v="2"/>
  </r>
  <r>
    <n v="1017"/>
    <x v="1017"/>
    <s v="Enjoy high-quality sound and the possibility to control your smartphone and apps using custom voice commands and head movements."/>
    <x v="65"/>
    <n v="57197"/>
    <x v="1"/>
    <s v="US"/>
    <s v="USD"/>
    <x v="1017"/>
    <x v="1017"/>
    <x v="0"/>
    <x v="255"/>
    <x v="1"/>
    <x v="2"/>
    <x v="8"/>
    <x v="61"/>
    <x v="758"/>
    <x v="1017"/>
    <x v="0"/>
  </r>
  <r>
    <n v="1018"/>
    <x v="1018"/>
    <s v="Owl is a fitness tracker along with an accompanying iOS app, that is both fun and interactive for children."/>
    <x v="22"/>
    <n v="621"/>
    <x v="1"/>
    <s v="US"/>
    <s v="USD"/>
    <x v="1018"/>
    <x v="1018"/>
    <x v="0"/>
    <x v="63"/>
    <x v="1"/>
    <x v="2"/>
    <x v="8"/>
    <x v="56"/>
    <x v="759"/>
    <x v="1018"/>
    <x v="2"/>
  </r>
  <r>
    <n v="1019"/>
    <x v="1019"/>
    <s v="Tempi Is a Wearable Bluetooth Device That Gives Accurate Temperature and Humidity Readings."/>
    <x v="101"/>
    <n v="21300"/>
    <x v="1"/>
    <s v="US"/>
    <s v="USD"/>
    <x v="1019"/>
    <x v="1019"/>
    <x v="0"/>
    <x v="256"/>
    <x v="1"/>
    <x v="2"/>
    <x v="8"/>
    <x v="154"/>
    <x v="454"/>
    <x v="1019"/>
    <x v="0"/>
  </r>
  <r>
    <n v="1020"/>
    <x v="1020"/>
    <s v="I've got an awesome new batch of tracks that I think you're going to Love. CDs? So 1990! I present to you... SLEEPWRECK JUMP DRIVES!"/>
    <x v="207"/>
    <n v="3186"/>
    <x v="0"/>
    <s v="CA"/>
    <s v="CAD"/>
    <x v="1020"/>
    <x v="1020"/>
    <x v="0"/>
    <x v="209"/>
    <x v="0"/>
    <x v="4"/>
    <x v="15"/>
    <x v="159"/>
    <x v="760"/>
    <x v="1020"/>
    <x v="0"/>
  </r>
  <r>
    <n v="1021"/>
    <x v="1021"/>
    <s v="Rick and Morty concept album written by Allie Goertz + music video directed by Paul B. Cummings!"/>
    <x v="9"/>
    <n v="10554.11"/>
    <x v="0"/>
    <s v="US"/>
    <s v="USD"/>
    <x v="1021"/>
    <x v="1021"/>
    <x v="1"/>
    <x v="257"/>
    <x v="0"/>
    <x v="4"/>
    <x v="15"/>
    <x v="160"/>
    <x v="761"/>
    <x v="1021"/>
    <x v="0"/>
  </r>
  <r>
    <n v="1022"/>
    <x v="1022"/>
    <s v="Help get four new bootlegs onto vinyl in the second installment of my series!"/>
    <x v="13"/>
    <n v="2298"/>
    <x v="0"/>
    <s v="US"/>
    <s v="USD"/>
    <x v="1022"/>
    <x v="1022"/>
    <x v="1"/>
    <x v="142"/>
    <x v="0"/>
    <x v="4"/>
    <x v="15"/>
    <x v="41"/>
    <x v="762"/>
    <x v="1022"/>
    <x v="0"/>
  </r>
  <r>
    <n v="1023"/>
    <x v="1023"/>
    <s v="A collaborative, electronic journey helmed by producer Christopher Bingham and guitarist Carlos Montero."/>
    <x v="13"/>
    <n v="4743"/>
    <x v="0"/>
    <s v="GB"/>
    <s v="GBP"/>
    <x v="1023"/>
    <x v="1023"/>
    <x v="0"/>
    <x v="132"/>
    <x v="0"/>
    <x v="4"/>
    <x v="15"/>
    <x v="161"/>
    <x v="763"/>
    <x v="1023"/>
    <x v="0"/>
  </r>
  <r>
    <n v="1024"/>
    <x v="1024"/>
    <s v="Art Fact is a legendary Swedish synth pop act from the 80's. This album will contain updated remakes of their greatest songs."/>
    <x v="22"/>
    <n v="23727.55"/>
    <x v="0"/>
    <s v="SE"/>
    <s v="SEK"/>
    <x v="1024"/>
    <x v="1024"/>
    <x v="1"/>
    <x v="42"/>
    <x v="0"/>
    <x v="4"/>
    <x v="15"/>
    <x v="17"/>
    <x v="764"/>
    <x v="1024"/>
    <x v="2"/>
  </r>
  <r>
    <n v="1025"/>
    <x v="1025"/>
    <s v="Jake Kaufman and Jessie Seely present THE WORLD'S FIRST VIRTUAL REALITY ROCK OPERA."/>
    <x v="54"/>
    <n v="76949.820000000007"/>
    <x v="0"/>
    <s v="US"/>
    <s v="USD"/>
    <x v="1025"/>
    <x v="1025"/>
    <x v="1"/>
    <x v="258"/>
    <x v="0"/>
    <x v="4"/>
    <x v="15"/>
    <x v="5"/>
    <x v="765"/>
    <x v="1025"/>
    <x v="0"/>
  </r>
  <r>
    <n v="1026"/>
    <x v="1026"/>
    <s v="Changing Stations is an 11-track classical-contemporary album by Daniel Liam Glyn, based on the 11 main lines of the London Underground"/>
    <x v="39"/>
    <n v="7000.58"/>
    <x v="0"/>
    <s v="GB"/>
    <s v="GBP"/>
    <x v="1026"/>
    <x v="1026"/>
    <x v="1"/>
    <x v="259"/>
    <x v="0"/>
    <x v="4"/>
    <x v="15"/>
    <x v="8"/>
    <x v="766"/>
    <x v="1026"/>
    <x v="2"/>
  </r>
  <r>
    <n v="1027"/>
    <x v="1027"/>
    <s v="We just toured the PNW to Vancouver, BC and back, we're ready for next level growth - a van, quality studio recordings &amp; stage visuals!"/>
    <x v="208"/>
    <n v="7733"/>
    <x v="0"/>
    <s v="US"/>
    <s v="USD"/>
    <x v="1027"/>
    <x v="1027"/>
    <x v="1"/>
    <x v="112"/>
    <x v="0"/>
    <x v="4"/>
    <x v="15"/>
    <x v="33"/>
    <x v="767"/>
    <x v="1027"/>
    <x v="3"/>
  </r>
  <r>
    <n v="1028"/>
    <x v="1028"/>
    <s v="This will be the first album I have made in 9 years. It will be going back to my roots from 2002, and I aim to blow your socks off!"/>
    <x v="3"/>
    <n v="11727"/>
    <x v="0"/>
    <s v="GB"/>
    <s v="GBP"/>
    <x v="1028"/>
    <x v="1028"/>
    <x v="1"/>
    <x v="260"/>
    <x v="0"/>
    <x v="4"/>
    <x v="15"/>
    <x v="16"/>
    <x v="768"/>
    <x v="1028"/>
    <x v="1"/>
  </r>
  <r>
    <n v="1029"/>
    <x v="1029"/>
    <s v="We want to recreate last years massive Valborgparty in Lund but this time even bigger!"/>
    <x v="3"/>
    <n v="11176"/>
    <x v="0"/>
    <s v="SE"/>
    <s v="SEK"/>
    <x v="1029"/>
    <x v="1029"/>
    <x v="0"/>
    <x v="261"/>
    <x v="0"/>
    <x v="4"/>
    <x v="15"/>
    <x v="20"/>
    <x v="769"/>
    <x v="1029"/>
    <x v="0"/>
  </r>
  <r>
    <n v="1030"/>
    <x v="1030"/>
    <s v="Help fund the latest Gothsicles mega-album, I FEEL SICLE!"/>
    <x v="13"/>
    <n v="6842"/>
    <x v="0"/>
    <s v="US"/>
    <s v="USD"/>
    <x v="1030"/>
    <x v="1030"/>
    <x v="0"/>
    <x v="180"/>
    <x v="0"/>
    <x v="4"/>
    <x v="15"/>
    <x v="162"/>
    <x v="770"/>
    <x v="1030"/>
    <x v="2"/>
  </r>
  <r>
    <n v="1031"/>
    <x v="1031"/>
    <s v="Liquid Diet needs your support to release our new full-length album! Help us create electrifying music videos to showcase our singles!"/>
    <x v="3"/>
    <n v="10740"/>
    <x v="0"/>
    <s v="US"/>
    <s v="USD"/>
    <x v="1031"/>
    <x v="1031"/>
    <x v="0"/>
    <x v="221"/>
    <x v="0"/>
    <x v="4"/>
    <x v="15"/>
    <x v="13"/>
    <x v="771"/>
    <x v="1031"/>
    <x v="0"/>
  </r>
  <r>
    <n v="1032"/>
    <x v="1032"/>
    <s v="Ideal for living rooms and open spaces."/>
    <x v="105"/>
    <n v="5858.84"/>
    <x v="0"/>
    <s v="US"/>
    <s v="USD"/>
    <x v="1032"/>
    <x v="1032"/>
    <x v="0"/>
    <x v="93"/>
    <x v="0"/>
    <x v="4"/>
    <x v="15"/>
    <x v="29"/>
    <x v="772"/>
    <x v="1032"/>
    <x v="2"/>
  </r>
  <r>
    <n v="1033"/>
    <x v="1033"/>
    <s v="Daughter Vision - an electro synthwave band from USA - present 8 remixes of their stunning songs. Some synthpop - some darker. Join us!"/>
    <x v="209"/>
    <n v="1366"/>
    <x v="0"/>
    <s v="GB"/>
    <s v="GBP"/>
    <x v="1033"/>
    <x v="1033"/>
    <x v="0"/>
    <x v="74"/>
    <x v="0"/>
    <x v="4"/>
    <x v="15"/>
    <x v="33"/>
    <x v="96"/>
    <x v="1033"/>
    <x v="2"/>
  </r>
  <r>
    <n v="1034"/>
    <x v="1034"/>
    <s v="Mazedude presents an arranged album of game music, honoring American composers and featuring several guest performers"/>
    <x v="10"/>
    <n v="6500.09"/>
    <x v="0"/>
    <s v="US"/>
    <s v="USD"/>
    <x v="1034"/>
    <x v="1034"/>
    <x v="0"/>
    <x v="262"/>
    <x v="0"/>
    <x v="4"/>
    <x v="15"/>
    <x v="22"/>
    <x v="773"/>
    <x v="1034"/>
    <x v="2"/>
  </r>
  <r>
    <n v="1035"/>
    <x v="1035"/>
    <s v="Project Nintendo. A big honkin' game cartridge sleeve and two awesome 12&quot; breakbeat vinyl records and a POSTER inside!"/>
    <x v="210"/>
    <n v="4952"/>
    <x v="0"/>
    <s v="US"/>
    <s v="USD"/>
    <x v="1035"/>
    <x v="1035"/>
    <x v="0"/>
    <x v="88"/>
    <x v="0"/>
    <x v="4"/>
    <x v="15"/>
    <x v="29"/>
    <x v="774"/>
    <x v="1035"/>
    <x v="0"/>
  </r>
  <r>
    <n v="1036"/>
    <x v="1036"/>
    <s v="Help this Soulful &amp; Cinematic Glitch-Pop Songwriter Bring her Music to the World!  (And your Ears:)"/>
    <x v="37"/>
    <n v="5056.22"/>
    <x v="0"/>
    <s v="US"/>
    <s v="USD"/>
    <x v="1036"/>
    <x v="1036"/>
    <x v="0"/>
    <x v="263"/>
    <x v="0"/>
    <x v="4"/>
    <x v="15"/>
    <x v="20"/>
    <x v="775"/>
    <x v="1036"/>
    <x v="5"/>
  </r>
  <r>
    <n v="1037"/>
    <x v="1037"/>
    <s v="A Special 10th Anniversary Re-Release of Ender Bowen's third album, LEMONYMOUS, with a companion CD of alternate takes and remixes."/>
    <x v="28"/>
    <n v="1021"/>
    <x v="0"/>
    <s v="US"/>
    <s v="USD"/>
    <x v="1037"/>
    <x v="1037"/>
    <x v="0"/>
    <x v="64"/>
    <x v="0"/>
    <x v="4"/>
    <x v="15"/>
    <x v="21"/>
    <x v="776"/>
    <x v="1037"/>
    <x v="0"/>
  </r>
  <r>
    <n v="1038"/>
    <x v="1038"/>
    <s v="My first solo record in 10 years. Six new electronic/synthpop songs PLUS an acoustic version of the album you can only get here."/>
    <x v="15"/>
    <n v="2180"/>
    <x v="0"/>
    <s v="US"/>
    <s v="USD"/>
    <x v="1038"/>
    <x v="1038"/>
    <x v="0"/>
    <x v="42"/>
    <x v="0"/>
    <x v="4"/>
    <x v="15"/>
    <x v="14"/>
    <x v="777"/>
    <x v="1038"/>
    <x v="2"/>
  </r>
  <r>
    <n v="1039"/>
    <x v="1039"/>
    <s v="Becoming Rainbow is a music and visual art project inspired by and dedicated to the Native Indigenous communities and water protectors!"/>
    <x v="2"/>
    <n v="641"/>
    <x v="0"/>
    <s v="US"/>
    <s v="USD"/>
    <x v="1039"/>
    <x v="1039"/>
    <x v="0"/>
    <x v="209"/>
    <x v="0"/>
    <x v="4"/>
    <x v="15"/>
    <x v="30"/>
    <x v="778"/>
    <x v="1039"/>
    <x v="2"/>
  </r>
  <r>
    <n v="1040"/>
    <x v="1040"/>
    <s v="We produce radio broadcasts and live streams that promote the value of human freedom, reason, individual rights &amp; free markets."/>
    <x v="94"/>
    <n v="250"/>
    <x v="1"/>
    <s v="US"/>
    <s v="USD"/>
    <x v="1040"/>
    <x v="1040"/>
    <x v="0"/>
    <x v="29"/>
    <x v="1"/>
    <x v="5"/>
    <x v="16"/>
    <x v="50"/>
    <x v="404"/>
    <x v="1040"/>
    <x v="2"/>
  </r>
  <r>
    <n v="1041"/>
    <x v="1041"/>
    <s v="I am trying to document what it is like to plunge head first into the music/audio industry as an intern."/>
    <x v="45"/>
    <n v="0"/>
    <x v="1"/>
    <s v="US"/>
    <s v="USD"/>
    <x v="1041"/>
    <x v="1041"/>
    <x v="0"/>
    <x v="78"/>
    <x v="1"/>
    <x v="5"/>
    <x v="16"/>
    <x v="50"/>
    <x v="121"/>
    <x v="1041"/>
    <x v="3"/>
  </r>
  <r>
    <n v="1042"/>
    <x v="1042"/>
    <s v="Hello! I'm Ben and I have been wanting to start a podcast for a while. I am looking to kickstart the process and get into the game!"/>
    <x v="81"/>
    <n v="10"/>
    <x v="1"/>
    <s v="US"/>
    <s v="USD"/>
    <x v="1042"/>
    <x v="1042"/>
    <x v="0"/>
    <x v="29"/>
    <x v="1"/>
    <x v="5"/>
    <x v="16"/>
    <x v="53"/>
    <x v="119"/>
    <x v="1042"/>
    <x v="3"/>
  </r>
  <r>
    <n v="1043"/>
    <x v="1043"/>
    <s v="We're seeking funding for a special 10th Anniversary PRINT EDITION! Receive your own copy for only $8"/>
    <x v="57"/>
    <n v="8537"/>
    <x v="1"/>
    <s v="US"/>
    <s v="USD"/>
    <x v="1043"/>
    <x v="1043"/>
    <x v="0"/>
    <x v="264"/>
    <x v="1"/>
    <x v="5"/>
    <x v="16"/>
    <x v="114"/>
    <x v="779"/>
    <x v="1043"/>
    <x v="0"/>
  </r>
  <r>
    <n v="1044"/>
    <x v="1044"/>
    <s v="Hi. I'm looking to raise some funds to get some microphones, some interfaces to hook XLR to my iPad/iPhone/iMac. Plus some other stuff."/>
    <x v="39"/>
    <n v="6"/>
    <x v="1"/>
    <s v="US"/>
    <s v="USD"/>
    <x v="1044"/>
    <x v="1044"/>
    <x v="0"/>
    <x v="84"/>
    <x v="1"/>
    <x v="5"/>
    <x v="16"/>
    <x v="50"/>
    <x v="362"/>
    <x v="1044"/>
    <x v="0"/>
  </r>
  <r>
    <n v="1045"/>
    <x v="1045"/>
    <s v="In Case Of Emergency is a radio talk show for preppers, beginning preppers, and with preparedness in mind."/>
    <x v="3"/>
    <n v="266"/>
    <x v="1"/>
    <s v="US"/>
    <s v="USD"/>
    <x v="1045"/>
    <x v="1045"/>
    <x v="0"/>
    <x v="22"/>
    <x v="1"/>
    <x v="5"/>
    <x v="16"/>
    <x v="56"/>
    <x v="780"/>
    <x v="1045"/>
    <x v="3"/>
  </r>
  <r>
    <n v="1046"/>
    <x v="1046"/>
    <s v="All Things Horses is slowly becoming the greatest podcast on the internet and we are looking to upgrade the studio and software."/>
    <x v="9"/>
    <n v="0"/>
    <x v="1"/>
    <s v="DE"/>
    <s v="EUR"/>
    <x v="1046"/>
    <x v="1046"/>
    <x v="0"/>
    <x v="78"/>
    <x v="1"/>
    <x v="5"/>
    <x v="16"/>
    <x v="50"/>
    <x v="121"/>
    <x v="1046"/>
    <x v="0"/>
  </r>
  <r>
    <n v="1047"/>
    <x v="1047"/>
    <s v="I wish to start a new podcast called Voices of Texas, and I want to interview interesting people of Texas each week."/>
    <x v="13"/>
    <n v="1"/>
    <x v="1"/>
    <s v="US"/>
    <s v="USD"/>
    <x v="1047"/>
    <x v="1047"/>
    <x v="0"/>
    <x v="29"/>
    <x v="1"/>
    <x v="5"/>
    <x v="16"/>
    <x v="50"/>
    <x v="120"/>
    <x v="1047"/>
    <x v="3"/>
  </r>
  <r>
    <n v="1048"/>
    <x v="1048"/>
    <s v="#MyLifeMatters features compelling stories of students &amp; young adults who overcame challenges to take ownership of their lives."/>
    <x v="36"/>
    <n v="212"/>
    <x v="1"/>
    <s v="US"/>
    <s v="USD"/>
    <x v="1048"/>
    <x v="1048"/>
    <x v="0"/>
    <x v="80"/>
    <x v="1"/>
    <x v="5"/>
    <x v="16"/>
    <x v="60"/>
    <x v="444"/>
    <x v="1048"/>
    <x v="2"/>
  </r>
  <r>
    <n v="1049"/>
    <x v="1049"/>
    <s v="------"/>
    <x v="14"/>
    <n v="0"/>
    <x v="1"/>
    <s v="US"/>
    <s v="USD"/>
    <x v="1049"/>
    <x v="1049"/>
    <x v="0"/>
    <x v="78"/>
    <x v="1"/>
    <x v="5"/>
    <x v="16"/>
    <x v="50"/>
    <x v="121"/>
    <x v="1049"/>
    <x v="2"/>
  </r>
  <r>
    <n v="1050"/>
    <x v="1050"/>
    <s v="Secularism is on the rise and I hear you.Talk to me."/>
    <x v="30"/>
    <n v="0"/>
    <x v="1"/>
    <s v="US"/>
    <s v="USD"/>
    <x v="1050"/>
    <x v="1050"/>
    <x v="0"/>
    <x v="78"/>
    <x v="1"/>
    <x v="5"/>
    <x v="16"/>
    <x v="50"/>
    <x v="121"/>
    <x v="1050"/>
    <x v="0"/>
  </r>
  <r>
    <n v="1051"/>
    <x v="1051"/>
    <s v="Inspired by some great podcasters as well as my desire to learn from many people about many topics, plus just to inform people."/>
    <x v="2"/>
    <n v="0"/>
    <x v="1"/>
    <s v="US"/>
    <s v="USD"/>
    <x v="1051"/>
    <x v="1051"/>
    <x v="0"/>
    <x v="78"/>
    <x v="1"/>
    <x v="5"/>
    <x v="16"/>
    <x v="50"/>
    <x v="121"/>
    <x v="1051"/>
    <x v="3"/>
  </r>
  <r>
    <n v="1052"/>
    <x v="1052"/>
    <s v="Production costs for middle aged comics sharing cross USA country road trip experience via www.bigdaddyroadshow.com Podcasts.ComedySHOW"/>
    <x v="211"/>
    <n v="0"/>
    <x v="1"/>
    <s v="US"/>
    <s v="USD"/>
    <x v="1052"/>
    <x v="1052"/>
    <x v="0"/>
    <x v="78"/>
    <x v="1"/>
    <x v="5"/>
    <x v="16"/>
    <x v="50"/>
    <x v="121"/>
    <x v="1052"/>
    <x v="2"/>
  </r>
  <r>
    <n v="1053"/>
    <x v="1053"/>
    <s v="How well do you know the stranger walking past you or the neighbor up the street? Extraordinary stories told by everyday people."/>
    <x v="15"/>
    <n v="15"/>
    <x v="1"/>
    <s v="US"/>
    <s v="USD"/>
    <x v="1053"/>
    <x v="1053"/>
    <x v="0"/>
    <x v="29"/>
    <x v="1"/>
    <x v="5"/>
    <x v="16"/>
    <x v="60"/>
    <x v="2"/>
    <x v="1053"/>
    <x v="1"/>
  </r>
  <r>
    <n v="1054"/>
    <x v="1054"/>
    <s v="Drawing on the momentum created by his &quot;Radio Deadly&quot; program, Michale Graves has created a new pop-culture talk radio show on WVNJ"/>
    <x v="30"/>
    <n v="0"/>
    <x v="1"/>
    <s v="US"/>
    <s v="USD"/>
    <x v="1054"/>
    <x v="1054"/>
    <x v="0"/>
    <x v="78"/>
    <x v="1"/>
    <x v="5"/>
    <x v="16"/>
    <x v="50"/>
    <x v="121"/>
    <x v="1054"/>
    <x v="3"/>
  </r>
  <r>
    <n v="1055"/>
    <x v="1055"/>
    <s v="This project is to fund Season 3 of the SHPC.  Our plan is to produce 24 more spectacular episodes to share with the world."/>
    <x v="8"/>
    <n v="0"/>
    <x v="1"/>
    <s v="US"/>
    <s v="USD"/>
    <x v="1055"/>
    <x v="1055"/>
    <x v="0"/>
    <x v="78"/>
    <x v="1"/>
    <x v="5"/>
    <x v="16"/>
    <x v="50"/>
    <x v="121"/>
    <x v="1055"/>
    <x v="2"/>
  </r>
  <r>
    <n v="1056"/>
    <x v="1056"/>
    <s v="a podcast about everyday life, friends talking about music, movies, tv, relationships. conversations we have all had and can relate to"/>
    <x v="3"/>
    <n v="0"/>
    <x v="1"/>
    <s v="US"/>
    <s v="USD"/>
    <x v="1056"/>
    <x v="1056"/>
    <x v="0"/>
    <x v="78"/>
    <x v="1"/>
    <x v="5"/>
    <x v="16"/>
    <x v="50"/>
    <x v="121"/>
    <x v="1056"/>
    <x v="0"/>
  </r>
  <r>
    <n v="1057"/>
    <x v="1057"/>
    <s v="Sayin it Plain is a Independent Radio Show created to inform the public and empower the community."/>
    <x v="3"/>
    <n v="0"/>
    <x v="1"/>
    <s v="US"/>
    <s v="USD"/>
    <x v="1057"/>
    <x v="1057"/>
    <x v="0"/>
    <x v="78"/>
    <x v="1"/>
    <x v="5"/>
    <x v="16"/>
    <x v="50"/>
    <x v="121"/>
    <x v="1057"/>
    <x v="2"/>
  </r>
  <r>
    <n v="1058"/>
    <x v="1058"/>
    <s v="An investigative series on 790 KABC Radio on the ravages of addiction and what options millions of people have for hopeful recovery."/>
    <x v="79"/>
    <n v="0"/>
    <x v="1"/>
    <s v="US"/>
    <s v="USD"/>
    <x v="1058"/>
    <x v="1058"/>
    <x v="0"/>
    <x v="78"/>
    <x v="1"/>
    <x v="5"/>
    <x v="16"/>
    <x v="50"/>
    <x v="121"/>
    <x v="1058"/>
    <x v="0"/>
  </r>
  <r>
    <n v="1059"/>
    <x v="1059"/>
    <s v="Turning myself into a vocal artist."/>
    <x v="184"/>
    <n v="0"/>
    <x v="1"/>
    <s v="US"/>
    <s v="USD"/>
    <x v="1059"/>
    <x v="1059"/>
    <x v="0"/>
    <x v="78"/>
    <x v="1"/>
    <x v="5"/>
    <x v="16"/>
    <x v="50"/>
    <x v="121"/>
    <x v="1059"/>
    <x v="0"/>
  </r>
  <r>
    <n v="1060"/>
    <x v="1060"/>
    <s v="Reality Check is a weekly Internet Radio Show. Along with my co-host and engineer we discuss the issues of the day relevant to you!."/>
    <x v="10"/>
    <n v="50"/>
    <x v="1"/>
    <s v="US"/>
    <s v="USD"/>
    <x v="1060"/>
    <x v="1060"/>
    <x v="0"/>
    <x v="29"/>
    <x v="1"/>
    <x v="5"/>
    <x v="16"/>
    <x v="60"/>
    <x v="73"/>
    <x v="1060"/>
    <x v="0"/>
  </r>
  <r>
    <n v="1061"/>
    <x v="1061"/>
    <s v="T.O., Adi &amp; Mercedes discuss their point of views, women's issues &amp; Hollywood Hotties."/>
    <x v="23"/>
    <n v="0"/>
    <x v="1"/>
    <s v="US"/>
    <s v="USD"/>
    <x v="1061"/>
    <x v="1061"/>
    <x v="0"/>
    <x v="78"/>
    <x v="1"/>
    <x v="5"/>
    <x v="16"/>
    <x v="50"/>
    <x v="121"/>
    <x v="1061"/>
    <x v="2"/>
  </r>
  <r>
    <n v="1062"/>
    <x v="1062"/>
    <s v="SEE US ON PATREON www.badgirlartwork.com"/>
    <x v="212"/>
    <n v="190"/>
    <x v="1"/>
    <s v="US"/>
    <s v="USD"/>
    <x v="1062"/>
    <x v="1062"/>
    <x v="0"/>
    <x v="80"/>
    <x v="1"/>
    <x v="5"/>
    <x v="16"/>
    <x v="163"/>
    <x v="125"/>
    <x v="1062"/>
    <x v="2"/>
  </r>
  <r>
    <n v="1063"/>
    <x v="1063"/>
    <s v="Now on audiobook! The truth about Benghazi is revealed with this historical epic courtroom drama performed by professional voice actors"/>
    <x v="28"/>
    <n v="0"/>
    <x v="1"/>
    <s v="US"/>
    <s v="USD"/>
    <x v="1063"/>
    <x v="1063"/>
    <x v="0"/>
    <x v="78"/>
    <x v="1"/>
    <x v="5"/>
    <x v="16"/>
    <x v="50"/>
    <x v="121"/>
    <x v="1063"/>
    <x v="2"/>
  </r>
  <r>
    <n v="1064"/>
    <x v="1064"/>
    <s v="Make wine from seed to bottle; build, socialize, sell, and relax in Vineyard Valley - a social, sandbox, free to play business sim!"/>
    <x v="161"/>
    <n v="8077"/>
    <x v="2"/>
    <s v="US"/>
    <s v="USD"/>
    <x v="1064"/>
    <x v="1064"/>
    <x v="0"/>
    <x v="252"/>
    <x v="1"/>
    <x v="6"/>
    <x v="17"/>
    <x v="114"/>
    <x v="781"/>
    <x v="1064"/>
    <x v="4"/>
  </r>
  <r>
    <n v="1065"/>
    <x v="1065"/>
    <s v="Need funds for an Australian fps mp shooter pc game called Diggers Fall were china invades Aus, cost for advertising and settings menu."/>
    <x v="9"/>
    <n v="81"/>
    <x v="2"/>
    <s v="AU"/>
    <s v="AUD"/>
    <x v="1065"/>
    <x v="1065"/>
    <x v="0"/>
    <x v="81"/>
    <x v="1"/>
    <x v="6"/>
    <x v="17"/>
    <x v="56"/>
    <x v="782"/>
    <x v="1065"/>
    <x v="3"/>
  </r>
  <r>
    <n v="1066"/>
    <x v="1066"/>
    <s v="A parody of old school RPGs where you are a new Dark Lord on a quest to amass monsters and allies on your side."/>
    <x v="60"/>
    <n v="5051"/>
    <x v="2"/>
    <s v="US"/>
    <s v="USD"/>
    <x v="1066"/>
    <x v="1066"/>
    <x v="0"/>
    <x v="265"/>
    <x v="1"/>
    <x v="6"/>
    <x v="17"/>
    <x v="56"/>
    <x v="783"/>
    <x v="1066"/>
    <x v="4"/>
  </r>
  <r>
    <n v="1067"/>
    <x v="1067"/>
    <s v="Canâ€™t make up your mind about something? Simply type in your two options and let the fighters of fate decide for you!"/>
    <x v="2"/>
    <n v="130"/>
    <x v="2"/>
    <s v="US"/>
    <s v="USD"/>
    <x v="1067"/>
    <x v="1067"/>
    <x v="0"/>
    <x v="73"/>
    <x v="1"/>
    <x v="6"/>
    <x v="17"/>
    <x v="73"/>
    <x v="31"/>
    <x v="1067"/>
    <x v="4"/>
  </r>
  <r>
    <n v="1068"/>
    <x v="1068"/>
    <s v="THE QUEST TO SAVE HIP HOP is an old school beat em up st game that has a focus on old school hip hop and new age hip hop coming to pc."/>
    <x v="11"/>
    <n v="45"/>
    <x v="2"/>
    <s v="US"/>
    <s v="USD"/>
    <x v="1068"/>
    <x v="1068"/>
    <x v="0"/>
    <x v="80"/>
    <x v="1"/>
    <x v="6"/>
    <x v="17"/>
    <x v="50"/>
    <x v="784"/>
    <x v="1068"/>
    <x v="2"/>
  </r>
  <r>
    <n v="1069"/>
    <x v="1069"/>
    <s v="A run-n-gun zombie survival game where you scavenge for items to make the night a little less scary."/>
    <x v="41"/>
    <n v="850"/>
    <x v="2"/>
    <s v="US"/>
    <s v="USD"/>
    <x v="1069"/>
    <x v="1069"/>
    <x v="0"/>
    <x v="64"/>
    <x v="1"/>
    <x v="6"/>
    <x v="17"/>
    <x v="115"/>
    <x v="785"/>
    <x v="1069"/>
    <x v="4"/>
  </r>
  <r>
    <n v="1070"/>
    <x v="1070"/>
    <s v="A deck building game where you build your campaign plans, raise cash and gain power in a drive to win the White House."/>
    <x v="3"/>
    <n v="70"/>
    <x v="2"/>
    <s v="US"/>
    <s v="USD"/>
    <x v="1070"/>
    <x v="1070"/>
    <x v="0"/>
    <x v="84"/>
    <x v="1"/>
    <x v="6"/>
    <x v="17"/>
    <x v="60"/>
    <x v="431"/>
    <x v="1070"/>
    <x v="5"/>
  </r>
  <r>
    <n v="1071"/>
    <x v="1071"/>
    <s v="I'm making a game where you choose how you want to kill the DJ, so you yourself can decide what music will be played at the party."/>
    <x v="213"/>
    <n v="0"/>
    <x v="2"/>
    <s v="NO"/>
    <s v="NOK"/>
    <x v="1071"/>
    <x v="1071"/>
    <x v="0"/>
    <x v="78"/>
    <x v="1"/>
    <x v="6"/>
    <x v="17"/>
    <x v="50"/>
    <x v="121"/>
    <x v="1071"/>
    <x v="0"/>
  </r>
  <r>
    <n v="1072"/>
    <x v="1072"/>
    <s v="A tower defense game that is played anywhere on the earth's surface!  This project is to expand it to be multiplayer and mod support."/>
    <x v="96"/>
    <n v="51"/>
    <x v="2"/>
    <s v="US"/>
    <s v="USD"/>
    <x v="1072"/>
    <x v="1072"/>
    <x v="0"/>
    <x v="80"/>
    <x v="1"/>
    <x v="6"/>
    <x v="17"/>
    <x v="50"/>
    <x v="786"/>
    <x v="1072"/>
    <x v="3"/>
  </r>
  <r>
    <n v="1073"/>
    <x v="1073"/>
    <s v="We want to bring our Game Rainbow Ball to the iphone and to do that we need a little help"/>
    <x v="47"/>
    <n v="10"/>
    <x v="2"/>
    <s v="US"/>
    <s v="USD"/>
    <x v="1073"/>
    <x v="1073"/>
    <x v="0"/>
    <x v="29"/>
    <x v="1"/>
    <x v="6"/>
    <x v="17"/>
    <x v="60"/>
    <x v="119"/>
    <x v="1073"/>
    <x v="6"/>
  </r>
  <r>
    <n v="1074"/>
    <x v="1074"/>
    <s v="An ambitious multiplayer game set in fantastical medieval world where you must defend your castle while attacking others to gain ranks!"/>
    <x v="214"/>
    <n v="3407"/>
    <x v="2"/>
    <s v="US"/>
    <s v="USD"/>
    <x v="1074"/>
    <x v="1074"/>
    <x v="0"/>
    <x v="209"/>
    <x v="1"/>
    <x v="6"/>
    <x v="17"/>
    <x v="52"/>
    <x v="787"/>
    <x v="1074"/>
    <x v="4"/>
  </r>
  <r>
    <n v="1075"/>
    <x v="1075"/>
    <s v="Fully 3D, post Apocalyptic themed tower defense video game. New take on the genre."/>
    <x v="28"/>
    <n v="45"/>
    <x v="2"/>
    <s v="US"/>
    <s v="USD"/>
    <x v="1075"/>
    <x v="1075"/>
    <x v="0"/>
    <x v="83"/>
    <x v="1"/>
    <x v="6"/>
    <x v="17"/>
    <x v="62"/>
    <x v="2"/>
    <x v="1075"/>
    <x v="5"/>
  </r>
  <r>
    <n v="1076"/>
    <x v="1076"/>
    <s v="A comical point and click adventure by veteran team of Broken Sword and Monkey Island fame - Steve Ince and Bill Tiller"/>
    <x v="96"/>
    <n v="47074"/>
    <x v="2"/>
    <s v="US"/>
    <s v="USD"/>
    <x v="1076"/>
    <x v="1076"/>
    <x v="0"/>
    <x v="266"/>
    <x v="1"/>
    <x v="6"/>
    <x v="17"/>
    <x v="164"/>
    <x v="788"/>
    <x v="1076"/>
    <x v="3"/>
  </r>
  <r>
    <n v="1077"/>
    <x v="1077"/>
    <s v="An epic strategy game of world conquest with simultaneous turn-based multiplayer gameplay and no hotseat waiting"/>
    <x v="31"/>
    <n v="7344"/>
    <x v="2"/>
    <s v="US"/>
    <s v="USD"/>
    <x v="1077"/>
    <x v="1077"/>
    <x v="0"/>
    <x v="157"/>
    <x v="1"/>
    <x v="6"/>
    <x v="17"/>
    <x v="129"/>
    <x v="716"/>
    <x v="1077"/>
    <x v="0"/>
  </r>
  <r>
    <n v="1078"/>
    <x v="1078"/>
    <s v="I am looking to create more games for the iPad/iPhone and want to add leaderboards, which requires new game development software"/>
    <x v="20"/>
    <n v="45"/>
    <x v="2"/>
    <s v="US"/>
    <s v="USD"/>
    <x v="1078"/>
    <x v="1078"/>
    <x v="0"/>
    <x v="81"/>
    <x v="1"/>
    <x v="6"/>
    <x v="17"/>
    <x v="59"/>
    <x v="373"/>
    <x v="1078"/>
    <x v="6"/>
  </r>
  <r>
    <n v="1079"/>
    <x v="1079"/>
    <s v="Sirius Online is currently the work of two brothers striving to bring the Era of Freelancer back, adding dynamic markets and more."/>
    <x v="91"/>
    <n v="678"/>
    <x v="2"/>
    <s v="DE"/>
    <s v="EUR"/>
    <x v="1079"/>
    <x v="1079"/>
    <x v="0"/>
    <x v="59"/>
    <x v="1"/>
    <x v="6"/>
    <x v="17"/>
    <x v="56"/>
    <x v="789"/>
    <x v="1079"/>
    <x v="2"/>
  </r>
  <r>
    <n v="1080"/>
    <x v="1080"/>
    <s v="A fantasy action RPG which follows an elven ex-slave on a journey of magic, revenge, intrigue, and deceit."/>
    <x v="22"/>
    <n v="1821"/>
    <x v="2"/>
    <s v="US"/>
    <s v="USD"/>
    <x v="1080"/>
    <x v="1080"/>
    <x v="0"/>
    <x v="15"/>
    <x v="1"/>
    <x v="6"/>
    <x v="17"/>
    <x v="114"/>
    <x v="790"/>
    <x v="1080"/>
    <x v="3"/>
  </r>
  <r>
    <n v="1081"/>
    <x v="1081"/>
    <s v="Finishing your last job before you retire until a disaster strikes the cargo ship can you survive The Creature?"/>
    <x v="118"/>
    <n v="12"/>
    <x v="2"/>
    <s v="US"/>
    <s v="USD"/>
    <x v="1081"/>
    <x v="1081"/>
    <x v="0"/>
    <x v="80"/>
    <x v="1"/>
    <x v="6"/>
    <x v="17"/>
    <x v="50"/>
    <x v="362"/>
    <x v="1081"/>
    <x v="3"/>
  </r>
  <r>
    <n v="1082"/>
    <x v="1082"/>
    <s v="Challenge your trivia skills in this action oriented game against several opponents across time."/>
    <x v="3"/>
    <n v="56"/>
    <x v="2"/>
    <s v="US"/>
    <s v="USD"/>
    <x v="1082"/>
    <x v="1082"/>
    <x v="0"/>
    <x v="83"/>
    <x v="1"/>
    <x v="6"/>
    <x v="17"/>
    <x v="60"/>
    <x v="791"/>
    <x v="1082"/>
    <x v="5"/>
  </r>
  <r>
    <n v="1083"/>
    <x v="1083"/>
    <s v="We want to take everything video game related people have seen since 1978 to now and turn it into the top gamer lounge in canada !"/>
    <x v="63"/>
    <n v="410"/>
    <x v="2"/>
    <s v="CA"/>
    <s v="CAD"/>
    <x v="1083"/>
    <x v="1083"/>
    <x v="0"/>
    <x v="29"/>
    <x v="1"/>
    <x v="6"/>
    <x v="17"/>
    <x v="60"/>
    <x v="792"/>
    <x v="1083"/>
    <x v="3"/>
  </r>
  <r>
    <n v="1084"/>
    <x v="1084"/>
    <s v="I want to start my own channel for gaming"/>
    <x v="131"/>
    <n v="0"/>
    <x v="2"/>
    <s v="US"/>
    <s v="USD"/>
    <x v="1084"/>
    <x v="1084"/>
    <x v="0"/>
    <x v="78"/>
    <x v="1"/>
    <x v="6"/>
    <x v="17"/>
    <x v="50"/>
    <x v="121"/>
    <x v="1084"/>
    <x v="3"/>
  </r>
  <r>
    <n v="1085"/>
    <x v="1085"/>
    <s v="The new kid on the block. Re-imagining old games and creating new ones. Ship, Lazer, Rock is first."/>
    <x v="11"/>
    <n v="1026"/>
    <x v="2"/>
    <s v="CA"/>
    <s v="CAD"/>
    <x v="1085"/>
    <x v="1085"/>
    <x v="0"/>
    <x v="82"/>
    <x v="1"/>
    <x v="6"/>
    <x v="17"/>
    <x v="56"/>
    <x v="793"/>
    <x v="1085"/>
    <x v="2"/>
  </r>
  <r>
    <n v="1086"/>
    <x v="1086"/>
    <s v="Humanity's future in the Galaxy"/>
    <x v="102"/>
    <n v="15"/>
    <x v="2"/>
    <s v="US"/>
    <s v="USD"/>
    <x v="1086"/>
    <x v="1086"/>
    <x v="0"/>
    <x v="84"/>
    <x v="1"/>
    <x v="6"/>
    <x v="17"/>
    <x v="50"/>
    <x v="501"/>
    <x v="1086"/>
    <x v="3"/>
  </r>
  <r>
    <n v="1087"/>
    <x v="1087"/>
    <s v="Idle gamers are the group of gamers worth watching play video games. We have a back log of video ideas and want to entertain you."/>
    <x v="184"/>
    <n v="0"/>
    <x v="2"/>
    <s v="US"/>
    <s v="USD"/>
    <x v="1087"/>
    <x v="1087"/>
    <x v="0"/>
    <x v="78"/>
    <x v="1"/>
    <x v="6"/>
    <x v="17"/>
    <x v="50"/>
    <x v="121"/>
    <x v="1087"/>
    <x v="3"/>
  </r>
  <r>
    <n v="1088"/>
    <x v="1088"/>
    <s v="A fresh twist on survival games. Intense, high-stakes 30 minute rounds for up to 10 players."/>
    <x v="101"/>
    <n v="6382.34"/>
    <x v="2"/>
    <s v="US"/>
    <s v="USD"/>
    <x v="1088"/>
    <x v="1088"/>
    <x v="0"/>
    <x v="206"/>
    <x v="1"/>
    <x v="6"/>
    <x v="17"/>
    <x v="51"/>
    <x v="794"/>
    <x v="1088"/>
    <x v="3"/>
  </r>
  <r>
    <n v="1089"/>
    <x v="1089"/>
    <s v="Farabel is a single player turn-based fantasy strategy game for Mac/PC/Linux"/>
    <x v="36"/>
    <n v="1174"/>
    <x v="2"/>
    <s v="FR"/>
    <s v="EUR"/>
    <x v="1089"/>
    <x v="1089"/>
    <x v="0"/>
    <x v="72"/>
    <x v="1"/>
    <x v="6"/>
    <x v="17"/>
    <x v="59"/>
    <x v="775"/>
    <x v="1089"/>
    <x v="0"/>
  </r>
  <r>
    <n v="1090"/>
    <x v="1090"/>
    <s v="A sci-fi platformer game inspired by a certain blue hedgehog and Italian plumber. Jump, fight, dodge and sprint your way to victory."/>
    <x v="215"/>
    <n v="5"/>
    <x v="2"/>
    <s v="AU"/>
    <s v="AUD"/>
    <x v="1090"/>
    <x v="1090"/>
    <x v="0"/>
    <x v="29"/>
    <x v="1"/>
    <x v="6"/>
    <x v="17"/>
    <x v="50"/>
    <x v="144"/>
    <x v="1090"/>
    <x v="0"/>
  </r>
  <r>
    <n v="1091"/>
    <x v="1091"/>
    <s v="London Revolution is a Minecraft server in development. This is an open world RPG FPS server with questing and ruthless gangs."/>
    <x v="48"/>
    <n v="25"/>
    <x v="2"/>
    <s v="GB"/>
    <s v="GBP"/>
    <x v="1091"/>
    <x v="1091"/>
    <x v="0"/>
    <x v="84"/>
    <x v="1"/>
    <x v="6"/>
    <x v="17"/>
    <x v="55"/>
    <x v="381"/>
    <x v="1091"/>
    <x v="2"/>
  </r>
  <r>
    <n v="1092"/>
    <x v="1092"/>
    <s v="toggleme. is the next breakout mobile game.Addictive gameplay, phenomenal design, real life rewards for achievements, and a great story"/>
    <x v="13"/>
    <n v="21"/>
    <x v="2"/>
    <s v="US"/>
    <s v="USD"/>
    <x v="1092"/>
    <x v="1092"/>
    <x v="0"/>
    <x v="63"/>
    <x v="1"/>
    <x v="6"/>
    <x v="17"/>
    <x v="60"/>
    <x v="362"/>
    <x v="1092"/>
    <x v="5"/>
  </r>
  <r>
    <n v="1093"/>
    <x v="1093"/>
    <s v="A little girl living isolated in the Canadian Rockies, you find your self  being lured into the hills in the middle of the night."/>
    <x v="43"/>
    <n v="42.25"/>
    <x v="2"/>
    <s v="CA"/>
    <s v="CAD"/>
    <x v="1093"/>
    <x v="1093"/>
    <x v="0"/>
    <x v="80"/>
    <x v="1"/>
    <x v="6"/>
    <x v="17"/>
    <x v="51"/>
    <x v="491"/>
    <x v="1093"/>
    <x v="2"/>
  </r>
  <r>
    <n v="1094"/>
    <x v="1094"/>
    <s v="An action racing game for iOS. Set in a steampunk world, players battle their way to the finish line on customizable rocket engines!"/>
    <x v="102"/>
    <n v="3294.01"/>
    <x v="2"/>
    <s v="US"/>
    <s v="USD"/>
    <x v="1094"/>
    <x v="1094"/>
    <x v="0"/>
    <x v="74"/>
    <x v="1"/>
    <x v="6"/>
    <x v="17"/>
    <x v="82"/>
    <x v="795"/>
    <x v="1094"/>
    <x v="6"/>
  </r>
  <r>
    <n v="1095"/>
    <x v="1095"/>
    <s v="MMORPG with Real-Time Pet Battles, Expansive 3D World and Ranked Individual &amp; Guild PvP arenas all on your mobile device!"/>
    <x v="69"/>
    <n v="25174"/>
    <x v="2"/>
    <s v="US"/>
    <s v="USD"/>
    <x v="1095"/>
    <x v="1095"/>
    <x v="0"/>
    <x v="225"/>
    <x v="1"/>
    <x v="6"/>
    <x v="17"/>
    <x v="62"/>
    <x v="796"/>
    <x v="1095"/>
    <x v="4"/>
  </r>
  <r>
    <n v="1096"/>
    <x v="1096"/>
    <s v="In BUGSPEED COLLIDER, you're a bug with a black belt.  Fight to the top in 4-Beetle Local Multi, and a Full-Scale 1-Beetle Adventure!"/>
    <x v="14"/>
    <n v="2152"/>
    <x v="2"/>
    <s v="US"/>
    <s v="USD"/>
    <x v="1096"/>
    <x v="1096"/>
    <x v="0"/>
    <x v="60"/>
    <x v="1"/>
    <x v="6"/>
    <x v="17"/>
    <x v="82"/>
    <x v="797"/>
    <x v="1096"/>
    <x v="3"/>
  </r>
  <r>
    <n v="1097"/>
    <x v="1097"/>
    <s v="Rabbly is action-adventure game. Is about a scientist going on an adventure, to find rare materials in another galaxy."/>
    <x v="57"/>
    <n v="47"/>
    <x v="2"/>
    <s v="US"/>
    <s v="USD"/>
    <x v="1097"/>
    <x v="1097"/>
    <x v="0"/>
    <x v="63"/>
    <x v="1"/>
    <x v="6"/>
    <x v="17"/>
    <x v="50"/>
    <x v="798"/>
    <x v="1097"/>
    <x v="3"/>
  </r>
  <r>
    <n v="1098"/>
    <x v="1098"/>
    <s v="Kick, Punch... Fireball is an FPS type arena game set inside the fantasy world."/>
    <x v="31"/>
    <n v="1803"/>
    <x v="2"/>
    <s v="US"/>
    <s v="USD"/>
    <x v="1098"/>
    <x v="1098"/>
    <x v="0"/>
    <x v="19"/>
    <x v="1"/>
    <x v="6"/>
    <x v="17"/>
    <x v="113"/>
    <x v="799"/>
    <x v="1098"/>
    <x v="3"/>
  </r>
  <r>
    <n v="1099"/>
    <x v="1099"/>
    <s v="Xeno is an FPS which combines all the best elements of old school and modern games to create a fresh and unique gameplay experience."/>
    <x v="10"/>
    <n v="25"/>
    <x v="2"/>
    <s v="GB"/>
    <s v="GBP"/>
    <x v="1099"/>
    <x v="1099"/>
    <x v="0"/>
    <x v="29"/>
    <x v="1"/>
    <x v="6"/>
    <x v="17"/>
    <x v="60"/>
    <x v="380"/>
    <x v="1099"/>
    <x v="0"/>
  </r>
  <r>
    <n v="1100"/>
    <x v="1100"/>
    <s v="A retro style puzzle rpg with a dark story. Your decisions will influence the world and decide the outcome of the story."/>
    <x v="23"/>
    <n v="100"/>
    <x v="2"/>
    <s v="DE"/>
    <s v="EUR"/>
    <x v="1100"/>
    <x v="1100"/>
    <x v="0"/>
    <x v="73"/>
    <x v="1"/>
    <x v="6"/>
    <x v="17"/>
    <x v="56"/>
    <x v="119"/>
    <x v="1100"/>
    <x v="2"/>
  </r>
  <r>
    <n v="1101"/>
    <x v="1101"/>
    <s v="Different strains of marijuana leafs battling to the death to see which one is the top strain."/>
    <x v="57"/>
    <n v="41"/>
    <x v="2"/>
    <s v="US"/>
    <s v="USD"/>
    <x v="1101"/>
    <x v="1101"/>
    <x v="0"/>
    <x v="79"/>
    <x v="1"/>
    <x v="6"/>
    <x v="17"/>
    <x v="50"/>
    <x v="800"/>
    <x v="1101"/>
    <x v="2"/>
  </r>
  <r>
    <n v="1102"/>
    <x v="1102"/>
    <s v="Runers is a top-down rogue-like shooter where as you advance you create more powerful spells and fight fierce monsters and bosses."/>
    <x v="6"/>
    <n v="425"/>
    <x v="2"/>
    <s v="US"/>
    <s v="USD"/>
    <x v="1102"/>
    <x v="1102"/>
    <x v="0"/>
    <x v="54"/>
    <x v="1"/>
    <x v="6"/>
    <x v="17"/>
    <x v="62"/>
    <x v="801"/>
    <x v="1102"/>
    <x v="4"/>
  </r>
  <r>
    <n v="1103"/>
    <x v="1103"/>
    <s v="&quot;I go to work... I classify the bodies and store them accordingly... Sometimes I here noises... Other times is see her..."/>
    <x v="36"/>
    <n v="243"/>
    <x v="2"/>
    <s v="US"/>
    <s v="USD"/>
    <x v="1103"/>
    <x v="1103"/>
    <x v="0"/>
    <x v="41"/>
    <x v="1"/>
    <x v="6"/>
    <x v="17"/>
    <x v="53"/>
    <x v="782"/>
    <x v="1103"/>
    <x v="2"/>
  </r>
  <r>
    <n v="1104"/>
    <x v="1104"/>
    <s v="Street Heroes is a retro 2D side-scrolling multiplayer beat 'em up for Facebook that brings classic arcade fun to a social platform"/>
    <x v="127"/>
    <n v="2971"/>
    <x v="2"/>
    <s v="GB"/>
    <s v="GBP"/>
    <x v="1104"/>
    <x v="1104"/>
    <x v="0"/>
    <x v="77"/>
    <x v="1"/>
    <x v="6"/>
    <x v="17"/>
    <x v="62"/>
    <x v="802"/>
    <x v="1104"/>
    <x v="3"/>
  </r>
  <r>
    <n v="1105"/>
    <x v="1105"/>
    <s v="Nightmare Zombies is the first Oculus Rift Only immersive zombie simulator in the Post-Apocalypse urban environment of New York City."/>
    <x v="216"/>
    <n v="1431"/>
    <x v="2"/>
    <s v="US"/>
    <s v="USD"/>
    <x v="1105"/>
    <x v="1105"/>
    <x v="0"/>
    <x v="9"/>
    <x v="1"/>
    <x v="6"/>
    <x v="17"/>
    <x v="50"/>
    <x v="803"/>
    <x v="1105"/>
    <x v="3"/>
  </r>
  <r>
    <n v="1106"/>
    <x v="1106"/>
    <s v="Collect coins and save civilians while you blast your way through tons of zombies! Unlock new characters and levels!"/>
    <x v="44"/>
    <n v="165"/>
    <x v="2"/>
    <s v="US"/>
    <s v="USD"/>
    <x v="1106"/>
    <x v="1106"/>
    <x v="0"/>
    <x v="63"/>
    <x v="1"/>
    <x v="6"/>
    <x v="17"/>
    <x v="139"/>
    <x v="804"/>
    <x v="1106"/>
    <x v="5"/>
  </r>
  <r>
    <n v="1107"/>
    <x v="1107"/>
    <s v="Enjoy video games, online surfing, and communications in privacy with Kid Cade, from Crestview, Florida. Our company has created a comp"/>
    <x v="3"/>
    <n v="0"/>
    <x v="2"/>
    <s v="US"/>
    <s v="USD"/>
    <x v="1107"/>
    <x v="1107"/>
    <x v="0"/>
    <x v="78"/>
    <x v="1"/>
    <x v="6"/>
    <x v="17"/>
    <x v="50"/>
    <x v="121"/>
    <x v="1107"/>
    <x v="3"/>
  </r>
  <r>
    <n v="1108"/>
    <x v="1108"/>
    <s v="Environmental awareness using social games where players are challenged to pursue sustainable development in the city of the future."/>
    <x v="31"/>
    <n v="732.5"/>
    <x v="2"/>
    <s v="US"/>
    <s v="USD"/>
    <x v="1108"/>
    <x v="1108"/>
    <x v="0"/>
    <x v="64"/>
    <x v="1"/>
    <x v="6"/>
    <x v="17"/>
    <x v="56"/>
    <x v="805"/>
    <x v="1108"/>
    <x v="5"/>
  </r>
  <r>
    <n v="1109"/>
    <x v="1109"/>
    <s v="Our goal is to open a video game museum, art gallery, free play arcade, game lounge, cosplay and event center here in Flint Michigan!"/>
    <x v="3"/>
    <n v="45"/>
    <x v="2"/>
    <s v="US"/>
    <s v="USD"/>
    <x v="1109"/>
    <x v="1109"/>
    <x v="0"/>
    <x v="83"/>
    <x v="1"/>
    <x v="6"/>
    <x v="17"/>
    <x v="50"/>
    <x v="2"/>
    <x v="1109"/>
    <x v="2"/>
  </r>
  <r>
    <n v="1110"/>
    <x v="1110"/>
    <s v="PSI is a game about a group of people dealing with the effects of Nightmares becoming reality, life will never be the same."/>
    <x v="63"/>
    <n v="255"/>
    <x v="2"/>
    <s v="US"/>
    <s v="USD"/>
    <x v="1110"/>
    <x v="1110"/>
    <x v="0"/>
    <x v="202"/>
    <x v="1"/>
    <x v="6"/>
    <x v="17"/>
    <x v="60"/>
    <x v="806"/>
    <x v="1110"/>
    <x v="5"/>
  </r>
  <r>
    <n v="1111"/>
    <x v="1111"/>
    <s v="We are bringing a new gaming experience to the field. One that will connect a community of people and servers from around the world."/>
    <x v="30"/>
    <n v="1"/>
    <x v="2"/>
    <s v="US"/>
    <s v="USD"/>
    <x v="1111"/>
    <x v="1111"/>
    <x v="0"/>
    <x v="29"/>
    <x v="1"/>
    <x v="6"/>
    <x v="17"/>
    <x v="50"/>
    <x v="120"/>
    <x v="1111"/>
    <x v="0"/>
  </r>
  <r>
    <n v="1112"/>
    <x v="1112"/>
    <s v="Tarantino-esque Adventure Game on Steroids Inspired by LucasArts, Gritty Action Movies and 1940's Animation"/>
    <x v="217"/>
    <n v="31272.92"/>
    <x v="2"/>
    <s v="US"/>
    <s v="USD"/>
    <x v="1112"/>
    <x v="1112"/>
    <x v="0"/>
    <x v="267"/>
    <x v="1"/>
    <x v="6"/>
    <x v="17"/>
    <x v="71"/>
    <x v="807"/>
    <x v="1112"/>
    <x v="3"/>
  </r>
  <r>
    <n v="1113"/>
    <x v="1113"/>
    <s v="A start up YouTube PC Gaming channel named ''Jeansie''. Comprised of witty banter and slightly above average  gaming skills :)"/>
    <x v="28"/>
    <n v="5"/>
    <x v="2"/>
    <s v="GB"/>
    <s v="GBP"/>
    <x v="1113"/>
    <x v="1113"/>
    <x v="0"/>
    <x v="29"/>
    <x v="1"/>
    <x v="6"/>
    <x v="17"/>
    <x v="60"/>
    <x v="144"/>
    <x v="1113"/>
    <x v="3"/>
  </r>
  <r>
    <n v="1114"/>
    <x v="1114"/>
    <s v="SciFi racing game for Android &amp; iOS platforms. Player gets a unique weapon which introduces an additional dimension to the competition."/>
    <x v="12"/>
    <n v="10"/>
    <x v="2"/>
    <s v="GB"/>
    <s v="GBP"/>
    <x v="1114"/>
    <x v="1114"/>
    <x v="0"/>
    <x v="83"/>
    <x v="1"/>
    <x v="6"/>
    <x v="17"/>
    <x v="50"/>
    <x v="808"/>
    <x v="1114"/>
    <x v="4"/>
  </r>
  <r>
    <n v="1115"/>
    <x v="1115"/>
    <s v="Explore the protagonist's mind. Remember. Understand. Plan ahead. Stay ahead of threats. Nurture relations. Earn the fate you choose."/>
    <x v="79"/>
    <n v="53"/>
    <x v="2"/>
    <s v="US"/>
    <s v="USD"/>
    <x v="1115"/>
    <x v="1115"/>
    <x v="0"/>
    <x v="80"/>
    <x v="1"/>
    <x v="6"/>
    <x v="17"/>
    <x v="50"/>
    <x v="508"/>
    <x v="1115"/>
    <x v="2"/>
  </r>
  <r>
    <n v="1116"/>
    <x v="1116"/>
    <s v="A medieval, post apocolyptic, Online, MMORPG. Class morphing, character customization game."/>
    <x v="69"/>
    <n v="178.52"/>
    <x v="2"/>
    <s v="US"/>
    <s v="USD"/>
    <x v="1116"/>
    <x v="1116"/>
    <x v="0"/>
    <x v="73"/>
    <x v="1"/>
    <x v="6"/>
    <x v="17"/>
    <x v="50"/>
    <x v="809"/>
    <x v="1116"/>
    <x v="5"/>
  </r>
  <r>
    <n v="1117"/>
    <x v="1117"/>
    <s v="Experience the Medieval in your own village. Increase your village into a city and walk through the streets."/>
    <x v="28"/>
    <n v="83"/>
    <x v="2"/>
    <s v="DE"/>
    <s v="EUR"/>
    <x v="1117"/>
    <x v="1117"/>
    <x v="0"/>
    <x v="22"/>
    <x v="1"/>
    <x v="6"/>
    <x v="17"/>
    <x v="59"/>
    <x v="810"/>
    <x v="1117"/>
    <x v="0"/>
  </r>
  <r>
    <n v="1118"/>
    <x v="1118"/>
    <s v="Ideal for social players as well as a tool for esports teams, Battle Buddy will help organise and coordinate, pugs, scrims, wars &amp; you!"/>
    <x v="37"/>
    <n v="109"/>
    <x v="2"/>
    <s v="AU"/>
    <s v="AUD"/>
    <x v="1118"/>
    <x v="1118"/>
    <x v="0"/>
    <x v="83"/>
    <x v="1"/>
    <x v="6"/>
    <x v="17"/>
    <x v="53"/>
    <x v="811"/>
    <x v="1118"/>
    <x v="3"/>
  </r>
  <r>
    <n v="1119"/>
    <x v="1119"/>
    <s v="Dog people and cat people unit!! Help save Paw Island from the monsters in this milti-player (50-100 Person at a time) online RPG game"/>
    <x v="190"/>
    <n v="5"/>
    <x v="2"/>
    <s v="US"/>
    <s v="USD"/>
    <x v="1119"/>
    <x v="1119"/>
    <x v="0"/>
    <x v="29"/>
    <x v="1"/>
    <x v="6"/>
    <x v="17"/>
    <x v="50"/>
    <x v="144"/>
    <x v="1119"/>
    <x v="3"/>
  </r>
  <r>
    <n v="1120"/>
    <x v="1120"/>
    <s v="Planet Ninjahwah is a highly anticipated futuristic action adventure game that will blow your mind!!"/>
    <x v="31"/>
    <n v="0"/>
    <x v="2"/>
    <s v="US"/>
    <s v="USD"/>
    <x v="1120"/>
    <x v="1120"/>
    <x v="0"/>
    <x v="78"/>
    <x v="1"/>
    <x v="6"/>
    <x v="17"/>
    <x v="50"/>
    <x v="121"/>
    <x v="1120"/>
    <x v="6"/>
  </r>
  <r>
    <n v="1121"/>
    <x v="1121"/>
    <s v="An action packed, side scrolling, platform jumping, laser shooting ADVENTURE that will be fun for everyone."/>
    <x v="65"/>
    <n v="29"/>
    <x v="2"/>
    <s v="US"/>
    <s v="USD"/>
    <x v="1121"/>
    <x v="1121"/>
    <x v="0"/>
    <x v="81"/>
    <x v="1"/>
    <x v="6"/>
    <x v="17"/>
    <x v="50"/>
    <x v="812"/>
    <x v="1121"/>
    <x v="2"/>
  </r>
  <r>
    <n v="1122"/>
    <x v="1122"/>
    <s v="Mobile game featuring lots of funny little monsters on the run from their mad creator. Lots of gameplay elements will keep user bussy."/>
    <x v="50"/>
    <n v="0"/>
    <x v="2"/>
    <s v="GB"/>
    <s v="GBP"/>
    <x v="1122"/>
    <x v="1122"/>
    <x v="0"/>
    <x v="78"/>
    <x v="1"/>
    <x v="6"/>
    <x v="17"/>
    <x v="50"/>
    <x v="121"/>
    <x v="1122"/>
    <x v="4"/>
  </r>
  <r>
    <n v="1123"/>
    <x v="1123"/>
    <s v="Fast paced mobile game where you control a rain drop by tilting your screen. Absorb other rain drops to go faster, but avoid clouds."/>
    <x v="10"/>
    <n v="11"/>
    <x v="2"/>
    <s v="US"/>
    <s v="USD"/>
    <x v="1123"/>
    <x v="1123"/>
    <x v="0"/>
    <x v="83"/>
    <x v="1"/>
    <x v="6"/>
    <x v="17"/>
    <x v="50"/>
    <x v="813"/>
    <x v="1123"/>
    <x v="3"/>
  </r>
  <r>
    <n v="1124"/>
    <x v="1124"/>
    <s v="Disaster Defender is a Mobile RPG that puts you right into the action of a Disaster, saving lives and property like a real life hero!"/>
    <x v="161"/>
    <n v="425"/>
    <x v="2"/>
    <s v="US"/>
    <s v="USD"/>
    <x v="1124"/>
    <x v="1124"/>
    <x v="0"/>
    <x v="63"/>
    <x v="1"/>
    <x v="6"/>
    <x v="18"/>
    <x v="50"/>
    <x v="814"/>
    <x v="1124"/>
    <x v="0"/>
  </r>
  <r>
    <n v="1125"/>
    <x v="1125"/>
    <s v="Ultimate Supremacy will be the ultimate in mobile gaming, if you love fighting and strategy games, you will love Ultimate Supremacy."/>
    <x v="9"/>
    <n v="0"/>
    <x v="2"/>
    <s v="GB"/>
    <s v="GBP"/>
    <x v="1125"/>
    <x v="1125"/>
    <x v="0"/>
    <x v="78"/>
    <x v="1"/>
    <x v="6"/>
    <x v="18"/>
    <x v="50"/>
    <x v="121"/>
    <x v="1125"/>
    <x v="0"/>
  </r>
  <r>
    <n v="1126"/>
    <x v="1126"/>
    <s v="Imagine a science class where the teacher walks in a says &quot;Take out your cell phone and play a game.&quot;"/>
    <x v="13"/>
    <n v="10"/>
    <x v="2"/>
    <s v="US"/>
    <s v="USD"/>
    <x v="1126"/>
    <x v="1126"/>
    <x v="0"/>
    <x v="84"/>
    <x v="1"/>
    <x v="6"/>
    <x v="18"/>
    <x v="60"/>
    <x v="144"/>
    <x v="1126"/>
    <x v="2"/>
  </r>
  <r>
    <n v="1127"/>
    <x v="1127"/>
    <s v="A fast-paced, creepy/cute mobile puzzle game where you draw series of magic symbols to summon &amp; collect demons, monsters, gods, &amp; myths"/>
    <x v="19"/>
    <n v="585"/>
    <x v="2"/>
    <s v="US"/>
    <s v="USD"/>
    <x v="1127"/>
    <x v="1127"/>
    <x v="0"/>
    <x v="23"/>
    <x v="1"/>
    <x v="6"/>
    <x v="18"/>
    <x v="53"/>
    <x v="815"/>
    <x v="1127"/>
    <x v="3"/>
  </r>
  <r>
    <n v="1128"/>
    <x v="1128"/>
    <s v="#havingfunFTW"/>
    <x v="28"/>
    <n v="1"/>
    <x v="2"/>
    <s v="GB"/>
    <s v="GBP"/>
    <x v="1128"/>
    <x v="1128"/>
    <x v="0"/>
    <x v="29"/>
    <x v="1"/>
    <x v="6"/>
    <x v="18"/>
    <x v="50"/>
    <x v="120"/>
    <x v="1128"/>
    <x v="3"/>
  </r>
  <r>
    <n v="1129"/>
    <x v="1129"/>
    <s v="This app will provide you with the ability to use your most favorite profanities while playing a game with your friends."/>
    <x v="22"/>
    <n v="21"/>
    <x v="2"/>
    <s v="US"/>
    <s v="USD"/>
    <x v="1129"/>
    <x v="1129"/>
    <x v="0"/>
    <x v="84"/>
    <x v="1"/>
    <x v="6"/>
    <x v="18"/>
    <x v="50"/>
    <x v="678"/>
    <x v="1129"/>
    <x v="2"/>
  </r>
  <r>
    <n v="1130"/>
    <x v="1130"/>
    <s v="A modernized version of the classic aerial combat arcade game 1942.  Use real fighter jets to take down terrorists on a global scale."/>
    <x v="10"/>
    <n v="11"/>
    <x v="2"/>
    <s v="US"/>
    <s v="USD"/>
    <x v="1130"/>
    <x v="1130"/>
    <x v="0"/>
    <x v="83"/>
    <x v="1"/>
    <x v="6"/>
    <x v="18"/>
    <x v="50"/>
    <x v="813"/>
    <x v="1130"/>
    <x v="3"/>
  </r>
  <r>
    <n v="1131"/>
    <x v="1131"/>
    <s v="Don't drop it like it's hot..Hot Potato is a battle between friends. Compete to keep Mr Potato off the ground. Who will drop him first?"/>
    <x v="79"/>
    <n v="0"/>
    <x v="2"/>
    <s v="AU"/>
    <s v="AUD"/>
    <x v="1131"/>
    <x v="1131"/>
    <x v="0"/>
    <x v="78"/>
    <x v="1"/>
    <x v="6"/>
    <x v="18"/>
    <x v="50"/>
    <x v="121"/>
    <x v="1131"/>
    <x v="0"/>
  </r>
  <r>
    <n v="1132"/>
    <x v="1132"/>
    <s v="One is a simple mobile game about exploring the connections between all living things. Featuring hand-painted art."/>
    <x v="3"/>
    <n v="1438"/>
    <x v="2"/>
    <s v="CA"/>
    <s v="CAD"/>
    <x v="1132"/>
    <x v="1132"/>
    <x v="0"/>
    <x v="62"/>
    <x v="1"/>
    <x v="6"/>
    <x v="18"/>
    <x v="51"/>
    <x v="816"/>
    <x v="1132"/>
    <x v="2"/>
  </r>
  <r>
    <n v="1133"/>
    <x v="1133"/>
    <s v="Ping is a simple game currently in the design process, where the player lives off of the power of their connection to the internet."/>
    <x v="9"/>
    <n v="20"/>
    <x v="2"/>
    <s v="GB"/>
    <s v="GBP"/>
    <x v="1133"/>
    <x v="1133"/>
    <x v="0"/>
    <x v="29"/>
    <x v="1"/>
    <x v="6"/>
    <x v="18"/>
    <x v="60"/>
    <x v="135"/>
    <x v="1133"/>
    <x v="3"/>
  </r>
  <r>
    <n v="1134"/>
    <x v="1134"/>
    <s v="We are creating a new Mario Bro's style game called KFK:Original. It's challenging, fun and totally awesome!!!"/>
    <x v="31"/>
    <n v="1"/>
    <x v="2"/>
    <s v="AU"/>
    <s v="AUD"/>
    <x v="1134"/>
    <x v="1134"/>
    <x v="0"/>
    <x v="29"/>
    <x v="1"/>
    <x v="6"/>
    <x v="18"/>
    <x v="50"/>
    <x v="120"/>
    <x v="1134"/>
    <x v="3"/>
  </r>
  <r>
    <n v="1135"/>
    <x v="1135"/>
    <s v="&quot;Trumperama&quot; ist ein Jump 'n' Run Spiel im 8-Bit Stil fÃ¼r Android._x000a_Donald Trump gewinnt die Wahlen und muss gestoppt werden!"/>
    <x v="28"/>
    <n v="50"/>
    <x v="2"/>
    <s v="DE"/>
    <s v="EUR"/>
    <x v="1135"/>
    <x v="1135"/>
    <x v="0"/>
    <x v="29"/>
    <x v="1"/>
    <x v="6"/>
    <x v="18"/>
    <x v="62"/>
    <x v="73"/>
    <x v="1135"/>
    <x v="2"/>
  </r>
  <r>
    <n v="1136"/>
    <x v="1136"/>
    <s v="Arpenter pas moins de 50 stages ne sera pas facile avec une seule vie... peut Ãªtre que les potions vous aiderons Ã  survivre ?"/>
    <x v="218"/>
    <n v="270"/>
    <x v="2"/>
    <s v="FR"/>
    <s v="EUR"/>
    <x v="1136"/>
    <x v="1136"/>
    <x v="0"/>
    <x v="79"/>
    <x v="1"/>
    <x v="6"/>
    <x v="18"/>
    <x v="52"/>
    <x v="817"/>
    <x v="1136"/>
    <x v="0"/>
  </r>
  <r>
    <n v="1137"/>
    <x v="1137"/>
    <s v="This classic online RPG is being overhauled to run on more devices with an interface better suited for both mobile and widescreen."/>
    <x v="31"/>
    <n v="9875"/>
    <x v="2"/>
    <s v="US"/>
    <s v="USD"/>
    <x v="1137"/>
    <x v="1137"/>
    <x v="0"/>
    <x v="70"/>
    <x v="1"/>
    <x v="6"/>
    <x v="18"/>
    <x v="67"/>
    <x v="818"/>
    <x v="1137"/>
    <x v="2"/>
  </r>
  <r>
    <n v="1138"/>
    <x v="1138"/>
    <s v="Have you ever wanted to build your own, ultimate zombie fort in real life? Enjoy a Zombie Apocalypse without the Apocalypse."/>
    <x v="19"/>
    <n v="125"/>
    <x v="2"/>
    <s v="US"/>
    <s v="USD"/>
    <x v="1138"/>
    <x v="1138"/>
    <x v="0"/>
    <x v="80"/>
    <x v="1"/>
    <x v="6"/>
    <x v="18"/>
    <x v="50"/>
    <x v="672"/>
    <x v="1138"/>
    <x v="1"/>
  </r>
  <r>
    <n v="1139"/>
    <x v="1139"/>
    <s v="Take control of the Void and bend it to your will as you perfect your strategy and amass your deck. The light gathers, your power grows"/>
    <x v="6"/>
    <n v="5"/>
    <x v="2"/>
    <s v="US"/>
    <s v="USD"/>
    <x v="1139"/>
    <x v="1139"/>
    <x v="0"/>
    <x v="29"/>
    <x v="1"/>
    <x v="6"/>
    <x v="18"/>
    <x v="50"/>
    <x v="144"/>
    <x v="1139"/>
    <x v="3"/>
  </r>
  <r>
    <n v="1140"/>
    <x v="1140"/>
    <s v="We are creating the next epic Massive Multiplayer Online-Real Time Strategy game and we want you to be a part of it!"/>
    <x v="10"/>
    <n v="0"/>
    <x v="2"/>
    <s v="GB"/>
    <s v="GBP"/>
    <x v="1140"/>
    <x v="1140"/>
    <x v="0"/>
    <x v="78"/>
    <x v="1"/>
    <x v="6"/>
    <x v="18"/>
    <x v="50"/>
    <x v="121"/>
    <x v="1140"/>
    <x v="0"/>
  </r>
  <r>
    <n v="1141"/>
    <x v="1141"/>
    <s v="I think this will be a great game!"/>
    <x v="2"/>
    <n v="0"/>
    <x v="2"/>
    <s v="DE"/>
    <s v="EUR"/>
    <x v="1141"/>
    <x v="1141"/>
    <x v="0"/>
    <x v="78"/>
    <x v="1"/>
    <x v="6"/>
    <x v="18"/>
    <x v="50"/>
    <x v="121"/>
    <x v="1141"/>
    <x v="0"/>
  </r>
  <r>
    <n v="1142"/>
    <x v="1142"/>
    <s v="If only you could help choose and/or create the Top Chart apps with your ideas..._x000a_Want that to come true? Well here we are."/>
    <x v="23"/>
    <n v="0"/>
    <x v="2"/>
    <s v="US"/>
    <s v="USD"/>
    <x v="1142"/>
    <x v="1142"/>
    <x v="0"/>
    <x v="78"/>
    <x v="1"/>
    <x v="6"/>
    <x v="18"/>
    <x v="50"/>
    <x v="121"/>
    <x v="1142"/>
    <x v="0"/>
  </r>
  <r>
    <n v="1143"/>
    <x v="1143"/>
    <s v="Convergence: RiftWars is a easy to approach competitive turn-based strategy game, featuring quick game play and military tactics."/>
    <x v="101"/>
    <n v="186"/>
    <x v="2"/>
    <s v="US"/>
    <s v="USD"/>
    <x v="1143"/>
    <x v="1143"/>
    <x v="0"/>
    <x v="22"/>
    <x v="1"/>
    <x v="6"/>
    <x v="18"/>
    <x v="50"/>
    <x v="819"/>
    <x v="1143"/>
    <x v="0"/>
  </r>
  <r>
    <n v="1144"/>
    <x v="1144"/>
    <s v="We need your help to finish our food truck. We are building a BBQ Food Truck to serve competition style BBQ."/>
    <x v="219"/>
    <n v="0"/>
    <x v="2"/>
    <s v="US"/>
    <s v="USD"/>
    <x v="1144"/>
    <x v="1144"/>
    <x v="0"/>
    <x v="78"/>
    <x v="1"/>
    <x v="7"/>
    <x v="19"/>
    <x v="50"/>
    <x v="121"/>
    <x v="1144"/>
    <x v="0"/>
  </r>
  <r>
    <n v="1145"/>
    <x v="1145"/>
    <s v="Emphasizing locally and responsibly raised ingredients, serving delicious food! I need your help."/>
    <x v="58"/>
    <n v="100"/>
    <x v="2"/>
    <s v="US"/>
    <s v="USD"/>
    <x v="1145"/>
    <x v="1145"/>
    <x v="0"/>
    <x v="29"/>
    <x v="1"/>
    <x v="7"/>
    <x v="19"/>
    <x v="50"/>
    <x v="101"/>
    <x v="1145"/>
    <x v="3"/>
  </r>
  <r>
    <n v="1146"/>
    <x v="1146"/>
    <s v="Bringing the flavor of competition BBQ to small town Auburn with the ease of a big city food truck."/>
    <x v="12"/>
    <n v="530"/>
    <x v="2"/>
    <s v="US"/>
    <s v="USD"/>
    <x v="1146"/>
    <x v="1146"/>
    <x v="0"/>
    <x v="8"/>
    <x v="1"/>
    <x v="7"/>
    <x v="19"/>
    <x v="114"/>
    <x v="820"/>
    <x v="1146"/>
    <x v="3"/>
  </r>
  <r>
    <n v="1147"/>
    <x v="1147"/>
    <s v="amazing gourmet baked potato truck with variable options for everyone, its always been my dream, help me make it come true :)."/>
    <x v="31"/>
    <n v="0"/>
    <x v="2"/>
    <s v="CA"/>
    <s v="CAD"/>
    <x v="1147"/>
    <x v="1147"/>
    <x v="0"/>
    <x v="78"/>
    <x v="1"/>
    <x v="7"/>
    <x v="19"/>
    <x v="50"/>
    <x v="121"/>
    <x v="1147"/>
    <x v="3"/>
  </r>
  <r>
    <n v="1148"/>
    <x v="1148"/>
    <s v="New local (Louisville, KY.) food truck with a refreshing spin on rolling kitchens."/>
    <x v="36"/>
    <n v="73"/>
    <x v="2"/>
    <s v="US"/>
    <s v="USD"/>
    <x v="1148"/>
    <x v="1148"/>
    <x v="0"/>
    <x v="83"/>
    <x v="1"/>
    <x v="7"/>
    <x v="19"/>
    <x v="50"/>
    <x v="821"/>
    <x v="1148"/>
    <x v="2"/>
  </r>
  <r>
    <n v="1149"/>
    <x v="1149"/>
    <s v="Bringing culturally diverse Floridian cuisine to the people!"/>
    <x v="63"/>
    <n v="75"/>
    <x v="2"/>
    <s v="US"/>
    <s v="USD"/>
    <x v="1149"/>
    <x v="1149"/>
    <x v="0"/>
    <x v="84"/>
    <x v="1"/>
    <x v="7"/>
    <x v="19"/>
    <x v="50"/>
    <x v="822"/>
    <x v="1149"/>
    <x v="2"/>
  </r>
  <r>
    <n v="1150"/>
    <x v="1150"/>
    <s v="Bringing delicious authentic and fusion Taiwanese Food to the West Coast."/>
    <x v="30"/>
    <n v="252"/>
    <x v="2"/>
    <s v="US"/>
    <s v="USD"/>
    <x v="1150"/>
    <x v="1150"/>
    <x v="0"/>
    <x v="79"/>
    <x v="1"/>
    <x v="7"/>
    <x v="19"/>
    <x v="54"/>
    <x v="823"/>
    <x v="1150"/>
    <x v="0"/>
  </r>
  <r>
    <n v="1151"/>
    <x v="1151"/>
    <s v="Basically home style foods as huge sandwiches, burgers, and apps. Limitited to NOTHING. Irish,Mexican, cajÃ£n, southern bqq even veggies"/>
    <x v="31"/>
    <n v="0"/>
    <x v="2"/>
    <s v="US"/>
    <s v="USD"/>
    <x v="1151"/>
    <x v="1151"/>
    <x v="0"/>
    <x v="78"/>
    <x v="1"/>
    <x v="7"/>
    <x v="19"/>
    <x v="50"/>
    <x v="121"/>
    <x v="1151"/>
    <x v="0"/>
  </r>
  <r>
    <n v="1152"/>
    <x v="1152"/>
    <s v="Peruvian food truck with an LA twist."/>
    <x v="194"/>
    <n v="911"/>
    <x v="2"/>
    <s v="US"/>
    <s v="USD"/>
    <x v="1152"/>
    <x v="1152"/>
    <x v="0"/>
    <x v="41"/>
    <x v="1"/>
    <x v="7"/>
    <x v="19"/>
    <x v="52"/>
    <x v="824"/>
    <x v="1152"/>
    <x v="0"/>
  </r>
  <r>
    <n v="1153"/>
    <x v="1153"/>
    <s v="A mobile concession trailer for snow cones, ice cream, smoothies and more"/>
    <x v="6"/>
    <n v="50"/>
    <x v="2"/>
    <s v="US"/>
    <s v="USD"/>
    <x v="1153"/>
    <x v="1153"/>
    <x v="0"/>
    <x v="29"/>
    <x v="1"/>
    <x v="7"/>
    <x v="19"/>
    <x v="60"/>
    <x v="73"/>
    <x v="1153"/>
    <x v="0"/>
  </r>
  <r>
    <n v="1154"/>
    <x v="1154"/>
    <s v="We're about to launch our first ever food truck to share our amazing food and we need your help! Be a part of our truck!"/>
    <x v="10"/>
    <n v="325"/>
    <x v="2"/>
    <s v="US"/>
    <s v="USD"/>
    <x v="1154"/>
    <x v="1154"/>
    <x v="0"/>
    <x v="83"/>
    <x v="1"/>
    <x v="7"/>
    <x v="19"/>
    <x v="113"/>
    <x v="149"/>
    <x v="1154"/>
    <x v="0"/>
  </r>
  <r>
    <n v="1155"/>
    <x v="1155"/>
    <s v="I am on a mission to offer as many people as I can a great healthy coffee, tea, and snacks by using healthy products and ingredients."/>
    <x v="31"/>
    <n v="188"/>
    <x v="2"/>
    <s v="US"/>
    <s v="USD"/>
    <x v="1155"/>
    <x v="1155"/>
    <x v="0"/>
    <x v="22"/>
    <x v="1"/>
    <x v="7"/>
    <x v="19"/>
    <x v="60"/>
    <x v="825"/>
    <x v="1155"/>
    <x v="3"/>
  </r>
  <r>
    <n v="1156"/>
    <x v="1156"/>
    <s v="A Food Truck featuring Deep Fried Natural Casing Beef/Pork mix Hot Dogs, New York Style Rippers. Also serving Fresh Cut Fries."/>
    <x v="115"/>
    <n v="0"/>
    <x v="2"/>
    <s v="US"/>
    <s v="USD"/>
    <x v="1156"/>
    <x v="1156"/>
    <x v="0"/>
    <x v="78"/>
    <x v="1"/>
    <x v="7"/>
    <x v="19"/>
    <x v="50"/>
    <x v="121"/>
    <x v="1156"/>
    <x v="0"/>
  </r>
  <r>
    <n v="1157"/>
    <x v="1157"/>
    <s v="When the smoke clears, folks in Albany are going to experience the best barbeque they'll ever have! Got the flavor, need some funding."/>
    <x v="3"/>
    <n v="151"/>
    <x v="2"/>
    <s v="US"/>
    <s v="USD"/>
    <x v="1157"/>
    <x v="1157"/>
    <x v="0"/>
    <x v="83"/>
    <x v="1"/>
    <x v="7"/>
    <x v="19"/>
    <x v="53"/>
    <x v="679"/>
    <x v="1157"/>
    <x v="3"/>
  </r>
  <r>
    <n v="1158"/>
    <x v="1158"/>
    <s v="It's been my dream to start my own cupcake bakery and it's now or never. Help me take the first steps toward building my dream."/>
    <x v="51"/>
    <n v="35"/>
    <x v="2"/>
    <s v="US"/>
    <s v="USD"/>
    <x v="1158"/>
    <x v="1158"/>
    <x v="0"/>
    <x v="83"/>
    <x v="1"/>
    <x v="7"/>
    <x v="19"/>
    <x v="50"/>
    <x v="123"/>
    <x v="1158"/>
    <x v="3"/>
  </r>
  <r>
    <n v="1159"/>
    <x v="1159"/>
    <s v="Skewed Up food truck is my dream and need help getting it started, presenting some to the bank for my loan, spice up logo, etc."/>
    <x v="220"/>
    <n v="0"/>
    <x v="2"/>
    <s v="US"/>
    <s v="USD"/>
    <x v="1159"/>
    <x v="1159"/>
    <x v="0"/>
    <x v="78"/>
    <x v="1"/>
    <x v="7"/>
    <x v="19"/>
    <x v="50"/>
    <x v="121"/>
    <x v="1159"/>
    <x v="0"/>
  </r>
  <r>
    <n v="1160"/>
    <x v="1160"/>
    <s v="Food is a lifestyle...the art, the challenge, and the happiness is the wealth I seek....join me on my journey to success."/>
    <x v="11"/>
    <n v="1155"/>
    <x v="2"/>
    <s v="US"/>
    <s v="USD"/>
    <x v="1160"/>
    <x v="1160"/>
    <x v="0"/>
    <x v="10"/>
    <x v="1"/>
    <x v="7"/>
    <x v="19"/>
    <x v="65"/>
    <x v="826"/>
    <x v="1160"/>
    <x v="0"/>
  </r>
  <r>
    <n v="1161"/>
    <x v="1161"/>
    <s v="Amazing delicious pizza a real hit a true niche that has not been explored ground floor opportunity in food trucks done by a real chef"/>
    <x v="102"/>
    <n v="0"/>
    <x v="2"/>
    <s v="US"/>
    <s v="USD"/>
    <x v="1161"/>
    <x v="1161"/>
    <x v="0"/>
    <x v="78"/>
    <x v="1"/>
    <x v="7"/>
    <x v="19"/>
    <x v="50"/>
    <x v="121"/>
    <x v="1161"/>
    <x v="0"/>
  </r>
  <r>
    <n v="1162"/>
    <x v="1162"/>
    <s v="Solar Powered, Recycled Fryer Oil for Truck Fuel, Locally Grown Organic &amp; Hormone Free Foods, Pop-up Bands, Private Party and Functions"/>
    <x v="127"/>
    <n v="35"/>
    <x v="2"/>
    <s v="US"/>
    <s v="USD"/>
    <x v="1162"/>
    <x v="1162"/>
    <x v="0"/>
    <x v="84"/>
    <x v="1"/>
    <x v="7"/>
    <x v="19"/>
    <x v="50"/>
    <x v="827"/>
    <x v="1162"/>
    <x v="3"/>
  </r>
  <r>
    <n v="1163"/>
    <x v="1163"/>
    <s v="Cooking is my passion.Lets take my passion to another level,by sending me to a culinary school, I WILL be one of the best chefs ever!"/>
    <x v="221"/>
    <n v="0"/>
    <x v="2"/>
    <s v="US"/>
    <s v="USD"/>
    <x v="1163"/>
    <x v="1163"/>
    <x v="0"/>
    <x v="78"/>
    <x v="1"/>
    <x v="7"/>
    <x v="19"/>
    <x v="50"/>
    <x v="121"/>
    <x v="1163"/>
    <x v="3"/>
  </r>
  <r>
    <n v="1164"/>
    <x v="1164"/>
    <s v="Bayou Classic BBQ will be  Mansura,LA _x000a_newest and best mobile food truck_x000a_serving delicious BBQ Georgia style slow_x000a_smoke BBQ!"/>
    <x v="3"/>
    <n v="0"/>
    <x v="2"/>
    <s v="US"/>
    <s v="USD"/>
    <x v="1164"/>
    <x v="1164"/>
    <x v="0"/>
    <x v="78"/>
    <x v="1"/>
    <x v="7"/>
    <x v="19"/>
    <x v="50"/>
    <x v="121"/>
    <x v="1164"/>
    <x v="2"/>
  </r>
  <r>
    <n v="1165"/>
    <x v="1165"/>
    <s v="Join us in transforming Dreamy Creations truck into a food truck so we can bring you the most delicious cupcakes to your neighborhood!"/>
    <x v="3"/>
    <n v="2070.5"/>
    <x v="2"/>
    <s v="US"/>
    <s v="USD"/>
    <x v="1165"/>
    <x v="1165"/>
    <x v="0"/>
    <x v="20"/>
    <x v="1"/>
    <x v="7"/>
    <x v="19"/>
    <x v="70"/>
    <x v="828"/>
    <x v="1165"/>
    <x v="3"/>
  </r>
  <r>
    <n v="1166"/>
    <x v="1166"/>
    <s v="Making delicious healthy food affordable &amp; accessible to ALL Cincinnati neighborhoods. Locally sourced, seasonally-inspired menu"/>
    <x v="36"/>
    <n v="2871"/>
    <x v="2"/>
    <s v="US"/>
    <s v="USD"/>
    <x v="1166"/>
    <x v="1166"/>
    <x v="0"/>
    <x v="22"/>
    <x v="1"/>
    <x v="7"/>
    <x v="19"/>
    <x v="118"/>
    <x v="829"/>
    <x v="1166"/>
    <x v="0"/>
  </r>
  <r>
    <n v="1167"/>
    <x v="1167"/>
    <s v="A mobile food truck serving up a Latino-inspired fusion cuisine using fresh, local, &amp; organic ingredients!"/>
    <x v="127"/>
    <n v="979"/>
    <x v="2"/>
    <s v="US"/>
    <s v="USD"/>
    <x v="1167"/>
    <x v="1167"/>
    <x v="0"/>
    <x v="38"/>
    <x v="1"/>
    <x v="7"/>
    <x v="19"/>
    <x v="53"/>
    <x v="830"/>
    <x v="1167"/>
    <x v="3"/>
  </r>
  <r>
    <n v="1168"/>
    <x v="1168"/>
    <s v="Simply fresh farm to table on wheels working close with local farms to ensure the highest of quality of product ."/>
    <x v="102"/>
    <n v="1020"/>
    <x v="2"/>
    <s v="US"/>
    <s v="USD"/>
    <x v="1168"/>
    <x v="1168"/>
    <x v="0"/>
    <x v="83"/>
    <x v="1"/>
    <x v="7"/>
    <x v="19"/>
    <x v="52"/>
    <x v="831"/>
    <x v="1168"/>
    <x v="2"/>
  </r>
  <r>
    <n v="1169"/>
    <x v="1169"/>
    <s v="Our service provides door-to-door shuttle transportation in Downtown Los Angeles. FREE to passengers - driver tip appreciated."/>
    <x v="3"/>
    <n v="17"/>
    <x v="2"/>
    <s v="US"/>
    <s v="USD"/>
    <x v="1169"/>
    <x v="1169"/>
    <x v="0"/>
    <x v="83"/>
    <x v="1"/>
    <x v="7"/>
    <x v="19"/>
    <x v="50"/>
    <x v="161"/>
    <x v="1169"/>
    <x v="0"/>
  </r>
  <r>
    <n v="1170"/>
    <x v="1170"/>
    <s v="They are sweet, sticky and incredibly addictive. People are left with a huge smile and a full stomach but still ask for more!!!"/>
    <x v="31"/>
    <n v="100"/>
    <x v="2"/>
    <s v="GB"/>
    <s v="GBP"/>
    <x v="1170"/>
    <x v="1170"/>
    <x v="0"/>
    <x v="84"/>
    <x v="1"/>
    <x v="7"/>
    <x v="19"/>
    <x v="50"/>
    <x v="73"/>
    <x v="1170"/>
    <x v="0"/>
  </r>
  <r>
    <n v="1171"/>
    <x v="1171"/>
    <s v="Tulsa's first true biodiesel, alternative energy powered food truck! Oh yeah, and delicious food!"/>
    <x v="31"/>
    <n v="25"/>
    <x v="2"/>
    <s v="US"/>
    <s v="USD"/>
    <x v="1171"/>
    <x v="1171"/>
    <x v="0"/>
    <x v="29"/>
    <x v="1"/>
    <x v="7"/>
    <x v="19"/>
    <x v="50"/>
    <x v="380"/>
    <x v="1171"/>
    <x v="3"/>
  </r>
  <r>
    <n v="1172"/>
    <x v="1172"/>
    <s v="Bringing YOUR favorite dog recipes to the streets."/>
    <x v="7"/>
    <n v="0"/>
    <x v="2"/>
    <s v="US"/>
    <s v="USD"/>
    <x v="1172"/>
    <x v="1172"/>
    <x v="0"/>
    <x v="78"/>
    <x v="1"/>
    <x v="7"/>
    <x v="19"/>
    <x v="50"/>
    <x v="121"/>
    <x v="1172"/>
    <x v="3"/>
  </r>
  <r>
    <n v="1173"/>
    <x v="1173"/>
    <s v="Chef David J Alvarez worked for Guy Fieri &amp; Anthony Bourdain. Chef David wants to bring his food to the Streets &amp; assault your senses!"/>
    <x v="152"/>
    <n v="30"/>
    <x v="2"/>
    <s v="US"/>
    <s v="USD"/>
    <x v="1173"/>
    <x v="1173"/>
    <x v="0"/>
    <x v="29"/>
    <x v="1"/>
    <x v="7"/>
    <x v="19"/>
    <x v="50"/>
    <x v="179"/>
    <x v="1173"/>
    <x v="0"/>
  </r>
  <r>
    <n v="1174"/>
    <x v="1174"/>
    <s v="Help me purchase a parking space to be the Burro's permanant home, I need your help to raise $15,000!"/>
    <x v="36"/>
    <n v="886"/>
    <x v="2"/>
    <s v="US"/>
    <s v="USD"/>
    <x v="1174"/>
    <x v="1174"/>
    <x v="0"/>
    <x v="10"/>
    <x v="1"/>
    <x v="7"/>
    <x v="19"/>
    <x v="52"/>
    <x v="832"/>
    <x v="1174"/>
    <x v="2"/>
  </r>
  <r>
    <n v="1175"/>
    <x v="1175"/>
    <s v="&quot;Create-Your-Cone&quot;. Freshly made waffle cones stuffed with your choice of yummy ingredients, or frozen yogurt!"/>
    <x v="22"/>
    <n v="585"/>
    <x v="2"/>
    <s v="US"/>
    <s v="USD"/>
    <x v="1175"/>
    <x v="1175"/>
    <x v="0"/>
    <x v="82"/>
    <x v="1"/>
    <x v="7"/>
    <x v="19"/>
    <x v="56"/>
    <x v="177"/>
    <x v="1175"/>
    <x v="0"/>
  </r>
  <r>
    <n v="1176"/>
    <x v="1176"/>
    <s v="Mirlins Sushi!_x000a_Find us on Facebook!_x000a_(Gives backers a voice, and a direct link to us! No kickstarter disappearing act here!)"/>
    <x v="164"/>
    <n v="10"/>
    <x v="2"/>
    <s v="AU"/>
    <s v="AUD"/>
    <x v="1176"/>
    <x v="1176"/>
    <x v="0"/>
    <x v="29"/>
    <x v="1"/>
    <x v="7"/>
    <x v="19"/>
    <x v="50"/>
    <x v="119"/>
    <x v="1176"/>
    <x v="1"/>
  </r>
  <r>
    <n v="1177"/>
    <x v="1177"/>
    <s v="Its CRAZY the UK is still in the dark about funnel cakes! We want to convert a trailer and show the country what they've been missing!"/>
    <x v="12"/>
    <n v="0"/>
    <x v="2"/>
    <s v="GB"/>
    <s v="GBP"/>
    <x v="1177"/>
    <x v="1177"/>
    <x v="0"/>
    <x v="78"/>
    <x v="1"/>
    <x v="7"/>
    <x v="19"/>
    <x v="50"/>
    <x v="121"/>
    <x v="1177"/>
    <x v="3"/>
  </r>
  <r>
    <n v="1178"/>
    <x v="1178"/>
    <s v="Hi, Thella's is an idea of a local inexpensive burrito truck, where we want take the delicious burritos and tacos to whole new level"/>
    <x v="96"/>
    <n v="5"/>
    <x v="2"/>
    <s v="US"/>
    <s v="USD"/>
    <x v="1178"/>
    <x v="1178"/>
    <x v="0"/>
    <x v="29"/>
    <x v="1"/>
    <x v="7"/>
    <x v="19"/>
    <x v="50"/>
    <x v="144"/>
    <x v="1178"/>
    <x v="3"/>
  </r>
  <r>
    <n v="1179"/>
    <x v="1179"/>
    <s v="Mexican Style Food Truck, run by a Red Seal Chef, in a town with NO MEXICAN FOOD! That is a culinary emergency situation!"/>
    <x v="127"/>
    <n v="3200"/>
    <x v="2"/>
    <s v="CA"/>
    <s v="CAD"/>
    <x v="1179"/>
    <x v="1179"/>
    <x v="0"/>
    <x v="81"/>
    <x v="1"/>
    <x v="7"/>
    <x v="19"/>
    <x v="62"/>
    <x v="833"/>
    <x v="1179"/>
    <x v="0"/>
  </r>
  <r>
    <n v="1180"/>
    <x v="1180"/>
    <s v="We would like to start a military-themed food truck to serve the Battle Creek/Kalamazoo area."/>
    <x v="63"/>
    <n v="5875"/>
    <x v="2"/>
    <s v="US"/>
    <s v="USD"/>
    <x v="1180"/>
    <x v="1180"/>
    <x v="0"/>
    <x v="268"/>
    <x v="1"/>
    <x v="7"/>
    <x v="19"/>
    <x v="81"/>
    <x v="834"/>
    <x v="1180"/>
    <x v="3"/>
  </r>
  <r>
    <n v="1181"/>
    <x v="1181"/>
    <s v="Bringing the best tacos to the streets of Chicago!"/>
    <x v="63"/>
    <n v="4"/>
    <x v="2"/>
    <s v="US"/>
    <s v="USD"/>
    <x v="1181"/>
    <x v="1181"/>
    <x v="0"/>
    <x v="83"/>
    <x v="1"/>
    <x v="7"/>
    <x v="19"/>
    <x v="50"/>
    <x v="835"/>
    <x v="1181"/>
    <x v="0"/>
  </r>
  <r>
    <n v="1182"/>
    <x v="1182"/>
    <s v="Two  years ago this business was started to help a local non-profit.  We have since expanded and provide jobs in our small community."/>
    <x v="28"/>
    <n v="42"/>
    <x v="2"/>
    <s v="US"/>
    <s v="USD"/>
    <x v="1182"/>
    <x v="1182"/>
    <x v="0"/>
    <x v="80"/>
    <x v="1"/>
    <x v="7"/>
    <x v="19"/>
    <x v="65"/>
    <x v="678"/>
    <x v="1182"/>
    <x v="2"/>
  </r>
  <r>
    <n v="1183"/>
    <x v="1183"/>
    <s v="Help Freshie keep her dream alive by pledging to get a donut truck! She will be able to do events as well as cater to the community"/>
    <x v="30"/>
    <n v="100"/>
    <x v="2"/>
    <s v="US"/>
    <s v="USD"/>
    <x v="1183"/>
    <x v="1183"/>
    <x v="0"/>
    <x v="83"/>
    <x v="1"/>
    <x v="7"/>
    <x v="19"/>
    <x v="65"/>
    <x v="836"/>
    <x v="1183"/>
    <x v="2"/>
  </r>
  <r>
    <n v="1184"/>
    <x v="1184"/>
    <s v="This coffee table album is the chronicle of the 2016/2017 cyclocross season, the latest edition of the renowned cyclephotos books."/>
    <x v="29"/>
    <n v="23086"/>
    <x v="0"/>
    <s v="GB"/>
    <s v="GBP"/>
    <x v="1184"/>
    <x v="1184"/>
    <x v="0"/>
    <x v="269"/>
    <x v="0"/>
    <x v="8"/>
    <x v="20"/>
    <x v="2"/>
    <x v="837"/>
    <x v="1184"/>
    <x v="1"/>
  </r>
  <r>
    <n v="1185"/>
    <x v="1185"/>
    <s v="A photo exhibition and book showcasing images and stories of our time in New Orleans, commemorating Katrinaâ€™s ten year anniversary."/>
    <x v="78"/>
    <n v="13180"/>
    <x v="0"/>
    <s v="US"/>
    <s v="USD"/>
    <x v="1185"/>
    <x v="1185"/>
    <x v="0"/>
    <x v="112"/>
    <x v="0"/>
    <x v="8"/>
    <x v="20"/>
    <x v="2"/>
    <x v="838"/>
    <x v="1185"/>
    <x v="0"/>
  </r>
  <r>
    <n v="1186"/>
    <x v="1186"/>
    <s v="Children of Zanskar - a stunning photography book, will raise funds for the local school and children of Lingshed valley, Himalayas."/>
    <x v="51"/>
    <n v="8005"/>
    <x v="0"/>
    <s v="GB"/>
    <s v="GBP"/>
    <x v="1186"/>
    <x v="1186"/>
    <x v="0"/>
    <x v="252"/>
    <x v="0"/>
    <x v="8"/>
    <x v="20"/>
    <x v="13"/>
    <x v="839"/>
    <x v="1186"/>
    <x v="0"/>
  </r>
  <r>
    <n v="1187"/>
    <x v="1187"/>
    <s v="A gorgeous monograph of sensual imagery featuring the men of Utah, shot against the incredible expanses of land they call their own."/>
    <x v="222"/>
    <n v="9111"/>
    <x v="0"/>
    <s v="US"/>
    <s v="USD"/>
    <x v="1187"/>
    <x v="1187"/>
    <x v="0"/>
    <x v="16"/>
    <x v="0"/>
    <x v="8"/>
    <x v="20"/>
    <x v="3"/>
    <x v="840"/>
    <x v="1187"/>
    <x v="0"/>
  </r>
  <r>
    <n v="1188"/>
    <x v="1188"/>
    <s v="A photobook of young dancers and their inspiring stories, photographed in beautiful and unique locations."/>
    <x v="13"/>
    <n v="3211"/>
    <x v="0"/>
    <s v="CA"/>
    <s v="CAD"/>
    <x v="1188"/>
    <x v="1188"/>
    <x v="0"/>
    <x v="268"/>
    <x v="0"/>
    <x v="8"/>
    <x v="20"/>
    <x v="165"/>
    <x v="841"/>
    <x v="1188"/>
    <x v="2"/>
  </r>
  <r>
    <n v="1189"/>
    <x v="1189"/>
    <s v="A couple of experienced road trippers setting out for the big one. Six months traveling in a converted bus with a book at the end."/>
    <x v="7"/>
    <n v="9700"/>
    <x v="0"/>
    <s v="US"/>
    <s v="USD"/>
    <x v="1189"/>
    <x v="1189"/>
    <x v="0"/>
    <x v="48"/>
    <x v="0"/>
    <x v="8"/>
    <x v="20"/>
    <x v="29"/>
    <x v="842"/>
    <x v="1189"/>
    <x v="2"/>
  </r>
  <r>
    <n v="1190"/>
    <x v="1190"/>
    <s v="A pairing of self portraiture and writing to shed light on the reality of life with chronic illness."/>
    <x v="2"/>
    <n v="675"/>
    <x v="0"/>
    <s v="US"/>
    <s v="USD"/>
    <x v="1190"/>
    <x v="1190"/>
    <x v="0"/>
    <x v="62"/>
    <x v="0"/>
    <x v="8"/>
    <x v="20"/>
    <x v="166"/>
    <x v="843"/>
    <x v="1190"/>
    <x v="3"/>
  </r>
  <r>
    <n v="1191"/>
    <x v="1191"/>
    <s v="A photo journal capturing 30 days of sweetness in Kyoto, Tokyo, and more. Join me to see the cutest &amp; prettiest images of Japan :)"/>
    <x v="200"/>
    <n v="2945"/>
    <x v="0"/>
    <s v="US"/>
    <s v="USD"/>
    <x v="1191"/>
    <x v="1191"/>
    <x v="0"/>
    <x v="51"/>
    <x v="0"/>
    <x v="8"/>
    <x v="20"/>
    <x v="15"/>
    <x v="844"/>
    <x v="1191"/>
    <x v="2"/>
  </r>
  <r>
    <n v="1192"/>
    <x v="1192"/>
    <s v="A macro landscape photography art book &amp; limited edition prints. A Make 100 project."/>
    <x v="213"/>
    <n v="290"/>
    <x v="0"/>
    <s v="GB"/>
    <s v="GBP"/>
    <x v="1192"/>
    <x v="1192"/>
    <x v="0"/>
    <x v="41"/>
    <x v="0"/>
    <x v="8"/>
    <x v="20"/>
    <x v="167"/>
    <x v="845"/>
    <x v="1192"/>
    <x v="1"/>
  </r>
  <r>
    <n v="1193"/>
    <x v="1193"/>
    <s v="Images &amp; the stories behind them from a professional photographers 1st 16 years shooting assignments for major magazines &amp; ad agencies."/>
    <x v="223"/>
    <n v="21831"/>
    <x v="0"/>
    <s v="US"/>
    <s v="USD"/>
    <x v="1193"/>
    <x v="1193"/>
    <x v="0"/>
    <x v="270"/>
    <x v="0"/>
    <x v="8"/>
    <x v="20"/>
    <x v="3"/>
    <x v="846"/>
    <x v="1193"/>
    <x v="2"/>
  </r>
  <r>
    <n v="1194"/>
    <x v="1194"/>
    <s v="A beautifully presented hardcover book of aerial photographs that show the west coast of Ireland as it's never been seen before."/>
    <x v="78"/>
    <n v="40280"/>
    <x v="0"/>
    <s v="IE"/>
    <s v="EUR"/>
    <x v="1194"/>
    <x v="1194"/>
    <x v="0"/>
    <x v="271"/>
    <x v="0"/>
    <x v="8"/>
    <x v="20"/>
    <x v="168"/>
    <x v="847"/>
    <x v="1194"/>
    <x v="0"/>
  </r>
  <r>
    <n v="1195"/>
    <x v="1195"/>
    <s v="CALAMITA/Ã€ is a tool for investigating the contemporary Vajont and the topic of catastrophes in general._x000a_Â«CHE IDDIO CE LA MANDI BUONAÂ»"/>
    <x v="3"/>
    <n v="13500"/>
    <x v="0"/>
    <s v="IT"/>
    <s v="EUR"/>
    <x v="1195"/>
    <x v="1195"/>
    <x v="0"/>
    <x v="203"/>
    <x v="0"/>
    <x v="8"/>
    <x v="20"/>
    <x v="166"/>
    <x v="848"/>
    <x v="1195"/>
    <x v="0"/>
  </r>
  <r>
    <n v="1196"/>
    <x v="1196"/>
    <s v="A book of male nudes photographed on location in Ibiza over the last 4 years."/>
    <x v="107"/>
    <n v="39137"/>
    <x v="0"/>
    <s v="GB"/>
    <s v="GBP"/>
    <x v="1196"/>
    <x v="1196"/>
    <x v="0"/>
    <x v="272"/>
    <x v="0"/>
    <x v="8"/>
    <x v="20"/>
    <x v="169"/>
    <x v="849"/>
    <x v="1196"/>
    <x v="0"/>
  </r>
  <r>
    <n v="1197"/>
    <x v="1197"/>
    <s v="A coffee table book celebrating Colorado brewery culture; exploring the passion and personality of local breweries through photographs."/>
    <x v="36"/>
    <n v="37994"/>
    <x v="0"/>
    <s v="US"/>
    <s v="USD"/>
    <x v="1197"/>
    <x v="1197"/>
    <x v="0"/>
    <x v="100"/>
    <x v="0"/>
    <x v="8"/>
    <x v="20"/>
    <x v="170"/>
    <x v="850"/>
    <x v="1197"/>
    <x v="2"/>
  </r>
  <r>
    <n v="1198"/>
    <x v="1198"/>
    <s v="The White Desert is a photo project, documenting the fragility and beauty of the planet, from the Arctic to Antarctic regions!"/>
    <x v="8"/>
    <n v="9121"/>
    <x v="0"/>
    <s v="US"/>
    <s v="USD"/>
    <x v="1198"/>
    <x v="1198"/>
    <x v="0"/>
    <x v="157"/>
    <x v="0"/>
    <x v="8"/>
    <x v="20"/>
    <x v="171"/>
    <x v="851"/>
    <x v="1198"/>
    <x v="0"/>
  </r>
  <r>
    <n v="1199"/>
    <x v="1199"/>
    <s v="There are over 627.295 Syrian refugees in Jordan due to the war. Let me tell you some of their stories with the help of a photobook!"/>
    <x v="224"/>
    <n v="2693"/>
    <x v="0"/>
    <s v="GB"/>
    <s v="GBP"/>
    <x v="1199"/>
    <x v="1199"/>
    <x v="0"/>
    <x v="82"/>
    <x v="0"/>
    <x v="8"/>
    <x v="20"/>
    <x v="7"/>
    <x v="852"/>
    <x v="1199"/>
    <x v="0"/>
  </r>
  <r>
    <n v="1200"/>
    <x v="1200"/>
    <s v="Modern Nomads Journal is an 88 page magazine style publication containing photo stories about Somalis in the Horn of Africa."/>
    <x v="225"/>
    <n v="6029"/>
    <x v="0"/>
    <s v="US"/>
    <s v="USD"/>
    <x v="1200"/>
    <x v="1200"/>
    <x v="0"/>
    <x v="273"/>
    <x v="0"/>
    <x v="8"/>
    <x v="20"/>
    <x v="9"/>
    <x v="853"/>
    <x v="1200"/>
    <x v="0"/>
  </r>
  <r>
    <n v="1201"/>
    <x v="1201"/>
    <s v="Documentary book about the lives of disabled people and Chernobyl victims living in governmental institutions called Internats"/>
    <x v="12"/>
    <n v="6146.27"/>
    <x v="0"/>
    <s v="GB"/>
    <s v="GBP"/>
    <x v="1201"/>
    <x v="1201"/>
    <x v="0"/>
    <x v="112"/>
    <x v="0"/>
    <x v="8"/>
    <x v="20"/>
    <x v="21"/>
    <x v="854"/>
    <x v="1201"/>
    <x v="2"/>
  </r>
  <r>
    <n v="1202"/>
    <x v="1202"/>
    <s v="This coffee table book features Melbourne as never seen before through the eyes of an artist now 93 years old. Melbourne from 1968-1971"/>
    <x v="31"/>
    <n v="49811"/>
    <x v="0"/>
    <s v="AU"/>
    <s v="AUD"/>
    <x v="1202"/>
    <x v="1202"/>
    <x v="0"/>
    <x v="197"/>
    <x v="0"/>
    <x v="8"/>
    <x v="20"/>
    <x v="172"/>
    <x v="855"/>
    <x v="1202"/>
    <x v="0"/>
  </r>
  <r>
    <n v="1203"/>
    <x v="1203"/>
    <s v="reAPPEARANCES is a series of photographs shot with a digital toy camera, a visual and cultural journey through appearances."/>
    <x v="226"/>
    <n v="16700"/>
    <x v="0"/>
    <s v="US"/>
    <s v="USD"/>
    <x v="1203"/>
    <x v="1203"/>
    <x v="0"/>
    <x v="21"/>
    <x v="0"/>
    <x v="8"/>
    <x v="20"/>
    <x v="21"/>
    <x v="856"/>
    <x v="1203"/>
    <x v="0"/>
  </r>
  <r>
    <n v="1204"/>
    <x v="1204"/>
    <s v="A fine art book capturing the beauty of nature in the Western United States by landscape photographer Cheyne Walls."/>
    <x v="93"/>
    <n v="13383"/>
    <x v="0"/>
    <s v="US"/>
    <s v="USD"/>
    <x v="1204"/>
    <x v="1204"/>
    <x v="0"/>
    <x v="7"/>
    <x v="0"/>
    <x v="8"/>
    <x v="20"/>
    <x v="33"/>
    <x v="857"/>
    <x v="1204"/>
    <x v="0"/>
  </r>
  <r>
    <n v="1205"/>
    <x v="1205"/>
    <s v="A photo book by photographer Mahdi Ehsaei depicting the little known minority of Afro-Iranians in South Iran in fascinating portraits."/>
    <x v="93"/>
    <n v="13112"/>
    <x v="0"/>
    <s v="DE"/>
    <s v="EUR"/>
    <x v="1205"/>
    <x v="1205"/>
    <x v="0"/>
    <x v="95"/>
    <x v="0"/>
    <x v="8"/>
    <x v="20"/>
    <x v="7"/>
    <x v="858"/>
    <x v="1205"/>
    <x v="0"/>
  </r>
  <r>
    <n v="1206"/>
    <x v="1206"/>
    <s v="Limited edition zine by photographic artist Esthaem, signed and hand-numbered including a screen printed banderole. Edition of 100."/>
    <x v="42"/>
    <n v="1035"/>
    <x v="0"/>
    <s v="AT"/>
    <s v="EUR"/>
    <x v="1206"/>
    <x v="1206"/>
    <x v="0"/>
    <x v="58"/>
    <x v="0"/>
    <x v="8"/>
    <x v="20"/>
    <x v="41"/>
    <x v="859"/>
    <x v="1206"/>
    <x v="1"/>
  </r>
  <r>
    <n v="1207"/>
    <x v="1207"/>
    <s v="A humanistic photo book about ancestral &amp; post-modern Italy."/>
    <x v="227"/>
    <n v="17396"/>
    <x v="0"/>
    <s v="IT"/>
    <s v="EUR"/>
    <x v="1207"/>
    <x v="1207"/>
    <x v="0"/>
    <x v="261"/>
    <x v="0"/>
    <x v="8"/>
    <x v="20"/>
    <x v="3"/>
    <x v="860"/>
    <x v="1207"/>
    <x v="2"/>
  </r>
  <r>
    <n v="1208"/>
    <x v="1208"/>
    <s v="Help me complete the photography and publish a fine art book on White Sands National Monument, a uniquely significant place."/>
    <x v="3"/>
    <n v="15530"/>
    <x v="0"/>
    <s v="US"/>
    <s v="USD"/>
    <x v="1208"/>
    <x v="1208"/>
    <x v="0"/>
    <x v="11"/>
    <x v="0"/>
    <x v="8"/>
    <x v="20"/>
    <x v="19"/>
    <x v="861"/>
    <x v="1208"/>
    <x v="2"/>
  </r>
  <r>
    <n v="1209"/>
    <x v="1209"/>
    <s v="This 80 page book displays 75 beautiful images of the Holy Land, site descriptions, scripture and thought provoking comments."/>
    <x v="12"/>
    <n v="6360"/>
    <x v="0"/>
    <s v="US"/>
    <s v="USD"/>
    <x v="1209"/>
    <x v="1209"/>
    <x v="0"/>
    <x v="67"/>
    <x v="0"/>
    <x v="8"/>
    <x v="20"/>
    <x v="6"/>
    <x v="862"/>
    <x v="1209"/>
    <x v="1"/>
  </r>
  <r>
    <n v="1210"/>
    <x v="1210"/>
    <s v="En fotobok om livet i det enda andra GÃ¶teborg i vÃ¤rlden"/>
    <x v="22"/>
    <n v="50863"/>
    <x v="0"/>
    <s v="SE"/>
    <s v="SEK"/>
    <x v="1210"/>
    <x v="1210"/>
    <x v="0"/>
    <x v="273"/>
    <x v="0"/>
    <x v="8"/>
    <x v="20"/>
    <x v="173"/>
    <x v="863"/>
    <x v="1210"/>
    <x v="0"/>
  </r>
  <r>
    <n v="1211"/>
    <x v="1211"/>
    <s v="From 2010 to 2015, I took over 15 000 photos in Japan. Here's 500 of them. Landscape, city view, people and so much more!"/>
    <x v="28"/>
    <n v="1011"/>
    <x v="0"/>
    <s v="CA"/>
    <s v="CAD"/>
    <x v="1211"/>
    <x v="1211"/>
    <x v="0"/>
    <x v="79"/>
    <x v="0"/>
    <x v="8"/>
    <x v="20"/>
    <x v="7"/>
    <x v="864"/>
    <x v="1211"/>
    <x v="2"/>
  </r>
  <r>
    <n v="1212"/>
    <x v="1212"/>
    <s v="Faces of Yoga is a series of uncomfortable photos of people in strange positions. The photo book will be ready for the holiday season!"/>
    <x v="30"/>
    <n v="3226"/>
    <x v="0"/>
    <s v="US"/>
    <s v="USD"/>
    <x v="1212"/>
    <x v="1212"/>
    <x v="0"/>
    <x v="183"/>
    <x v="0"/>
    <x v="8"/>
    <x v="20"/>
    <x v="32"/>
    <x v="865"/>
    <x v="1212"/>
    <x v="0"/>
  </r>
  <r>
    <n v="1213"/>
    <x v="1213"/>
    <s v="A collection of 97 colour photographs showcasing Iceland's spectacular scenery, beautifully presented in 128 page hardcover book."/>
    <x v="115"/>
    <n v="6645"/>
    <x v="0"/>
    <s v="GB"/>
    <s v="GBP"/>
    <x v="1213"/>
    <x v="1213"/>
    <x v="0"/>
    <x v="52"/>
    <x v="0"/>
    <x v="8"/>
    <x v="20"/>
    <x v="21"/>
    <x v="866"/>
    <x v="1213"/>
    <x v="2"/>
  </r>
  <r>
    <n v="1214"/>
    <x v="1214"/>
    <s v="A coffee table book with photographs of nature's splendor from the mystical valley of Lachen in the Eastern recesses of the Himalaya."/>
    <x v="13"/>
    <n v="2636"/>
    <x v="0"/>
    <s v="US"/>
    <s v="USD"/>
    <x v="1214"/>
    <x v="1214"/>
    <x v="0"/>
    <x v="20"/>
    <x v="0"/>
    <x v="8"/>
    <x v="20"/>
    <x v="88"/>
    <x v="867"/>
    <x v="1214"/>
    <x v="0"/>
  </r>
  <r>
    <n v="1215"/>
    <x v="1215"/>
    <s v="A photography book that brings you on a journey through Tokyo and beyond.   This is a collection of my best images from ShootTokyo."/>
    <x v="10"/>
    <n v="39304.01"/>
    <x v="0"/>
    <s v="US"/>
    <s v="USD"/>
    <x v="1215"/>
    <x v="1215"/>
    <x v="0"/>
    <x v="274"/>
    <x v="0"/>
    <x v="8"/>
    <x v="20"/>
    <x v="174"/>
    <x v="868"/>
    <x v="1215"/>
    <x v="3"/>
  </r>
  <r>
    <n v="1216"/>
    <x v="1216"/>
    <s v="A fine art photography book taking a new look at the art of bonsai."/>
    <x v="32"/>
    <n v="20398"/>
    <x v="0"/>
    <s v="US"/>
    <s v="USD"/>
    <x v="1216"/>
    <x v="1216"/>
    <x v="0"/>
    <x v="147"/>
    <x v="0"/>
    <x v="8"/>
    <x v="20"/>
    <x v="91"/>
    <x v="869"/>
    <x v="1216"/>
    <x v="0"/>
  </r>
  <r>
    <n v="1217"/>
    <x v="1217"/>
    <s v="&quot;Either Limits Or Contradictions&quot; is a Photo Book about the pace of life, death and time passing. A Daylight Books Publication."/>
    <x v="228"/>
    <n v="27189"/>
    <x v="0"/>
    <s v="US"/>
    <s v="USD"/>
    <x v="1217"/>
    <x v="1217"/>
    <x v="0"/>
    <x v="275"/>
    <x v="0"/>
    <x v="8"/>
    <x v="20"/>
    <x v="33"/>
    <x v="870"/>
    <x v="1217"/>
    <x v="2"/>
  </r>
  <r>
    <n v="1218"/>
    <x v="1218"/>
    <s v="The Mountaineers Books and I, Carl Battreall, have teamed up to create the first photography book of the legendary Alaska Range."/>
    <x v="7"/>
    <n v="15505"/>
    <x v="0"/>
    <s v="US"/>
    <s v="USD"/>
    <x v="1218"/>
    <x v="1218"/>
    <x v="0"/>
    <x v="30"/>
    <x v="0"/>
    <x v="8"/>
    <x v="20"/>
    <x v="175"/>
    <x v="871"/>
    <x v="1218"/>
    <x v="0"/>
  </r>
  <r>
    <n v="1219"/>
    <x v="1219"/>
    <s v="The Box is a fine art book of Ron Amato's innovative and seductive photography project."/>
    <x v="229"/>
    <n v="26024"/>
    <x v="0"/>
    <s v="US"/>
    <s v="USD"/>
    <x v="1219"/>
    <x v="1219"/>
    <x v="0"/>
    <x v="35"/>
    <x v="0"/>
    <x v="8"/>
    <x v="20"/>
    <x v="176"/>
    <x v="872"/>
    <x v="1219"/>
    <x v="2"/>
  </r>
  <r>
    <n v="1220"/>
    <x v="1220"/>
    <s v="A beautiful photo art book of portraits and conversations with people that may expand your idea of gender."/>
    <x v="36"/>
    <n v="15565"/>
    <x v="0"/>
    <s v="DE"/>
    <s v="EUR"/>
    <x v="1220"/>
    <x v="1220"/>
    <x v="0"/>
    <x v="205"/>
    <x v="0"/>
    <x v="8"/>
    <x v="20"/>
    <x v="3"/>
    <x v="873"/>
    <x v="1220"/>
    <x v="0"/>
  </r>
  <r>
    <n v="1221"/>
    <x v="1221"/>
    <s v="Photography book exploring the community of Oldham Athletic Football Club, their relation to the town and the theatre of football."/>
    <x v="41"/>
    <n v="2451.0100000000002"/>
    <x v="0"/>
    <s v="GB"/>
    <s v="GBP"/>
    <x v="1221"/>
    <x v="1221"/>
    <x v="0"/>
    <x v="273"/>
    <x v="0"/>
    <x v="8"/>
    <x v="20"/>
    <x v="38"/>
    <x v="874"/>
    <x v="1221"/>
    <x v="2"/>
  </r>
  <r>
    <n v="1222"/>
    <x v="1222"/>
    <s v="Project Pilgrim is my effort to work towards normalizing mental health."/>
    <x v="23"/>
    <n v="11215"/>
    <x v="0"/>
    <s v="CA"/>
    <s v="CAD"/>
    <x v="1222"/>
    <x v="1222"/>
    <x v="0"/>
    <x v="276"/>
    <x v="0"/>
    <x v="8"/>
    <x v="20"/>
    <x v="177"/>
    <x v="875"/>
    <x v="1222"/>
    <x v="2"/>
  </r>
  <r>
    <n v="1223"/>
    <x v="1223"/>
    <s v="A photography book focusing on the people rather than the nature at Yosemite National Park."/>
    <x v="230"/>
    <n v="22197"/>
    <x v="0"/>
    <s v="US"/>
    <s v="USD"/>
    <x v="1223"/>
    <x v="1223"/>
    <x v="0"/>
    <x v="277"/>
    <x v="0"/>
    <x v="8"/>
    <x v="20"/>
    <x v="20"/>
    <x v="876"/>
    <x v="1223"/>
    <x v="2"/>
  </r>
  <r>
    <n v="1224"/>
    <x v="1224"/>
    <s v="Modern Celtic influenced CD.  Help me finish what I started before the stroke."/>
    <x v="36"/>
    <n v="1060"/>
    <x v="1"/>
    <s v="US"/>
    <s v="USD"/>
    <x v="1224"/>
    <x v="1224"/>
    <x v="0"/>
    <x v="59"/>
    <x v="1"/>
    <x v="4"/>
    <x v="21"/>
    <x v="113"/>
    <x v="877"/>
    <x v="1224"/>
    <x v="3"/>
  </r>
  <r>
    <n v="1225"/>
    <x v="1225"/>
    <s v="My first music album is a collection of 9 songs honoring Mexico's prolific composer, Jose Alfredo Jimenez with my artistic vision."/>
    <x v="9"/>
    <n v="132"/>
    <x v="1"/>
    <s v="US"/>
    <s v="USD"/>
    <x v="1225"/>
    <x v="1225"/>
    <x v="0"/>
    <x v="83"/>
    <x v="1"/>
    <x v="4"/>
    <x v="21"/>
    <x v="65"/>
    <x v="878"/>
    <x v="1225"/>
    <x v="4"/>
  </r>
  <r>
    <n v="1226"/>
    <x v="1226"/>
    <s v="Pavlo will be independently filming his second full length PBS Special and DVD in May with director George Veras"/>
    <x v="63"/>
    <n v="1937"/>
    <x v="1"/>
    <s v="US"/>
    <s v="USD"/>
    <x v="1226"/>
    <x v="1226"/>
    <x v="0"/>
    <x v="244"/>
    <x v="1"/>
    <x v="4"/>
    <x v="21"/>
    <x v="65"/>
    <x v="879"/>
    <x v="1226"/>
    <x v="3"/>
  </r>
  <r>
    <n v="1227"/>
    <x v="1227"/>
    <s v="After winning the iStandard Phoenix Producer Showcase (6/25/14)  I have been invited to Beast of the Beats VIII in New York Nov. 6-9"/>
    <x v="13"/>
    <n v="0"/>
    <x v="1"/>
    <s v="US"/>
    <s v="USD"/>
    <x v="1227"/>
    <x v="1227"/>
    <x v="0"/>
    <x v="78"/>
    <x v="1"/>
    <x v="4"/>
    <x v="21"/>
    <x v="50"/>
    <x v="121"/>
    <x v="1227"/>
    <x v="3"/>
  </r>
  <r>
    <n v="1228"/>
    <x v="1228"/>
    <s v="Kat is partnering with Kickstarter to raise the funds to complete her first solo World music CD &quot;Gypsy&quot;!"/>
    <x v="10"/>
    <n v="1465"/>
    <x v="1"/>
    <s v="US"/>
    <s v="USD"/>
    <x v="1228"/>
    <x v="1228"/>
    <x v="0"/>
    <x v="54"/>
    <x v="1"/>
    <x v="4"/>
    <x v="21"/>
    <x v="129"/>
    <x v="880"/>
    <x v="1228"/>
    <x v="6"/>
  </r>
  <r>
    <n v="1229"/>
    <x v="1229"/>
    <s v="Bollywood composer Vanraj Bhatia, age 86, has written an opera based on a myth from the epic Mahabhatata. Presented in Queens May 11&amp;12"/>
    <x v="181"/>
    <n v="25"/>
    <x v="1"/>
    <s v="US"/>
    <s v="USD"/>
    <x v="1229"/>
    <x v="1229"/>
    <x v="0"/>
    <x v="29"/>
    <x v="1"/>
    <x v="4"/>
    <x v="21"/>
    <x v="60"/>
    <x v="380"/>
    <x v="1229"/>
    <x v="5"/>
  </r>
  <r>
    <n v="1230"/>
    <x v="1230"/>
    <s v="It has been close to a decade since DC Talk began their &quot;Intermission&quot;.  It is time for A Live Concert Tribute &amp; DVD Movie!"/>
    <x v="69"/>
    <n v="0"/>
    <x v="1"/>
    <s v="US"/>
    <s v="USD"/>
    <x v="1230"/>
    <x v="1230"/>
    <x v="0"/>
    <x v="78"/>
    <x v="1"/>
    <x v="4"/>
    <x v="21"/>
    <x v="50"/>
    <x v="121"/>
    <x v="1230"/>
    <x v="6"/>
  </r>
  <r>
    <n v="1231"/>
    <x v="1231"/>
    <s v="a non-profit, free, all-day, all-ages music &amp; arts festival dedicated to promoting non-violent spaces for community engagement"/>
    <x v="10"/>
    <n v="0"/>
    <x v="1"/>
    <s v="US"/>
    <s v="USD"/>
    <x v="1231"/>
    <x v="1231"/>
    <x v="0"/>
    <x v="78"/>
    <x v="1"/>
    <x v="4"/>
    <x v="21"/>
    <x v="50"/>
    <x v="121"/>
    <x v="1231"/>
    <x v="0"/>
  </r>
  <r>
    <n v="1232"/>
    <x v="1232"/>
    <s v="CD-Book w/ 26 original songs + illustrations + activities that WORK developing full literacy skills (language &amp; math) of preschoolers."/>
    <x v="10"/>
    <n v="40"/>
    <x v="1"/>
    <s v="US"/>
    <s v="USD"/>
    <x v="1232"/>
    <x v="1232"/>
    <x v="0"/>
    <x v="29"/>
    <x v="1"/>
    <x v="4"/>
    <x v="21"/>
    <x v="60"/>
    <x v="375"/>
    <x v="1232"/>
    <x v="4"/>
  </r>
  <r>
    <n v="1233"/>
    <x v="1233"/>
    <s v="A Shakulute mouthpiece will allow me to play my silver alto flute vertically  like my Japanese shakuhachis but with Western fingerings."/>
    <x v="28"/>
    <n v="116"/>
    <x v="1"/>
    <s v="US"/>
    <s v="USD"/>
    <x v="1233"/>
    <x v="1233"/>
    <x v="0"/>
    <x v="79"/>
    <x v="1"/>
    <x v="4"/>
    <x v="21"/>
    <x v="81"/>
    <x v="845"/>
    <x v="1233"/>
    <x v="5"/>
  </r>
  <r>
    <n v="1234"/>
    <x v="1234"/>
    <s v="We have been offered shows all over the world, to reach places and people with our music, for the experience of just doing it!"/>
    <x v="63"/>
    <n v="0"/>
    <x v="1"/>
    <s v="GB"/>
    <s v="GBP"/>
    <x v="1234"/>
    <x v="1234"/>
    <x v="0"/>
    <x v="78"/>
    <x v="1"/>
    <x v="4"/>
    <x v="21"/>
    <x v="50"/>
    <x v="121"/>
    <x v="1234"/>
    <x v="0"/>
  </r>
  <r>
    <n v="1235"/>
    <x v="1235"/>
    <s v="We plan to make studio recordings for a CD that highlights six new works composed for our Shakuhachi and Koto Music concert series."/>
    <x v="231"/>
    <n v="210"/>
    <x v="1"/>
    <s v="US"/>
    <s v="USD"/>
    <x v="1235"/>
    <x v="1235"/>
    <x v="0"/>
    <x v="79"/>
    <x v="1"/>
    <x v="4"/>
    <x v="21"/>
    <x v="56"/>
    <x v="431"/>
    <x v="1235"/>
    <x v="4"/>
  </r>
  <r>
    <n v="1236"/>
    <x v="1236"/>
    <s v="Raising money to give the musicians their due."/>
    <x v="30"/>
    <n v="0"/>
    <x v="1"/>
    <s v="US"/>
    <s v="USD"/>
    <x v="1236"/>
    <x v="1236"/>
    <x v="0"/>
    <x v="78"/>
    <x v="1"/>
    <x v="4"/>
    <x v="21"/>
    <x v="50"/>
    <x v="121"/>
    <x v="1236"/>
    <x v="5"/>
  </r>
  <r>
    <n v="1237"/>
    <x v="1237"/>
    <s v="We have the songs, concept, need to add songs and mix/package for shows in Hawaii, book dates outside of Maui and advance his message"/>
    <x v="31"/>
    <n v="0"/>
    <x v="1"/>
    <s v="US"/>
    <s v="USD"/>
    <x v="1237"/>
    <x v="1237"/>
    <x v="0"/>
    <x v="78"/>
    <x v="1"/>
    <x v="4"/>
    <x v="21"/>
    <x v="50"/>
    <x v="121"/>
    <x v="1237"/>
    <x v="5"/>
  </r>
  <r>
    <n v="1238"/>
    <x v="1238"/>
    <s v="The purpose of the album is to pull from many differenet genres but to express life circumstances to reach everyday people through song"/>
    <x v="28"/>
    <n v="178"/>
    <x v="1"/>
    <s v="US"/>
    <s v="USD"/>
    <x v="1238"/>
    <x v="1238"/>
    <x v="0"/>
    <x v="83"/>
    <x v="1"/>
    <x v="4"/>
    <x v="21"/>
    <x v="82"/>
    <x v="881"/>
    <x v="1238"/>
    <x v="6"/>
  </r>
  <r>
    <n v="1239"/>
    <x v="1239"/>
    <s v="Please consider helping us with our new CD and Riverdance Tour"/>
    <x v="30"/>
    <n v="0"/>
    <x v="1"/>
    <s v="US"/>
    <s v="USD"/>
    <x v="1239"/>
    <x v="1239"/>
    <x v="0"/>
    <x v="78"/>
    <x v="1"/>
    <x v="4"/>
    <x v="21"/>
    <x v="50"/>
    <x v="121"/>
    <x v="1239"/>
    <x v="6"/>
  </r>
  <r>
    <n v="1240"/>
    <x v="1240"/>
    <s v="Sharing positive vibes of Peace, Love &amp; Unity with the World through conscious Reggae Music!"/>
    <x v="6"/>
    <n v="241"/>
    <x v="1"/>
    <s v="US"/>
    <s v="USD"/>
    <x v="1240"/>
    <x v="1240"/>
    <x v="0"/>
    <x v="22"/>
    <x v="1"/>
    <x v="4"/>
    <x v="21"/>
    <x v="56"/>
    <x v="882"/>
    <x v="1240"/>
    <x v="4"/>
  </r>
  <r>
    <n v="1241"/>
    <x v="1241"/>
    <s v="We are non-profit founders creating a forest retreat for the inner city students to record\learn music in an inspirational sanctuary."/>
    <x v="10"/>
    <n v="2537"/>
    <x v="1"/>
    <s v="US"/>
    <s v="USD"/>
    <x v="1241"/>
    <x v="1241"/>
    <x v="0"/>
    <x v="69"/>
    <x v="1"/>
    <x v="4"/>
    <x v="21"/>
    <x v="76"/>
    <x v="883"/>
    <x v="1241"/>
    <x v="3"/>
  </r>
  <r>
    <n v="1242"/>
    <x v="1242"/>
    <s v="Cellphonia 9/11 (http://cellphonia.org/911/) is one of the performance pieces in the Music After marathon concert on 9.11.11"/>
    <x v="232"/>
    <n v="5"/>
    <x v="1"/>
    <s v="US"/>
    <s v="USD"/>
    <x v="1242"/>
    <x v="1242"/>
    <x v="0"/>
    <x v="29"/>
    <x v="1"/>
    <x v="4"/>
    <x v="21"/>
    <x v="60"/>
    <x v="144"/>
    <x v="1242"/>
    <x v="6"/>
  </r>
  <r>
    <n v="1243"/>
    <x v="1243"/>
    <s v="California's premier Latino cultural festival - music, theatre, film, workshops, visual arts, cuisine and more!"/>
    <x v="14"/>
    <n v="1691"/>
    <x v="1"/>
    <s v="US"/>
    <s v="USD"/>
    <x v="1243"/>
    <x v="1243"/>
    <x v="0"/>
    <x v="44"/>
    <x v="1"/>
    <x v="4"/>
    <x v="21"/>
    <x v="51"/>
    <x v="884"/>
    <x v="1243"/>
    <x v="6"/>
  </r>
  <r>
    <n v="1244"/>
    <x v="1244"/>
    <s v="THEATRUM MUNDI releases DEBUT ALBUM! Pre-order &quot;The Eyes of the Realm&quot; and help make it happen!"/>
    <x v="13"/>
    <n v="2076"/>
    <x v="0"/>
    <s v="US"/>
    <s v="USD"/>
    <x v="1244"/>
    <x v="1244"/>
    <x v="1"/>
    <x v="43"/>
    <x v="0"/>
    <x v="4"/>
    <x v="11"/>
    <x v="3"/>
    <x v="885"/>
    <x v="1244"/>
    <x v="4"/>
  </r>
  <r>
    <n v="1245"/>
    <x v="1245"/>
    <s v="Smokey Folk is a folk rock band with a vaudeville twist! We have 18 original songs and want to record an album. Help us out!"/>
    <x v="13"/>
    <n v="2405"/>
    <x v="0"/>
    <s v="US"/>
    <s v="USD"/>
    <x v="1245"/>
    <x v="1245"/>
    <x v="1"/>
    <x v="57"/>
    <x v="0"/>
    <x v="4"/>
    <x v="11"/>
    <x v="28"/>
    <x v="886"/>
    <x v="1245"/>
    <x v="3"/>
  </r>
  <r>
    <n v="1246"/>
    <x v="1246"/>
    <s v="Candy Warpop, Las Vegas' female-fronted alt-punk rock monster, is raising money to fund the production of their first music video."/>
    <x v="13"/>
    <n v="2340"/>
    <x v="0"/>
    <s v="US"/>
    <s v="USD"/>
    <x v="1246"/>
    <x v="1246"/>
    <x v="1"/>
    <x v="162"/>
    <x v="0"/>
    <x v="4"/>
    <x v="11"/>
    <x v="16"/>
    <x v="887"/>
    <x v="1246"/>
    <x v="6"/>
  </r>
  <r>
    <n v="1247"/>
    <x v="1247"/>
    <s v="BRAIN DEAD is going to record their debut EP and they need your help, Bozos!"/>
    <x v="8"/>
    <n v="4275"/>
    <x v="0"/>
    <s v="US"/>
    <s v="USD"/>
    <x v="1247"/>
    <x v="1247"/>
    <x v="1"/>
    <x v="133"/>
    <x v="0"/>
    <x v="4"/>
    <x v="11"/>
    <x v="108"/>
    <x v="888"/>
    <x v="1247"/>
    <x v="4"/>
  </r>
  <r>
    <n v="1248"/>
    <x v="1248"/>
    <s v="The Vandies make pop rock in glorious Portland, Oregon. Help us fund our first full length album!"/>
    <x v="30"/>
    <n v="3791"/>
    <x v="0"/>
    <s v="US"/>
    <s v="USD"/>
    <x v="1248"/>
    <x v="1248"/>
    <x v="1"/>
    <x v="211"/>
    <x v="0"/>
    <x v="4"/>
    <x v="11"/>
    <x v="144"/>
    <x v="889"/>
    <x v="1248"/>
    <x v="3"/>
  </r>
  <r>
    <n v="1249"/>
    <x v="1249"/>
    <s v="&quot;Let's Brighten It Up&quot; will be a seven song EP of originals heavily inspired by music from the 50s and 60s"/>
    <x v="10"/>
    <n v="5222"/>
    <x v="0"/>
    <s v="US"/>
    <s v="USD"/>
    <x v="1249"/>
    <x v="1249"/>
    <x v="1"/>
    <x v="75"/>
    <x v="0"/>
    <x v="4"/>
    <x v="11"/>
    <x v="3"/>
    <x v="890"/>
    <x v="1249"/>
    <x v="5"/>
  </r>
  <r>
    <n v="1250"/>
    <x v="1250"/>
    <s v="My new disc Human Kindness is some of the strongest &amp; most ambitious music Iâ€™ve made. Join me in giving it a solid push into the world."/>
    <x v="11"/>
    <n v="60046"/>
    <x v="0"/>
    <s v="US"/>
    <s v="USD"/>
    <x v="1250"/>
    <x v="1250"/>
    <x v="1"/>
    <x v="278"/>
    <x v="0"/>
    <x v="4"/>
    <x v="11"/>
    <x v="178"/>
    <x v="891"/>
    <x v="1250"/>
    <x v="3"/>
  </r>
  <r>
    <n v="1251"/>
    <x v="1251"/>
    <s v="A tour of europe with 3 memphis artist, Jack Oblivian, Harlan T Bobo and Shawn Cripps."/>
    <x v="12"/>
    <n v="6108"/>
    <x v="0"/>
    <s v="US"/>
    <s v="USD"/>
    <x v="1251"/>
    <x v="1251"/>
    <x v="1"/>
    <x v="142"/>
    <x v="0"/>
    <x v="4"/>
    <x v="11"/>
    <x v="21"/>
    <x v="892"/>
    <x v="1251"/>
    <x v="6"/>
  </r>
  <r>
    <n v="1252"/>
    <x v="1252"/>
    <s v="Our hope is to re-release this 2007 Kiss Kiss cult classic &quot;Reality vs the Optimist&quot; on vinyl as was always our intention."/>
    <x v="8"/>
    <n v="4818"/>
    <x v="0"/>
    <s v="US"/>
    <s v="USD"/>
    <x v="1252"/>
    <x v="1252"/>
    <x v="1"/>
    <x v="261"/>
    <x v="0"/>
    <x v="4"/>
    <x v="11"/>
    <x v="179"/>
    <x v="893"/>
    <x v="1252"/>
    <x v="4"/>
  </r>
  <r>
    <n v="1253"/>
    <x v="1253"/>
    <s v="Suburban Legends are working on the most important album EVER, but they are in need of your help and about 10 bucks... probably more!"/>
    <x v="185"/>
    <n v="30383.32"/>
    <x v="0"/>
    <s v="US"/>
    <s v="USD"/>
    <x v="1253"/>
    <x v="1253"/>
    <x v="1"/>
    <x v="279"/>
    <x v="0"/>
    <x v="4"/>
    <x v="11"/>
    <x v="180"/>
    <x v="894"/>
    <x v="1253"/>
    <x v="3"/>
  </r>
  <r>
    <n v="1254"/>
    <x v="1254"/>
    <s v="Fresh off the heels of, &quot;Let the Waves Come in Threes,&quot; (#6 National Folk Chart) we're making a new record. Huge thanks for your help!"/>
    <x v="233"/>
    <n v="13323"/>
    <x v="0"/>
    <s v="US"/>
    <s v="USD"/>
    <x v="1254"/>
    <x v="1254"/>
    <x v="1"/>
    <x v="261"/>
    <x v="0"/>
    <x v="4"/>
    <x v="11"/>
    <x v="172"/>
    <x v="895"/>
    <x v="1254"/>
    <x v="7"/>
  </r>
  <r>
    <n v="1255"/>
    <x v="1255"/>
    <s v="Let the Space Bards abduct you on a quirky musical journey about two aliens struggling to fit in on planet Earth."/>
    <x v="9"/>
    <n v="6071"/>
    <x v="0"/>
    <s v="US"/>
    <s v="USD"/>
    <x v="1255"/>
    <x v="1255"/>
    <x v="1"/>
    <x v="280"/>
    <x v="0"/>
    <x v="4"/>
    <x v="11"/>
    <x v="181"/>
    <x v="896"/>
    <x v="1255"/>
    <x v="4"/>
  </r>
  <r>
    <n v="1256"/>
    <x v="1256"/>
    <s v="Dylan Carlson of earth,major solo project lp/cd/dvd/book &quot;Falling with a Thousand Stars and Other Wonders from the House of Albion&quot;"/>
    <x v="11"/>
    <n v="35389.129999999997"/>
    <x v="0"/>
    <s v="US"/>
    <s v="USD"/>
    <x v="1256"/>
    <x v="1256"/>
    <x v="1"/>
    <x v="281"/>
    <x v="0"/>
    <x v="4"/>
    <x v="11"/>
    <x v="90"/>
    <x v="897"/>
    <x v="1256"/>
    <x v="5"/>
  </r>
  <r>
    <n v="1257"/>
    <x v="1257"/>
    <s v="Three Lobed, a boutique psychedelic label focused on small run releases, is celebrating its 10th anniversary with a lush 4xLP set."/>
    <x v="62"/>
    <n v="16210"/>
    <x v="0"/>
    <s v="US"/>
    <s v="USD"/>
    <x v="1257"/>
    <x v="1257"/>
    <x v="1"/>
    <x v="282"/>
    <x v="0"/>
    <x v="4"/>
    <x v="11"/>
    <x v="182"/>
    <x v="898"/>
    <x v="1257"/>
    <x v="6"/>
  </r>
  <r>
    <n v="1258"/>
    <x v="1258"/>
    <s v="Mustard Plug needs help funding their new record.  Please help the Grand Rapids, MI band put out their 7th record!"/>
    <x v="14"/>
    <n v="25577.56"/>
    <x v="0"/>
    <s v="US"/>
    <s v="USD"/>
    <x v="1258"/>
    <x v="1258"/>
    <x v="1"/>
    <x v="283"/>
    <x v="0"/>
    <x v="4"/>
    <x v="11"/>
    <x v="183"/>
    <x v="899"/>
    <x v="1258"/>
    <x v="4"/>
  </r>
  <r>
    <n v="1259"/>
    <x v="1259"/>
    <s v="Falling From One is currently in the studio recording their first CD and they need your help!"/>
    <x v="30"/>
    <n v="2606"/>
    <x v="0"/>
    <s v="US"/>
    <s v="USD"/>
    <x v="1259"/>
    <x v="1259"/>
    <x v="1"/>
    <x v="93"/>
    <x v="0"/>
    <x v="4"/>
    <x v="11"/>
    <x v="3"/>
    <x v="900"/>
    <x v="1259"/>
    <x v="3"/>
  </r>
  <r>
    <n v="1260"/>
    <x v="1260"/>
    <s v="Cub Country is mastering our final 10 song recording and pressing it to 12&quot; vinyl with beautiful full-color original artwork."/>
    <x v="126"/>
    <n v="3751"/>
    <x v="0"/>
    <s v="US"/>
    <s v="USD"/>
    <x v="1260"/>
    <x v="1260"/>
    <x v="1"/>
    <x v="142"/>
    <x v="0"/>
    <x v="4"/>
    <x v="11"/>
    <x v="35"/>
    <x v="901"/>
    <x v="1260"/>
    <x v="3"/>
  </r>
  <r>
    <n v="1261"/>
    <x v="1261"/>
    <s v="We just recorded a stellar EP and we're trying to put it out on vinyl.  Can you help these punx out?"/>
    <x v="13"/>
    <n v="2025"/>
    <x v="0"/>
    <s v="US"/>
    <s v="USD"/>
    <x v="1261"/>
    <x v="1261"/>
    <x v="1"/>
    <x v="47"/>
    <x v="0"/>
    <x v="4"/>
    <x v="11"/>
    <x v="7"/>
    <x v="902"/>
    <x v="1261"/>
    <x v="4"/>
  </r>
  <r>
    <n v="1262"/>
    <x v="1262"/>
    <s v="A soon to be husband and wife bringing hope to the music industry._x000a_You will fall in love with their sound and story."/>
    <x v="115"/>
    <n v="8152"/>
    <x v="0"/>
    <s v="CA"/>
    <s v="CAD"/>
    <x v="1262"/>
    <x v="1262"/>
    <x v="1"/>
    <x v="217"/>
    <x v="0"/>
    <x v="4"/>
    <x v="11"/>
    <x v="105"/>
    <x v="903"/>
    <x v="1262"/>
    <x v="3"/>
  </r>
  <r>
    <n v="1263"/>
    <x v="1263"/>
    <s v="A fresh batch of chaos from Toledo, Ohio's reggae-rockers, Tropic Bombs!"/>
    <x v="15"/>
    <n v="1785"/>
    <x v="0"/>
    <s v="US"/>
    <s v="USD"/>
    <x v="1263"/>
    <x v="1263"/>
    <x v="1"/>
    <x v="14"/>
    <x v="0"/>
    <x v="4"/>
    <x v="11"/>
    <x v="17"/>
    <x v="904"/>
    <x v="1263"/>
    <x v="3"/>
  </r>
  <r>
    <n v="1264"/>
    <x v="1264"/>
    <s v="We are a four piece from Golden, CO, and have our hearts on getting into the studio this fall to get music from our heads to your ears."/>
    <x v="81"/>
    <n v="1082"/>
    <x v="0"/>
    <s v="US"/>
    <s v="USD"/>
    <x v="1264"/>
    <x v="1264"/>
    <x v="1"/>
    <x v="69"/>
    <x v="0"/>
    <x v="4"/>
    <x v="11"/>
    <x v="184"/>
    <x v="905"/>
    <x v="1264"/>
    <x v="4"/>
  </r>
  <r>
    <n v="1265"/>
    <x v="1265"/>
    <s v="Our [NEW ALBUM]  is 95% complete, what we need now is the funds to be able to tour and promote it nationwide. Better Than The Beatles Not Quite Disney"/>
    <x v="8"/>
    <n v="4170.17"/>
    <x v="0"/>
    <s v="US"/>
    <s v="USD"/>
    <x v="1265"/>
    <x v="1265"/>
    <x v="1"/>
    <x v="36"/>
    <x v="0"/>
    <x v="4"/>
    <x v="11"/>
    <x v="17"/>
    <x v="906"/>
    <x v="1265"/>
    <x v="7"/>
  </r>
  <r>
    <n v="1266"/>
    <x v="1266"/>
    <s v="We are looking to record our first EP produced by Aaron Harris (ISIS/Palms) at Studio West."/>
    <x v="196"/>
    <n v="9545"/>
    <x v="0"/>
    <s v="US"/>
    <s v="USD"/>
    <x v="1266"/>
    <x v="1266"/>
    <x v="1"/>
    <x v="133"/>
    <x v="0"/>
    <x v="4"/>
    <x v="11"/>
    <x v="8"/>
    <x v="907"/>
    <x v="1266"/>
    <x v="4"/>
  </r>
  <r>
    <n v="1267"/>
    <x v="1267"/>
    <s v="A Rock 'n Roll album with plenty of indie guitar swagger. Fresh tunes that are a continuation of my early '90s shoegaze daze."/>
    <x v="29"/>
    <n v="22396"/>
    <x v="0"/>
    <s v="US"/>
    <s v="USD"/>
    <x v="1267"/>
    <x v="1267"/>
    <x v="1"/>
    <x v="180"/>
    <x v="0"/>
    <x v="4"/>
    <x v="11"/>
    <x v="21"/>
    <x v="908"/>
    <x v="1267"/>
    <x v="4"/>
  </r>
  <r>
    <n v="1268"/>
    <x v="1268"/>
    <s v="Full Devil Jacket Is releasing their first record in over 12 yrs and we want you to be a part of it!"/>
    <x v="14"/>
    <n v="14000"/>
    <x v="0"/>
    <s v="US"/>
    <s v="USD"/>
    <x v="1268"/>
    <x v="1268"/>
    <x v="1"/>
    <x v="0"/>
    <x v="0"/>
    <x v="4"/>
    <x v="11"/>
    <x v="16"/>
    <x v="909"/>
    <x v="1268"/>
    <x v="4"/>
  </r>
  <r>
    <n v="1269"/>
    <x v="1269"/>
    <s v="Schooltree's new art rock opera is a symphonic odyssey through a dystopian dreamworld. Help fund the double album and illustrated book!"/>
    <x v="234"/>
    <n v="20426"/>
    <x v="0"/>
    <s v="US"/>
    <s v="USD"/>
    <x v="1269"/>
    <x v="1269"/>
    <x v="1"/>
    <x v="190"/>
    <x v="0"/>
    <x v="4"/>
    <x v="11"/>
    <x v="15"/>
    <x v="910"/>
    <x v="1269"/>
    <x v="2"/>
  </r>
  <r>
    <n v="1270"/>
    <x v="1270"/>
    <s v="We make awake metal using violins in place of guitars and want to record a full length album."/>
    <x v="3"/>
    <n v="11472"/>
    <x v="0"/>
    <s v="US"/>
    <s v="USD"/>
    <x v="1270"/>
    <x v="1270"/>
    <x v="1"/>
    <x v="39"/>
    <x v="0"/>
    <x v="4"/>
    <x v="11"/>
    <x v="41"/>
    <x v="911"/>
    <x v="1270"/>
    <x v="5"/>
  </r>
  <r>
    <n v="1271"/>
    <x v="1271"/>
    <s v="Flav Martin's 30-year overnight success project pretty much says it all. Dedicated to parenting, she's off to school, back to La musica"/>
    <x v="51"/>
    <n v="7635"/>
    <x v="0"/>
    <s v="US"/>
    <s v="USD"/>
    <x v="1271"/>
    <x v="1271"/>
    <x v="1"/>
    <x v="162"/>
    <x v="0"/>
    <x v="4"/>
    <x v="11"/>
    <x v="21"/>
    <x v="912"/>
    <x v="1271"/>
    <x v="4"/>
  </r>
  <r>
    <n v="1272"/>
    <x v="1272"/>
    <s v="We're going back into the studio this spring to record a new album.  You've heard some of the new material at recent shows.  Be a part of the process!"/>
    <x v="10"/>
    <n v="5300"/>
    <x v="0"/>
    <s v="US"/>
    <s v="USD"/>
    <x v="1272"/>
    <x v="1272"/>
    <x v="1"/>
    <x v="33"/>
    <x v="0"/>
    <x v="4"/>
    <x v="11"/>
    <x v="6"/>
    <x v="913"/>
    <x v="1272"/>
    <x v="7"/>
  </r>
  <r>
    <n v="1273"/>
    <x v="1273"/>
    <s v="Run Coyote is raising funds to produce their debut album - &quot;Youth Haunts&quot; - on vinyl LP and CD"/>
    <x v="23"/>
    <n v="4140"/>
    <x v="0"/>
    <s v="CA"/>
    <s v="CAD"/>
    <x v="1273"/>
    <x v="1273"/>
    <x v="1"/>
    <x v="241"/>
    <x v="0"/>
    <x v="4"/>
    <x v="11"/>
    <x v="3"/>
    <x v="468"/>
    <x v="1273"/>
    <x v="3"/>
  </r>
  <r>
    <n v="1274"/>
    <x v="1274"/>
    <s v="Sun Shot is the working title of Assembly of Dust's new studio release.  It features 9 brand new songs and 4 never recorded"/>
    <x v="31"/>
    <n v="38743.839999999997"/>
    <x v="0"/>
    <s v="US"/>
    <s v="USD"/>
    <x v="1274"/>
    <x v="1274"/>
    <x v="1"/>
    <x v="284"/>
    <x v="0"/>
    <x v="4"/>
    <x v="11"/>
    <x v="19"/>
    <x v="914"/>
    <x v="1274"/>
    <x v="5"/>
  </r>
  <r>
    <n v="1275"/>
    <x v="1275"/>
    <s v="ONLY A FEW HOURS LEFT TO GET YOUR ADVANCE COPY OF &quot;DANGEROUSLY CLOSE&quot; and to check out our other cool rewards!"/>
    <x v="36"/>
    <n v="24321.1"/>
    <x v="0"/>
    <s v="US"/>
    <s v="USD"/>
    <x v="1275"/>
    <x v="1275"/>
    <x v="1"/>
    <x v="285"/>
    <x v="0"/>
    <x v="4"/>
    <x v="11"/>
    <x v="185"/>
    <x v="915"/>
    <x v="1275"/>
    <x v="4"/>
  </r>
  <r>
    <n v="1276"/>
    <x v="1276"/>
    <s v="Sponsor this Brooklyn punk band's debut seven-inch, MR. DREAM GOES TO JAIL."/>
    <x v="9"/>
    <n v="3132.63"/>
    <x v="0"/>
    <s v="US"/>
    <s v="USD"/>
    <x v="1276"/>
    <x v="1276"/>
    <x v="1"/>
    <x v="32"/>
    <x v="0"/>
    <x v="4"/>
    <x v="11"/>
    <x v="3"/>
    <x v="916"/>
    <x v="1276"/>
    <x v="8"/>
  </r>
  <r>
    <n v="1277"/>
    <x v="1277"/>
    <s v="My name is Nate Henry. I sang in a band called Sherwood for almost 10 years. Now I'm hoping to make another album of brand new music."/>
    <x v="36"/>
    <n v="15918.65"/>
    <x v="0"/>
    <s v="US"/>
    <s v="USD"/>
    <x v="1277"/>
    <x v="1277"/>
    <x v="1"/>
    <x v="286"/>
    <x v="0"/>
    <x v="4"/>
    <x v="11"/>
    <x v="6"/>
    <x v="917"/>
    <x v="1277"/>
    <x v="5"/>
  </r>
  <r>
    <n v="1278"/>
    <x v="1278"/>
    <s v="The Bitter Suite is a 5 song rock medley to be released as a limited edition 180 gram vinyl record with custom etching on the B side."/>
    <x v="115"/>
    <n v="10071"/>
    <x v="0"/>
    <s v="US"/>
    <s v="USD"/>
    <x v="1278"/>
    <x v="1278"/>
    <x v="1"/>
    <x v="245"/>
    <x v="0"/>
    <x v="4"/>
    <x v="11"/>
    <x v="19"/>
    <x v="918"/>
    <x v="1278"/>
    <x v="3"/>
  </r>
  <r>
    <n v="1279"/>
    <x v="1279"/>
    <s v="The Traveling Suitcase is a 3-piece rock outfit from Oshkosh, WI. We have released 2 albums since 2010 and we are ready to record!"/>
    <x v="235"/>
    <n v="13864.17"/>
    <x v="0"/>
    <s v="US"/>
    <s v="USD"/>
    <x v="1279"/>
    <x v="1279"/>
    <x v="1"/>
    <x v="143"/>
    <x v="0"/>
    <x v="4"/>
    <x v="11"/>
    <x v="38"/>
    <x v="919"/>
    <x v="1279"/>
    <x v="3"/>
  </r>
  <r>
    <n v="1280"/>
    <x v="1280"/>
    <s v="Nothing More is recording their forthcoming record and needs to join forces with you to make this album HUGE! "/>
    <x v="36"/>
    <n v="16636.78"/>
    <x v="0"/>
    <s v="US"/>
    <s v="USD"/>
    <x v="1280"/>
    <x v="1280"/>
    <x v="1"/>
    <x v="208"/>
    <x v="0"/>
    <x v="4"/>
    <x v="11"/>
    <x v="38"/>
    <x v="920"/>
    <x v="1280"/>
    <x v="7"/>
  </r>
  <r>
    <n v="1281"/>
    <x v="1281"/>
    <s v="Cure for the Common pulls the trigger on their 2nd full-length LP, &quot;Laser Beretta,&quot; printed on high-quality 15 gram polycarbonate CDs"/>
    <x v="39"/>
    <n v="7750"/>
    <x v="0"/>
    <s v="US"/>
    <s v="USD"/>
    <x v="1281"/>
    <x v="1281"/>
    <x v="1"/>
    <x v="142"/>
    <x v="0"/>
    <x v="4"/>
    <x v="11"/>
    <x v="38"/>
    <x v="921"/>
    <x v="1281"/>
    <x v="4"/>
  </r>
  <r>
    <n v="1282"/>
    <x v="1282"/>
    <s v="Natalie York is releasing her new album, &quot;PROMISES.&quot; Get involved by pre-ordering your copy of the record and other goodies here!"/>
    <x v="36"/>
    <n v="18542"/>
    <x v="0"/>
    <s v="US"/>
    <s v="USD"/>
    <x v="1282"/>
    <x v="1282"/>
    <x v="1"/>
    <x v="220"/>
    <x v="0"/>
    <x v="4"/>
    <x v="11"/>
    <x v="39"/>
    <x v="922"/>
    <x v="1282"/>
    <x v="4"/>
  </r>
  <r>
    <n v="1283"/>
    <x v="1283"/>
    <s v="Our 3rd album is halfway complete, but we need your help to record, mix and master the final product!"/>
    <x v="28"/>
    <n v="2110.5"/>
    <x v="0"/>
    <s v="US"/>
    <s v="USD"/>
    <x v="1283"/>
    <x v="1283"/>
    <x v="1"/>
    <x v="19"/>
    <x v="0"/>
    <x v="4"/>
    <x v="11"/>
    <x v="186"/>
    <x v="923"/>
    <x v="1283"/>
    <x v="4"/>
  </r>
  <r>
    <n v="1284"/>
    <x v="1284"/>
    <s v="â€œFree Jujube Brownâ€ by Psalmayene 24 is coming home to NYC and we need YOUR support of this moving and inspiring piece"/>
    <x v="13"/>
    <n v="2020"/>
    <x v="0"/>
    <s v="US"/>
    <s v="USD"/>
    <x v="1284"/>
    <x v="1284"/>
    <x v="0"/>
    <x v="162"/>
    <x v="0"/>
    <x v="1"/>
    <x v="6"/>
    <x v="7"/>
    <x v="774"/>
    <x v="1284"/>
    <x v="2"/>
  </r>
  <r>
    <n v="1285"/>
    <x v="1285"/>
    <s v="The world premiere of hysterically funny and heartbreaking story about family, unconditional love and facing the unfaceable"/>
    <x v="13"/>
    <n v="2033"/>
    <x v="0"/>
    <s v="GB"/>
    <s v="GBP"/>
    <x v="1285"/>
    <x v="1285"/>
    <x v="0"/>
    <x v="287"/>
    <x v="0"/>
    <x v="1"/>
    <x v="6"/>
    <x v="21"/>
    <x v="924"/>
    <x v="1285"/>
    <x v="0"/>
  </r>
  <r>
    <n v="1286"/>
    <x v="1286"/>
    <s v="A touring production of FRED's modern adaptation of the classic Victorian comic novel, reaching out to new audiences."/>
    <x v="15"/>
    <n v="1625"/>
    <x v="0"/>
    <s v="GB"/>
    <s v="GBP"/>
    <x v="1286"/>
    <x v="1286"/>
    <x v="0"/>
    <x v="9"/>
    <x v="0"/>
    <x v="1"/>
    <x v="6"/>
    <x v="29"/>
    <x v="925"/>
    <x v="1286"/>
    <x v="0"/>
  </r>
  <r>
    <n v="1287"/>
    <x v="1287"/>
    <s v="PantoSoc are taking Sweeney Todd to the Fringe!_x000a__x000a_We will be performing in Edinburgh for two weeks, and we need your help to get there!"/>
    <x v="49"/>
    <n v="605"/>
    <x v="0"/>
    <s v="GB"/>
    <s v="GBP"/>
    <x v="1287"/>
    <x v="1287"/>
    <x v="0"/>
    <x v="20"/>
    <x v="0"/>
    <x v="1"/>
    <x v="6"/>
    <x v="187"/>
    <x v="926"/>
    <x v="1287"/>
    <x v="0"/>
  </r>
  <r>
    <n v="1288"/>
    <x v="1288"/>
    <s v="EggSalad presents an unflinching new work mapping the mental landscape of addiction and recovery. Premiering in NY Aug 26-27 &amp; Sept 2!"/>
    <x v="23"/>
    <n v="4018"/>
    <x v="0"/>
    <s v="US"/>
    <s v="USD"/>
    <x v="1288"/>
    <x v="1288"/>
    <x v="0"/>
    <x v="42"/>
    <x v="0"/>
    <x v="1"/>
    <x v="6"/>
    <x v="8"/>
    <x v="927"/>
    <x v="1288"/>
    <x v="2"/>
  </r>
  <r>
    <n v="1289"/>
    <x v="1289"/>
    <s v="A chilling original Edwardian Comedy of errors and foolishness made for the Patrick Henry College stage."/>
    <x v="15"/>
    <n v="1876"/>
    <x v="0"/>
    <s v="US"/>
    <s v="USD"/>
    <x v="1289"/>
    <x v="1289"/>
    <x v="0"/>
    <x v="47"/>
    <x v="0"/>
    <x v="1"/>
    <x v="6"/>
    <x v="105"/>
    <x v="928"/>
    <x v="1289"/>
    <x v="2"/>
  </r>
  <r>
    <n v="1290"/>
    <x v="1290"/>
    <s v="Sometimes your Heart has to STOP for your Life to START."/>
    <x v="8"/>
    <n v="3800"/>
    <x v="0"/>
    <s v="US"/>
    <s v="USD"/>
    <x v="1290"/>
    <x v="1290"/>
    <x v="0"/>
    <x v="48"/>
    <x v="0"/>
    <x v="1"/>
    <x v="6"/>
    <x v="15"/>
    <x v="929"/>
    <x v="1290"/>
    <x v="0"/>
  </r>
  <r>
    <n v="1291"/>
    <x v="1291"/>
    <s v="Perception. Impulse. Love. The Enso Theatre Ensemble presents Jane Austen's &quot;Pride &amp; Prejudice&quot; like you've never seen it before."/>
    <x v="9"/>
    <n v="4371"/>
    <x v="0"/>
    <s v="US"/>
    <s v="USD"/>
    <x v="1291"/>
    <x v="1291"/>
    <x v="0"/>
    <x v="288"/>
    <x v="0"/>
    <x v="1"/>
    <x v="6"/>
    <x v="91"/>
    <x v="930"/>
    <x v="1291"/>
    <x v="0"/>
  </r>
  <r>
    <n v="1292"/>
    <x v="1292"/>
    <s v="Empty Deck presents the most exciting unknown contemporary Scandinavian plays in co-production with The Other Room Theatre, Cardiff."/>
    <x v="180"/>
    <n v="1870"/>
    <x v="0"/>
    <s v="GB"/>
    <s v="GBP"/>
    <x v="1292"/>
    <x v="1292"/>
    <x v="0"/>
    <x v="47"/>
    <x v="0"/>
    <x v="1"/>
    <x v="6"/>
    <x v="5"/>
    <x v="931"/>
    <x v="1292"/>
    <x v="0"/>
  </r>
  <r>
    <n v="1293"/>
    <x v="1293"/>
    <s v="Invest in the world premiere of WORSE THAN TIGERS at ACT, and in the future of Seattle's newest, female-led theatre company: RED STAGE."/>
    <x v="36"/>
    <n v="15335"/>
    <x v="0"/>
    <s v="US"/>
    <s v="USD"/>
    <x v="1293"/>
    <x v="1293"/>
    <x v="0"/>
    <x v="148"/>
    <x v="0"/>
    <x v="1"/>
    <x v="6"/>
    <x v="21"/>
    <x v="932"/>
    <x v="1293"/>
    <x v="0"/>
  </r>
  <r>
    <n v="1294"/>
    <x v="1294"/>
    <s v="We have an award-winning Danish play, now we just need a bathroom set to perform it in. Spend a penny to help us build the set!"/>
    <x v="2"/>
    <n v="610"/>
    <x v="0"/>
    <s v="GB"/>
    <s v="GBP"/>
    <x v="1294"/>
    <x v="1294"/>
    <x v="0"/>
    <x v="19"/>
    <x v="0"/>
    <x v="1"/>
    <x v="6"/>
    <x v="108"/>
    <x v="933"/>
    <x v="1294"/>
    <x v="0"/>
  </r>
  <r>
    <n v="1295"/>
    <x v="1295"/>
    <s v="We had everything sorted for the Fringe, but now our accommodation and Edinburgh angel have fallen through. We're needing vital help."/>
    <x v="30"/>
    <n v="2549"/>
    <x v="0"/>
    <s v="GB"/>
    <s v="GBP"/>
    <x v="1295"/>
    <x v="1295"/>
    <x v="0"/>
    <x v="31"/>
    <x v="0"/>
    <x v="1"/>
    <x v="6"/>
    <x v="21"/>
    <x v="934"/>
    <x v="1295"/>
    <x v="0"/>
  </r>
  <r>
    <n v="1296"/>
    <x v="1296"/>
    <s v="Creating outstanding performance experiences with young actors from all economic backgrounds. Making great theatre accessible to all!"/>
    <x v="16"/>
    <n v="1200"/>
    <x v="0"/>
    <s v="GB"/>
    <s v="GBP"/>
    <x v="1296"/>
    <x v="1296"/>
    <x v="0"/>
    <x v="23"/>
    <x v="0"/>
    <x v="1"/>
    <x v="6"/>
    <x v="48"/>
    <x v="935"/>
    <x v="1296"/>
    <x v="2"/>
  </r>
  <r>
    <n v="1297"/>
    <x v="1297"/>
    <s v="We will bring you the world of Tennessee Williams right to the front door of your home, school, church, theatre and community."/>
    <x v="22"/>
    <n v="21905"/>
    <x v="0"/>
    <s v="US"/>
    <s v="USD"/>
    <x v="1297"/>
    <x v="1297"/>
    <x v="0"/>
    <x v="146"/>
    <x v="0"/>
    <x v="1"/>
    <x v="6"/>
    <x v="5"/>
    <x v="936"/>
    <x v="1297"/>
    <x v="2"/>
  </r>
  <r>
    <n v="1298"/>
    <x v="1298"/>
    <s v="A play that raises awareness for mental health and explores the psychological effects childhood abuse can have on an adult."/>
    <x v="13"/>
    <n v="2093"/>
    <x v="0"/>
    <s v="GB"/>
    <s v="GBP"/>
    <x v="1298"/>
    <x v="1298"/>
    <x v="0"/>
    <x v="51"/>
    <x v="0"/>
    <x v="1"/>
    <x v="6"/>
    <x v="2"/>
    <x v="937"/>
    <x v="1298"/>
    <x v="2"/>
  </r>
  <r>
    <n v="1299"/>
    <x v="1299"/>
    <s v="A new work inspired by the classic novel and created by Dallas teens under the direction of professional artists."/>
    <x v="8"/>
    <n v="4340"/>
    <x v="0"/>
    <s v="US"/>
    <s v="USD"/>
    <x v="1299"/>
    <x v="1299"/>
    <x v="0"/>
    <x v="58"/>
    <x v="0"/>
    <x v="1"/>
    <x v="6"/>
    <x v="39"/>
    <x v="938"/>
    <x v="1299"/>
    <x v="0"/>
  </r>
  <r>
    <n v="1300"/>
    <x v="1300"/>
    <s v="What would you do with the time ticking and the pressure building to make a choice?! Find out what happens in this hilarious new play!!"/>
    <x v="9"/>
    <n v="4050"/>
    <x v="0"/>
    <s v="US"/>
    <s v="USD"/>
    <x v="1300"/>
    <x v="1300"/>
    <x v="0"/>
    <x v="54"/>
    <x v="0"/>
    <x v="1"/>
    <x v="6"/>
    <x v="166"/>
    <x v="939"/>
    <x v="1300"/>
    <x v="2"/>
  </r>
  <r>
    <n v="1301"/>
    <x v="1301"/>
    <s v="The Attic Theater Company presents John Patrick Shanley's THE DREAMER EXAMINES HIS PILLOW, the first official revival since 1986"/>
    <x v="13"/>
    <n v="2055"/>
    <x v="0"/>
    <s v="US"/>
    <s v="USD"/>
    <x v="1301"/>
    <x v="1301"/>
    <x v="0"/>
    <x v="60"/>
    <x v="0"/>
    <x v="1"/>
    <x v="6"/>
    <x v="33"/>
    <x v="940"/>
    <x v="1301"/>
    <x v="0"/>
  </r>
  <r>
    <n v="1302"/>
    <x v="1302"/>
    <s v="Boys of a Certain Age is a unique and special show that we're trying to remount in New York City in 2017."/>
    <x v="30"/>
    <n v="2500"/>
    <x v="0"/>
    <s v="US"/>
    <s v="USD"/>
    <x v="1302"/>
    <x v="1302"/>
    <x v="0"/>
    <x v="133"/>
    <x v="0"/>
    <x v="1"/>
    <x v="6"/>
    <x v="8"/>
    <x v="73"/>
    <x v="1302"/>
    <x v="2"/>
  </r>
  <r>
    <n v="1303"/>
    <x v="1303"/>
    <s v="Groundbreaking queer theatre."/>
    <x v="8"/>
    <n v="4559.13"/>
    <x v="0"/>
    <s v="GB"/>
    <s v="GBP"/>
    <x v="1303"/>
    <x v="1303"/>
    <x v="0"/>
    <x v="52"/>
    <x v="0"/>
    <x v="1"/>
    <x v="6"/>
    <x v="22"/>
    <x v="941"/>
    <x v="1303"/>
    <x v="2"/>
  </r>
  <r>
    <n v="1304"/>
    <x v="1304"/>
    <s v="Deal with the cold like a boss with battery-powered heating device that will heat you up in the most extreme environment."/>
    <x v="79"/>
    <n v="15851"/>
    <x v="1"/>
    <s v="GB"/>
    <s v="GBP"/>
    <x v="1304"/>
    <x v="1304"/>
    <x v="0"/>
    <x v="201"/>
    <x v="1"/>
    <x v="2"/>
    <x v="8"/>
    <x v="67"/>
    <x v="942"/>
    <x v="1304"/>
    <x v="1"/>
  </r>
  <r>
    <n v="1305"/>
    <x v="1305"/>
    <s v="Instantly alert and show friends and family where you are during an assault or an emergency with a ring that fits on your finger"/>
    <x v="11"/>
    <n v="7793"/>
    <x v="1"/>
    <s v="US"/>
    <s v="USD"/>
    <x v="1305"/>
    <x v="1305"/>
    <x v="0"/>
    <x v="48"/>
    <x v="1"/>
    <x v="2"/>
    <x v="8"/>
    <x v="73"/>
    <x v="330"/>
    <x v="1305"/>
    <x v="2"/>
  </r>
  <r>
    <n v="1306"/>
    <x v="1306"/>
    <s v="Buhel SOUNDglassâ„¢SG05 Sunglasses &amp; headphones with BCTâ„¢ (Bone Conduction), high impact lenses (Z87.1+) &amp; exclusive patented technology"/>
    <x v="74"/>
    <n v="71771"/>
    <x v="1"/>
    <s v="US"/>
    <s v="USD"/>
    <x v="1306"/>
    <x v="1306"/>
    <x v="0"/>
    <x v="289"/>
    <x v="1"/>
    <x v="2"/>
    <x v="8"/>
    <x v="188"/>
    <x v="943"/>
    <x v="1306"/>
    <x v="3"/>
  </r>
  <r>
    <n v="1307"/>
    <x v="1307"/>
    <s v="Get VR to Everyone with Mailable, Ready to Use Viewers"/>
    <x v="63"/>
    <n v="5757"/>
    <x v="1"/>
    <s v="US"/>
    <s v="USD"/>
    <x v="1307"/>
    <x v="1307"/>
    <x v="0"/>
    <x v="43"/>
    <x v="1"/>
    <x v="2"/>
    <x v="8"/>
    <x v="81"/>
    <x v="944"/>
    <x v="1307"/>
    <x v="2"/>
  </r>
  <r>
    <n v="1308"/>
    <x v="1308"/>
    <s v="Boost Band, a wristband that charges any device"/>
    <x v="3"/>
    <n v="1136"/>
    <x v="1"/>
    <s v="US"/>
    <s v="USD"/>
    <x v="1308"/>
    <x v="1308"/>
    <x v="0"/>
    <x v="44"/>
    <x v="1"/>
    <x v="2"/>
    <x v="8"/>
    <x v="57"/>
    <x v="945"/>
    <x v="1308"/>
    <x v="2"/>
  </r>
  <r>
    <n v="1309"/>
    <x v="1309"/>
    <s v="Wicked fun and built for excitement, CORE is the safest and most versatile speaker you've ever worn."/>
    <x v="236"/>
    <n v="12879"/>
    <x v="1"/>
    <s v="US"/>
    <s v="USD"/>
    <x v="1309"/>
    <x v="1309"/>
    <x v="0"/>
    <x v="2"/>
    <x v="1"/>
    <x v="2"/>
    <x v="8"/>
    <x v="20"/>
    <x v="946"/>
    <x v="1309"/>
    <x v="0"/>
  </r>
  <r>
    <n v="1310"/>
    <x v="1310"/>
    <s v="An essential hoodie that holds all sized smart phones and keep your headphone wires tangle free."/>
    <x v="22"/>
    <n v="3100"/>
    <x v="1"/>
    <s v="US"/>
    <s v="USD"/>
    <x v="1310"/>
    <x v="1310"/>
    <x v="0"/>
    <x v="54"/>
    <x v="1"/>
    <x v="2"/>
    <x v="8"/>
    <x v="63"/>
    <x v="947"/>
    <x v="1310"/>
    <x v="2"/>
  </r>
  <r>
    <n v="1311"/>
    <x v="1311"/>
    <s v="Control Dreams: Design Adventures, Improve Waking Performance, Explore Spirituality, Recall Dreams and Awaken Refreshed with Aladdin."/>
    <x v="65"/>
    <n v="80070"/>
    <x v="1"/>
    <s v="US"/>
    <s v="USD"/>
    <x v="1311"/>
    <x v="1311"/>
    <x v="0"/>
    <x v="61"/>
    <x v="1"/>
    <x v="2"/>
    <x v="8"/>
    <x v="189"/>
    <x v="948"/>
    <x v="1311"/>
    <x v="2"/>
  </r>
  <r>
    <n v="1312"/>
    <x v="1312"/>
    <s v="People loved the original Black and Gray GoSolo hats and asked for more. So we received sample for 3 more colors!"/>
    <x v="210"/>
    <n v="28"/>
    <x v="1"/>
    <s v="US"/>
    <s v="USD"/>
    <x v="1312"/>
    <x v="1312"/>
    <x v="0"/>
    <x v="29"/>
    <x v="1"/>
    <x v="2"/>
    <x v="8"/>
    <x v="60"/>
    <x v="138"/>
    <x v="1312"/>
    <x v="0"/>
  </r>
  <r>
    <n v="1313"/>
    <x v="1313"/>
    <s v="Clip on owner recognition for any bag with 100db+ deterrence of others from opening or moving it. Plus forget-me-not notifications."/>
    <x v="79"/>
    <n v="12446"/>
    <x v="1"/>
    <s v="US"/>
    <s v="USD"/>
    <x v="1313"/>
    <x v="1313"/>
    <x v="0"/>
    <x v="259"/>
    <x v="1"/>
    <x v="2"/>
    <x v="8"/>
    <x v="134"/>
    <x v="949"/>
    <x v="1313"/>
    <x v="2"/>
  </r>
  <r>
    <n v="1314"/>
    <x v="1314"/>
    <s v="CulBox is an Open Source wrist watch for Arduino with built in Bluetooth and bunch of Hi-Tech sensors and tons of features for Makers"/>
    <x v="237"/>
    <n v="2028"/>
    <x v="1"/>
    <s v="US"/>
    <s v="USD"/>
    <x v="1314"/>
    <x v="1314"/>
    <x v="0"/>
    <x v="202"/>
    <x v="1"/>
    <x v="2"/>
    <x v="8"/>
    <x v="60"/>
    <x v="950"/>
    <x v="1314"/>
    <x v="2"/>
  </r>
  <r>
    <n v="1315"/>
    <x v="1315"/>
    <s v="Zoom will happen - THANK YOU! Received outside funding due amazing early success!"/>
    <x v="57"/>
    <n v="40404"/>
    <x v="1"/>
    <s v="US"/>
    <s v="USD"/>
    <x v="1315"/>
    <x v="1315"/>
    <x v="0"/>
    <x v="290"/>
    <x v="1"/>
    <x v="2"/>
    <x v="8"/>
    <x v="67"/>
    <x v="951"/>
    <x v="1315"/>
    <x v="0"/>
  </r>
  <r>
    <n v="1316"/>
    <x v="1316"/>
    <s v="Future Belt comes in just 3 sizes, but yet, is designed to fit waists ranging from 25-55 inches. No batteries, no gimmicks."/>
    <x v="96"/>
    <n v="1"/>
    <x v="1"/>
    <s v="US"/>
    <s v="USD"/>
    <x v="1316"/>
    <x v="1316"/>
    <x v="0"/>
    <x v="29"/>
    <x v="1"/>
    <x v="2"/>
    <x v="8"/>
    <x v="50"/>
    <x v="120"/>
    <x v="1316"/>
    <x v="2"/>
  </r>
  <r>
    <n v="1317"/>
    <x v="1317"/>
    <s v="Lorem ipsum dolor sit amet, consectetuer adipiscing elit. Aenean commodo ligula eget dolor. Aenean massa. Cum sociis natoque penatibus."/>
    <x v="61"/>
    <n v="11467"/>
    <x v="1"/>
    <s v="DK"/>
    <s v="DKK"/>
    <x v="1317"/>
    <x v="1317"/>
    <x v="0"/>
    <x v="10"/>
    <x v="1"/>
    <x v="2"/>
    <x v="8"/>
    <x v="52"/>
    <x v="952"/>
    <x v="1317"/>
    <x v="2"/>
  </r>
  <r>
    <n v="1318"/>
    <x v="1318"/>
    <s v="Your Dog's Best Friend._x000a_Revolutionize the way you care about your pups and brings you peace of mind."/>
    <x v="79"/>
    <n v="6130"/>
    <x v="1"/>
    <s v="US"/>
    <s v="USD"/>
    <x v="1318"/>
    <x v="1318"/>
    <x v="0"/>
    <x v="125"/>
    <x v="1"/>
    <x v="2"/>
    <x v="8"/>
    <x v="77"/>
    <x v="953"/>
    <x v="1318"/>
    <x v="3"/>
  </r>
  <r>
    <n v="1319"/>
    <x v="1319"/>
    <s v="Stand out at festivals, get people talking and support our latest campaign to augment your style with the latest LED technology."/>
    <x v="238"/>
    <n v="876"/>
    <x v="1"/>
    <s v="GB"/>
    <s v="GBP"/>
    <x v="1319"/>
    <x v="1319"/>
    <x v="0"/>
    <x v="82"/>
    <x v="1"/>
    <x v="2"/>
    <x v="8"/>
    <x v="77"/>
    <x v="954"/>
    <x v="1319"/>
    <x v="3"/>
  </r>
  <r>
    <n v="1320"/>
    <x v="1320"/>
    <s v="Falls are the main cause of injury to elderly. Our wearable detects falls, sends notifications and streams health data in real time."/>
    <x v="57"/>
    <n v="503"/>
    <x v="1"/>
    <s v="NL"/>
    <s v="EUR"/>
    <x v="1320"/>
    <x v="1320"/>
    <x v="0"/>
    <x v="83"/>
    <x v="1"/>
    <x v="2"/>
    <x v="8"/>
    <x v="60"/>
    <x v="955"/>
    <x v="1320"/>
    <x v="2"/>
  </r>
  <r>
    <n v="1321"/>
    <x v="1321"/>
    <s v="Experience true sound quality and a membership platform that puts you in control of future headphones, features, design and prices."/>
    <x v="239"/>
    <n v="6019"/>
    <x v="1"/>
    <s v="SE"/>
    <s v="SEK"/>
    <x v="1321"/>
    <x v="1321"/>
    <x v="0"/>
    <x v="63"/>
    <x v="1"/>
    <x v="2"/>
    <x v="8"/>
    <x v="60"/>
    <x v="956"/>
    <x v="1321"/>
    <x v="2"/>
  </r>
  <r>
    <n v="1322"/>
    <x v="1322"/>
    <s v="Invisible Reins - A Bluetooth innovation that links your child to your smart phone via an app. A safe zone can be set from 1-30 metres."/>
    <x v="19"/>
    <n v="106"/>
    <x v="1"/>
    <s v="GB"/>
    <s v="GBP"/>
    <x v="1322"/>
    <x v="1322"/>
    <x v="0"/>
    <x v="80"/>
    <x v="1"/>
    <x v="2"/>
    <x v="8"/>
    <x v="50"/>
    <x v="717"/>
    <x v="1322"/>
    <x v="0"/>
  </r>
  <r>
    <n v="1323"/>
    <x v="1323"/>
    <s v="High quality earbuds with a built-in splitter. Share with more than one friend. Music, movies, conversations. Any audio, any device!"/>
    <x v="36"/>
    <n v="1332"/>
    <x v="1"/>
    <s v="US"/>
    <s v="USD"/>
    <x v="1323"/>
    <x v="1323"/>
    <x v="0"/>
    <x v="34"/>
    <x v="1"/>
    <x v="2"/>
    <x v="8"/>
    <x v="114"/>
    <x v="957"/>
    <x v="1323"/>
    <x v="2"/>
  </r>
  <r>
    <n v="1324"/>
    <x v="1324"/>
    <s v="Monitor your actual UV exposure in real time and get notified when it's time to get out of the sun or when to reapply your sunscreen"/>
    <x v="63"/>
    <n v="4920"/>
    <x v="1"/>
    <s v="US"/>
    <s v="USD"/>
    <x v="1324"/>
    <x v="1324"/>
    <x v="0"/>
    <x v="240"/>
    <x v="1"/>
    <x v="2"/>
    <x v="8"/>
    <x v="54"/>
    <x v="958"/>
    <x v="1324"/>
    <x v="2"/>
  </r>
  <r>
    <n v="1325"/>
    <x v="1325"/>
    <s v="The PowerCap is a device able to charge most mobile devices, and contains a battery for situations when the sun just isn't enough."/>
    <x v="22"/>
    <n v="486"/>
    <x v="1"/>
    <s v="US"/>
    <s v="USD"/>
    <x v="1325"/>
    <x v="1325"/>
    <x v="0"/>
    <x v="22"/>
    <x v="1"/>
    <x v="2"/>
    <x v="8"/>
    <x v="53"/>
    <x v="959"/>
    <x v="1325"/>
    <x v="2"/>
  </r>
  <r>
    <n v="1326"/>
    <x v="1326"/>
    <s v="StrikeTec will revolutionize both the boxing scene and fitness industry by allowing you to track the progress of hand speed and force."/>
    <x v="57"/>
    <n v="1130"/>
    <x v="1"/>
    <s v="US"/>
    <s v="USD"/>
    <x v="1326"/>
    <x v="1326"/>
    <x v="0"/>
    <x v="202"/>
    <x v="1"/>
    <x v="2"/>
    <x v="8"/>
    <x v="60"/>
    <x v="960"/>
    <x v="1326"/>
    <x v="3"/>
  </r>
  <r>
    <n v="1327"/>
    <x v="1327"/>
    <s v="CyClip is a way to mount the Apple Watch to your handlebars; ideal for navigation, notifications, and music control on the fly."/>
    <x v="240"/>
    <n v="1705"/>
    <x v="1"/>
    <s v="US"/>
    <s v="USD"/>
    <x v="1327"/>
    <x v="1327"/>
    <x v="0"/>
    <x v="14"/>
    <x v="1"/>
    <x v="2"/>
    <x v="8"/>
    <x v="65"/>
    <x v="961"/>
    <x v="1327"/>
    <x v="0"/>
  </r>
  <r>
    <n v="1328"/>
    <x v="1328"/>
    <s v="Hydrate Edge is the first wearable that provides real-time, continuous hydration feedback. This is the new hydration gold standard."/>
    <x v="96"/>
    <n v="1748"/>
    <x v="1"/>
    <s v="US"/>
    <s v="USD"/>
    <x v="1328"/>
    <x v="1328"/>
    <x v="0"/>
    <x v="41"/>
    <x v="1"/>
    <x v="2"/>
    <x v="8"/>
    <x v="53"/>
    <x v="962"/>
    <x v="1328"/>
    <x v="2"/>
  </r>
  <r>
    <n v="1329"/>
    <x v="1329"/>
    <s v="Xtnd is a hands free multifunctional device for your tablet, cell phone, &amp; camera. It's also a convenient backpack for storage."/>
    <x v="63"/>
    <n v="408"/>
    <x v="1"/>
    <s v="US"/>
    <s v="USD"/>
    <x v="1329"/>
    <x v="1329"/>
    <x v="0"/>
    <x v="82"/>
    <x v="1"/>
    <x v="2"/>
    <x v="8"/>
    <x v="60"/>
    <x v="963"/>
    <x v="1329"/>
    <x v="3"/>
  </r>
  <r>
    <n v="1330"/>
    <x v="1330"/>
    <s v="Outdoor play is essential. Wanderwatch helps to make it fun and safe! Fun for kids, great for parents. Time to Play!"/>
    <x v="19"/>
    <n v="7873"/>
    <x v="1"/>
    <s v="US"/>
    <s v="USD"/>
    <x v="1330"/>
    <x v="1330"/>
    <x v="0"/>
    <x v="133"/>
    <x v="1"/>
    <x v="2"/>
    <x v="8"/>
    <x v="66"/>
    <x v="964"/>
    <x v="1330"/>
    <x v="2"/>
  </r>
  <r>
    <n v="1331"/>
    <x v="1331"/>
    <s v="The World's First Wearable Battery Backup - wireless, modular, flexible, and ultra-lightweight! Click, charge, go!!!"/>
    <x v="65"/>
    <n v="3417"/>
    <x v="1"/>
    <s v="US"/>
    <s v="USD"/>
    <x v="1331"/>
    <x v="1331"/>
    <x v="0"/>
    <x v="69"/>
    <x v="1"/>
    <x v="2"/>
    <x v="8"/>
    <x v="60"/>
    <x v="965"/>
    <x v="1331"/>
    <x v="2"/>
  </r>
  <r>
    <n v="1332"/>
    <x v="1332"/>
    <s v="Long bus queue and no seats around? This light weight seating device can be worn anywhere and at anytime! Belt that converts into seat."/>
    <x v="241"/>
    <n v="0"/>
    <x v="1"/>
    <s v="CH"/>
    <s v="CHF"/>
    <x v="1332"/>
    <x v="1332"/>
    <x v="0"/>
    <x v="78"/>
    <x v="1"/>
    <x v="2"/>
    <x v="8"/>
    <x v="50"/>
    <x v="121"/>
    <x v="1332"/>
    <x v="2"/>
  </r>
  <r>
    <n v="1333"/>
    <x v="1333"/>
    <s v="Im in the process of creating a biohazard suit that can be worn like an extra layer, unlike these bulky units that are currently in use"/>
    <x v="30"/>
    <n v="0"/>
    <x v="1"/>
    <s v="AU"/>
    <s v="AUD"/>
    <x v="1333"/>
    <x v="1333"/>
    <x v="0"/>
    <x v="78"/>
    <x v="1"/>
    <x v="2"/>
    <x v="8"/>
    <x v="50"/>
    <x v="121"/>
    <x v="1333"/>
    <x v="3"/>
  </r>
  <r>
    <n v="1334"/>
    <x v="1334"/>
    <s v="A wearable device that allows you to dock and operate your phone hands-free anywhere and everywhere!"/>
    <x v="242"/>
    <n v="14303"/>
    <x v="1"/>
    <s v="US"/>
    <s v="USD"/>
    <x v="1334"/>
    <x v="1334"/>
    <x v="0"/>
    <x v="222"/>
    <x v="1"/>
    <x v="2"/>
    <x v="8"/>
    <x v="57"/>
    <x v="707"/>
    <x v="1334"/>
    <x v="2"/>
  </r>
  <r>
    <n v="1335"/>
    <x v="1335"/>
    <s v="Dial up your performance with UB Fit: 1st wearable resistance technology that allows you to tone muscles while doing a cardio workout"/>
    <x v="31"/>
    <n v="4940"/>
    <x v="1"/>
    <s v="US"/>
    <s v="USD"/>
    <x v="1335"/>
    <x v="1335"/>
    <x v="0"/>
    <x v="38"/>
    <x v="1"/>
    <x v="2"/>
    <x v="8"/>
    <x v="68"/>
    <x v="966"/>
    <x v="1335"/>
    <x v="0"/>
  </r>
  <r>
    <n v="1336"/>
    <x v="1336"/>
    <s v="JUMPY, a cool smart watch with open platform SDK brings limitless edutainment to kids' wrist and encourages parent-child interaction."/>
    <x v="57"/>
    <n v="84947"/>
    <x v="1"/>
    <s v="US"/>
    <s v="USD"/>
    <x v="1336"/>
    <x v="1336"/>
    <x v="0"/>
    <x v="291"/>
    <x v="1"/>
    <x v="2"/>
    <x v="8"/>
    <x v="190"/>
    <x v="967"/>
    <x v="1336"/>
    <x v="3"/>
  </r>
  <r>
    <n v="1337"/>
    <x v="1337"/>
    <s v="Discreet safety device connects you to a dedicated 24/7 monitoring team, keeping you safe anywhere in the United States"/>
    <x v="63"/>
    <n v="24691"/>
    <x v="1"/>
    <s v="US"/>
    <s v="USD"/>
    <x v="1337"/>
    <x v="1337"/>
    <x v="0"/>
    <x v="205"/>
    <x v="1"/>
    <x v="2"/>
    <x v="8"/>
    <x v="191"/>
    <x v="968"/>
    <x v="1337"/>
    <x v="1"/>
  </r>
  <r>
    <n v="1338"/>
    <x v="1338"/>
    <s v="HandL makes your phone feel like an organic extension of your hand. Elastic and brace system supports your device with just two fingers"/>
    <x v="11"/>
    <n v="991"/>
    <x v="1"/>
    <s v="US"/>
    <s v="USD"/>
    <x v="1338"/>
    <x v="1338"/>
    <x v="0"/>
    <x v="41"/>
    <x v="1"/>
    <x v="2"/>
    <x v="8"/>
    <x v="56"/>
    <x v="969"/>
    <x v="1338"/>
    <x v="0"/>
  </r>
  <r>
    <n v="1339"/>
    <x v="1339"/>
    <s v="World's Smallest customizable Phone &amp; GPS Watch for kids !"/>
    <x v="63"/>
    <n v="3317"/>
    <x v="1"/>
    <s v="US"/>
    <s v="USD"/>
    <x v="1339"/>
    <x v="1339"/>
    <x v="0"/>
    <x v="77"/>
    <x v="1"/>
    <x v="2"/>
    <x v="8"/>
    <x v="113"/>
    <x v="970"/>
    <x v="1339"/>
    <x v="3"/>
  </r>
  <r>
    <n v="1340"/>
    <x v="1340"/>
    <s v="I would like to make nicer, more stylish looking frames for the Google Glass using 3D printing technology."/>
    <x v="243"/>
    <n v="0"/>
    <x v="1"/>
    <s v="US"/>
    <s v="USD"/>
    <x v="1340"/>
    <x v="1340"/>
    <x v="0"/>
    <x v="78"/>
    <x v="1"/>
    <x v="2"/>
    <x v="8"/>
    <x v="50"/>
    <x v="121"/>
    <x v="1340"/>
    <x v="3"/>
  </r>
  <r>
    <n v="1341"/>
    <x v="1341"/>
    <s v="BRILLAR: Your Kids Ultimate Wearable Companion. Educates, Rewards, Entertains, Calls, Motivates, Messages + Tracks Location &amp; Steps."/>
    <x v="31"/>
    <n v="17590"/>
    <x v="1"/>
    <s v="GB"/>
    <s v="GBP"/>
    <x v="1341"/>
    <x v="1341"/>
    <x v="0"/>
    <x v="67"/>
    <x v="1"/>
    <x v="2"/>
    <x v="8"/>
    <x v="140"/>
    <x v="971"/>
    <x v="1341"/>
    <x v="2"/>
  </r>
  <r>
    <n v="1342"/>
    <x v="1342"/>
    <s v="Method50 aims to prototype a revolutionary true heads up display to create a new way of living in, playing in, and viewing the world."/>
    <x v="63"/>
    <n v="100"/>
    <x v="1"/>
    <s v="US"/>
    <s v="USD"/>
    <x v="1342"/>
    <x v="1342"/>
    <x v="0"/>
    <x v="29"/>
    <x v="1"/>
    <x v="2"/>
    <x v="8"/>
    <x v="50"/>
    <x v="101"/>
    <x v="1342"/>
    <x v="0"/>
  </r>
  <r>
    <n v="1343"/>
    <x v="1343"/>
    <s v="Sleepman is a bio-signal monitoring wristwatch featuring smart alarm with the unique sleep enhancement and fatigue detection options!"/>
    <x v="63"/>
    <n v="51149"/>
    <x v="1"/>
    <s v="US"/>
    <s v="USD"/>
    <x v="1343"/>
    <x v="1343"/>
    <x v="0"/>
    <x v="292"/>
    <x v="1"/>
    <x v="2"/>
    <x v="8"/>
    <x v="21"/>
    <x v="972"/>
    <x v="1343"/>
    <x v="2"/>
  </r>
  <r>
    <n v="1344"/>
    <x v="1344"/>
    <s v="The is the ultimate guide to applied Eastern philosophy, martial arts, and the path of the warrior from a scientific perspective."/>
    <x v="15"/>
    <n v="5666"/>
    <x v="0"/>
    <s v="CA"/>
    <s v="CAD"/>
    <x v="1344"/>
    <x v="1344"/>
    <x v="0"/>
    <x v="237"/>
    <x v="0"/>
    <x v="3"/>
    <x v="9"/>
    <x v="192"/>
    <x v="291"/>
    <x v="1344"/>
    <x v="2"/>
  </r>
  <r>
    <n v="1345"/>
    <x v="1345"/>
    <s v="Peacefully taking you through my journey of being raised as a Muslim then becoming Christian, and sharing the truths I unveiled."/>
    <x v="43"/>
    <n v="375"/>
    <x v="0"/>
    <s v="US"/>
    <s v="USD"/>
    <x v="1345"/>
    <x v="1345"/>
    <x v="0"/>
    <x v="63"/>
    <x v="0"/>
    <x v="3"/>
    <x v="9"/>
    <x v="105"/>
    <x v="973"/>
    <x v="1345"/>
    <x v="3"/>
  </r>
  <r>
    <n v="1346"/>
    <x v="1346"/>
    <s v="An anthology of nonfiction stories written by Nepal's Lesbian, Gay, Bisexual, and Transgender (LGBT) community."/>
    <x v="244"/>
    <n v="7219"/>
    <x v="0"/>
    <s v="US"/>
    <s v="USD"/>
    <x v="1346"/>
    <x v="1346"/>
    <x v="0"/>
    <x v="184"/>
    <x v="0"/>
    <x v="3"/>
    <x v="9"/>
    <x v="92"/>
    <x v="974"/>
    <x v="1346"/>
    <x v="4"/>
  </r>
  <r>
    <n v="1347"/>
    <x v="1347"/>
    <s v="Must raise $2,500+ to republish &amp; spread the word about a guide Oprah's Magazine calls &quot;a go-to book for any start-up food company.&quot;"/>
    <x v="30"/>
    <n v="2555"/>
    <x v="0"/>
    <s v="US"/>
    <s v="USD"/>
    <x v="1347"/>
    <x v="1347"/>
    <x v="0"/>
    <x v="162"/>
    <x v="0"/>
    <x v="3"/>
    <x v="9"/>
    <x v="21"/>
    <x v="975"/>
    <x v="1347"/>
    <x v="0"/>
  </r>
  <r>
    <n v="1348"/>
    <x v="1348"/>
    <s v="South Florida. Honest &amp; dramatic &amp; engaging journal of overcoming serious illness. This book will keep you reading &amp; laughing. Really!"/>
    <x v="245"/>
    <n v="5985"/>
    <x v="0"/>
    <s v="US"/>
    <s v="USD"/>
    <x v="1348"/>
    <x v="1348"/>
    <x v="0"/>
    <x v="55"/>
    <x v="0"/>
    <x v="3"/>
    <x v="9"/>
    <x v="21"/>
    <x v="976"/>
    <x v="1348"/>
    <x v="3"/>
  </r>
  <r>
    <n v="1349"/>
    <x v="1349"/>
    <s v="The first modern Jasper guidebook including over five hundred rock routes from alpine to bouldering, sport to trad multipitch and more."/>
    <x v="10"/>
    <n v="10210"/>
    <x v="0"/>
    <s v="CA"/>
    <s v="CAD"/>
    <x v="1349"/>
    <x v="1349"/>
    <x v="0"/>
    <x v="293"/>
    <x v="0"/>
    <x v="3"/>
    <x v="9"/>
    <x v="143"/>
    <x v="977"/>
    <x v="1349"/>
    <x v="0"/>
  </r>
  <r>
    <n v="1350"/>
    <x v="1350"/>
    <s v="Illustrated historical book of impregnable Dunbar Castle and rise and fall of its powerful Scottish Earls of Dunbar from 1072-1435AD"/>
    <x v="10"/>
    <n v="5202.5"/>
    <x v="0"/>
    <s v="US"/>
    <s v="USD"/>
    <x v="1350"/>
    <x v="1350"/>
    <x v="0"/>
    <x v="76"/>
    <x v="0"/>
    <x v="3"/>
    <x v="9"/>
    <x v="3"/>
    <x v="199"/>
    <x v="1350"/>
    <x v="0"/>
  </r>
  <r>
    <n v="1351"/>
    <x v="1351"/>
    <s v="Discover your purpose, live a more fulfilling life, leave a positive footprint on society."/>
    <x v="22"/>
    <n v="20253"/>
    <x v="0"/>
    <s v="US"/>
    <s v="USD"/>
    <x v="1351"/>
    <x v="1351"/>
    <x v="0"/>
    <x v="148"/>
    <x v="0"/>
    <x v="3"/>
    <x v="9"/>
    <x v="7"/>
    <x v="978"/>
    <x v="1351"/>
    <x v="2"/>
  </r>
  <r>
    <n v="1352"/>
    <x v="1352"/>
    <s v="An important book, based on research, to make you and your learners smile again. Better smile sheets, better feedback, better learning!"/>
    <x v="3"/>
    <n v="13614"/>
    <x v="0"/>
    <s v="US"/>
    <s v="USD"/>
    <x v="1352"/>
    <x v="1352"/>
    <x v="0"/>
    <x v="294"/>
    <x v="0"/>
    <x v="3"/>
    <x v="9"/>
    <x v="104"/>
    <x v="979"/>
    <x v="1352"/>
    <x v="0"/>
  </r>
  <r>
    <n v="1353"/>
    <x v="1353"/>
    <s v="A book that teaches aspiring writers how to get from a basic idea to a fully rewritten screenplay."/>
    <x v="28"/>
    <n v="1336"/>
    <x v="0"/>
    <s v="US"/>
    <s v="USD"/>
    <x v="1353"/>
    <x v="1353"/>
    <x v="0"/>
    <x v="288"/>
    <x v="0"/>
    <x v="3"/>
    <x v="9"/>
    <x v="84"/>
    <x v="980"/>
    <x v="1353"/>
    <x v="4"/>
  </r>
  <r>
    <n v="1354"/>
    <x v="1354"/>
    <s v="Raising awareness of childhood cancer by publishing my diary of Andrew's diagnosis and his journey to remission 1235 days later."/>
    <x v="38"/>
    <n v="1563"/>
    <x v="0"/>
    <s v="GB"/>
    <s v="GBP"/>
    <x v="1354"/>
    <x v="1354"/>
    <x v="0"/>
    <x v="31"/>
    <x v="0"/>
    <x v="3"/>
    <x v="9"/>
    <x v="22"/>
    <x v="981"/>
    <x v="1354"/>
    <x v="2"/>
  </r>
  <r>
    <n v="1355"/>
    <x v="1355"/>
    <s v="Sherlock's Home was the most important Sherlock Holmes book of 2012 - about Undershaw - this project is to release language versions."/>
    <x v="30"/>
    <n v="3067"/>
    <x v="0"/>
    <s v="GB"/>
    <s v="GBP"/>
    <x v="1355"/>
    <x v="1355"/>
    <x v="0"/>
    <x v="212"/>
    <x v="0"/>
    <x v="3"/>
    <x v="9"/>
    <x v="4"/>
    <x v="982"/>
    <x v="1355"/>
    <x v="5"/>
  </r>
  <r>
    <n v="1356"/>
    <x v="1356"/>
    <s v="At age 30, my husband Dan died from cancer. Left to recreate my life, I drew a line in my heart; became a nomad. This is a love story."/>
    <x v="104"/>
    <n v="6215.56"/>
    <x v="0"/>
    <s v="US"/>
    <s v="USD"/>
    <x v="1356"/>
    <x v="1356"/>
    <x v="0"/>
    <x v="45"/>
    <x v="0"/>
    <x v="3"/>
    <x v="9"/>
    <x v="25"/>
    <x v="983"/>
    <x v="1356"/>
    <x v="4"/>
  </r>
  <r>
    <n v="1357"/>
    <x v="1357"/>
    <s v="The search for identity leads one young woman to Mexico, where she follows her grandfather's journey back to America."/>
    <x v="13"/>
    <n v="2506"/>
    <x v="0"/>
    <s v="US"/>
    <s v="USD"/>
    <x v="1357"/>
    <x v="1357"/>
    <x v="0"/>
    <x v="71"/>
    <x v="0"/>
    <x v="3"/>
    <x v="9"/>
    <x v="105"/>
    <x v="984"/>
    <x v="1357"/>
    <x v="4"/>
  </r>
  <r>
    <n v="1358"/>
    <x v="1358"/>
    <s v="I am working on a book about what people do when they visit Masada, an ancient fortress in the Judean desert."/>
    <x v="9"/>
    <n v="3350"/>
    <x v="0"/>
    <s v="US"/>
    <s v="USD"/>
    <x v="1358"/>
    <x v="1358"/>
    <x v="0"/>
    <x v="72"/>
    <x v="0"/>
    <x v="3"/>
    <x v="9"/>
    <x v="20"/>
    <x v="985"/>
    <x v="1358"/>
    <x v="6"/>
  </r>
  <r>
    <n v="1359"/>
    <x v="1359"/>
    <s v="Funding for a 2011 trip to Worldcon for research for &quot;UnConventional,&quot; a book on the history of the American fan convention."/>
    <x v="246"/>
    <n v="764"/>
    <x v="0"/>
    <s v="US"/>
    <s v="USD"/>
    <x v="1359"/>
    <x v="1359"/>
    <x v="0"/>
    <x v="10"/>
    <x v="0"/>
    <x v="3"/>
    <x v="9"/>
    <x v="31"/>
    <x v="986"/>
    <x v="1359"/>
    <x v="6"/>
  </r>
  <r>
    <n v="1360"/>
    <x v="1360"/>
    <s v="So Bad, It's Good! is a guide to finding the best films for your bad movie night."/>
    <x v="15"/>
    <n v="2598"/>
    <x v="0"/>
    <s v="US"/>
    <s v="USD"/>
    <x v="1360"/>
    <x v="1360"/>
    <x v="0"/>
    <x v="75"/>
    <x v="0"/>
    <x v="3"/>
    <x v="9"/>
    <x v="36"/>
    <x v="987"/>
    <x v="1360"/>
    <x v="5"/>
  </r>
  <r>
    <n v="1361"/>
    <x v="1361"/>
    <s v="The forbidden dark art of roped soloing, for climbers who need to know in order to make the ultimate climb come true!"/>
    <x v="12"/>
    <n v="7559"/>
    <x v="0"/>
    <s v="GB"/>
    <s v="GBP"/>
    <x v="1361"/>
    <x v="1361"/>
    <x v="0"/>
    <x v="295"/>
    <x v="0"/>
    <x v="3"/>
    <x v="9"/>
    <x v="9"/>
    <x v="988"/>
    <x v="1361"/>
    <x v="3"/>
  </r>
  <r>
    <n v="1362"/>
    <x v="1362"/>
    <s v="The never-before-told story of Karl Barth's (first and only) journey to the United States in 1962."/>
    <x v="28"/>
    <n v="1091"/>
    <x v="0"/>
    <s v="US"/>
    <s v="USD"/>
    <x v="1362"/>
    <x v="1362"/>
    <x v="0"/>
    <x v="20"/>
    <x v="0"/>
    <x v="3"/>
    <x v="9"/>
    <x v="15"/>
    <x v="989"/>
    <x v="1362"/>
    <x v="4"/>
  </r>
  <r>
    <n v="1363"/>
    <x v="1363"/>
    <s v="Identifying cancer and disease products we use everyday and are totally unaware of. Then substituting them with healthy alternatives"/>
    <x v="48"/>
    <n v="200"/>
    <x v="0"/>
    <s v="US"/>
    <s v="USD"/>
    <x v="1363"/>
    <x v="1363"/>
    <x v="0"/>
    <x v="81"/>
    <x v="0"/>
    <x v="3"/>
    <x v="9"/>
    <x v="8"/>
    <x v="375"/>
    <x v="1363"/>
    <x v="2"/>
  </r>
  <r>
    <n v="1364"/>
    <x v="1364"/>
    <s v="Help us Make Rock History with this Epic J.S.Fuck Extremerock Album written by Sune &quot;KÃ¸ter&quot; KÃ¸lster and produced by Flemming Rasmussen."/>
    <x v="247"/>
    <n v="49830"/>
    <x v="0"/>
    <s v="DK"/>
    <s v="DKK"/>
    <x v="1364"/>
    <x v="1364"/>
    <x v="0"/>
    <x v="296"/>
    <x v="0"/>
    <x v="4"/>
    <x v="11"/>
    <x v="17"/>
    <x v="990"/>
    <x v="1364"/>
    <x v="3"/>
  </r>
  <r>
    <n v="1365"/>
    <x v="1365"/>
    <s v="Our first professional studio album &quot;See The Light&quot; will be released this spring! Help us record, mix, master, and release the album!"/>
    <x v="51"/>
    <n v="7520"/>
    <x v="0"/>
    <s v="US"/>
    <s v="USD"/>
    <x v="1365"/>
    <x v="1365"/>
    <x v="0"/>
    <x v="297"/>
    <x v="0"/>
    <x v="4"/>
    <x v="11"/>
    <x v="8"/>
    <x v="991"/>
    <x v="1365"/>
    <x v="0"/>
  </r>
  <r>
    <n v="1366"/>
    <x v="1366"/>
    <s v="A musical memorial for Alexi Petersen."/>
    <x v="51"/>
    <n v="9486.69"/>
    <x v="0"/>
    <s v="US"/>
    <s v="USD"/>
    <x v="1366"/>
    <x v="1366"/>
    <x v="0"/>
    <x v="206"/>
    <x v="0"/>
    <x v="4"/>
    <x v="11"/>
    <x v="9"/>
    <x v="992"/>
    <x v="1366"/>
    <x v="3"/>
  </r>
  <r>
    <n v="1367"/>
    <x v="1367"/>
    <s v="House of Rabbits are recording our full-length, debut album! Support independent music, receive great rewards!"/>
    <x v="10"/>
    <n v="5713"/>
    <x v="0"/>
    <s v="US"/>
    <s v="USD"/>
    <x v="1367"/>
    <x v="1367"/>
    <x v="0"/>
    <x v="240"/>
    <x v="0"/>
    <x v="4"/>
    <x v="11"/>
    <x v="35"/>
    <x v="993"/>
    <x v="1367"/>
    <x v="0"/>
  </r>
  <r>
    <n v="1368"/>
    <x v="1368"/>
    <s v="We are in the final stages of the creation of our 4th record, The Separation Effect. our most passionate record to date."/>
    <x v="10"/>
    <n v="5535"/>
    <x v="0"/>
    <s v="US"/>
    <s v="USD"/>
    <x v="1368"/>
    <x v="1368"/>
    <x v="0"/>
    <x v="45"/>
    <x v="0"/>
    <x v="4"/>
    <x v="11"/>
    <x v="38"/>
    <x v="994"/>
    <x v="1368"/>
    <x v="0"/>
  </r>
  <r>
    <n v="1369"/>
    <x v="1369"/>
    <s v="Fawcett's FEEL BETTER is an album of love unrequited, realized, and rued, with echoes of Petty, Springsteen, Neil Young &amp; Coldplay."/>
    <x v="248"/>
    <n v="34090.629999999997"/>
    <x v="0"/>
    <s v="US"/>
    <s v="USD"/>
    <x v="1369"/>
    <x v="1369"/>
    <x v="0"/>
    <x v="298"/>
    <x v="0"/>
    <x v="4"/>
    <x v="11"/>
    <x v="2"/>
    <x v="995"/>
    <x v="1369"/>
    <x v="3"/>
  </r>
  <r>
    <n v="1370"/>
    <x v="1370"/>
    <s v="Songs about the first year of parenthood, often inappropriate for children"/>
    <x v="15"/>
    <n v="1555"/>
    <x v="0"/>
    <s v="US"/>
    <s v="USD"/>
    <x v="1370"/>
    <x v="1370"/>
    <x v="0"/>
    <x v="9"/>
    <x v="0"/>
    <x v="4"/>
    <x v="11"/>
    <x v="3"/>
    <x v="996"/>
    <x v="1370"/>
    <x v="4"/>
  </r>
  <r>
    <n v="1371"/>
    <x v="1371"/>
    <s v="The Defiant Tour Documentary is a never before examination of the finances of a touring band and what it takes to go on the road."/>
    <x v="249"/>
    <n v="7495"/>
    <x v="0"/>
    <s v="US"/>
    <s v="USD"/>
    <x v="1371"/>
    <x v="1371"/>
    <x v="0"/>
    <x v="16"/>
    <x v="0"/>
    <x v="4"/>
    <x v="11"/>
    <x v="13"/>
    <x v="997"/>
    <x v="1371"/>
    <x v="0"/>
  </r>
  <r>
    <n v="1372"/>
    <x v="1372"/>
    <s v="Please help us raise funds to press our new CD!"/>
    <x v="2"/>
    <n v="620"/>
    <x v="0"/>
    <s v="US"/>
    <s v="USD"/>
    <x v="1372"/>
    <x v="1372"/>
    <x v="0"/>
    <x v="38"/>
    <x v="0"/>
    <x v="4"/>
    <x v="11"/>
    <x v="39"/>
    <x v="998"/>
    <x v="1372"/>
    <x v="5"/>
  </r>
  <r>
    <n v="1373"/>
    <x v="1373"/>
    <s v="Help Broccoli Samurai raise money to get a new van and continue bringing you the jams!"/>
    <x v="3"/>
    <n v="10501"/>
    <x v="0"/>
    <s v="US"/>
    <s v="USD"/>
    <x v="1373"/>
    <x v="1373"/>
    <x v="0"/>
    <x v="47"/>
    <x v="0"/>
    <x v="4"/>
    <x v="11"/>
    <x v="2"/>
    <x v="999"/>
    <x v="1373"/>
    <x v="2"/>
  </r>
  <r>
    <n v="1374"/>
    <x v="1374"/>
    <s v="After two successful EPs, Sisters of Murphy is back in the studio to release our first full-length album. We want YOU to be part of it!"/>
    <x v="15"/>
    <n v="2842"/>
    <x v="0"/>
    <s v="US"/>
    <s v="USD"/>
    <x v="1374"/>
    <x v="1374"/>
    <x v="0"/>
    <x v="36"/>
    <x v="0"/>
    <x v="4"/>
    <x v="11"/>
    <x v="193"/>
    <x v="1000"/>
    <x v="1374"/>
    <x v="2"/>
  </r>
  <r>
    <n v="1375"/>
    <x v="1375"/>
    <s v="Pampa Folks, l'album aux couleurs de dÃ©serts. Le quatuor, crÃ©Ã© en 2015  livre une Ã©nergie brute et prÃ©pare son premier album"/>
    <x v="23"/>
    <n v="6853"/>
    <x v="0"/>
    <s v="FR"/>
    <s v="EUR"/>
    <x v="1375"/>
    <x v="1375"/>
    <x v="0"/>
    <x v="280"/>
    <x v="0"/>
    <x v="4"/>
    <x v="11"/>
    <x v="194"/>
    <x v="1001"/>
    <x v="1375"/>
    <x v="2"/>
  </r>
  <r>
    <n v="1376"/>
    <x v="1376"/>
    <s v="Dead Pirates are planning a second pressing of HIGHMARE LP, who wants one ?"/>
    <x v="250"/>
    <n v="9342"/>
    <x v="0"/>
    <s v="GB"/>
    <s v="GBP"/>
    <x v="1376"/>
    <x v="1376"/>
    <x v="0"/>
    <x v="129"/>
    <x v="0"/>
    <x v="4"/>
    <x v="11"/>
    <x v="195"/>
    <x v="1002"/>
    <x v="1376"/>
    <x v="2"/>
  </r>
  <r>
    <n v="1377"/>
    <x v="1377"/>
    <s v="Stereo Jo is set to release a 5 song EP. Your donation will directly help w/ recording, design, production, &amp; duplication. Thank You :)"/>
    <x v="46"/>
    <n v="1510"/>
    <x v="0"/>
    <s v="US"/>
    <s v="USD"/>
    <x v="1377"/>
    <x v="1377"/>
    <x v="0"/>
    <x v="162"/>
    <x v="0"/>
    <x v="4"/>
    <x v="11"/>
    <x v="31"/>
    <x v="1003"/>
    <x v="1377"/>
    <x v="1"/>
  </r>
  <r>
    <n v="1378"/>
    <x v="1378"/>
    <s v="A psychedelic post rock masterpiece!"/>
    <x v="13"/>
    <n v="4067"/>
    <x v="0"/>
    <s v="GB"/>
    <s v="GBP"/>
    <x v="1378"/>
    <x v="1378"/>
    <x v="0"/>
    <x v="182"/>
    <x v="0"/>
    <x v="4"/>
    <x v="11"/>
    <x v="196"/>
    <x v="1004"/>
    <x v="1378"/>
    <x v="2"/>
  </r>
  <r>
    <n v="1379"/>
    <x v="1379"/>
    <s v="---------The long-awaited debut full-length from Justin Ruddy--------"/>
    <x v="3"/>
    <n v="11160"/>
    <x v="0"/>
    <s v="US"/>
    <s v="USD"/>
    <x v="1379"/>
    <x v="1379"/>
    <x v="0"/>
    <x v="299"/>
    <x v="0"/>
    <x v="4"/>
    <x v="11"/>
    <x v="20"/>
    <x v="1005"/>
    <x v="1379"/>
    <x v="0"/>
  </r>
  <r>
    <n v="1380"/>
    <x v="1380"/>
    <s v="A DIY MUSIC FESTIVAL FROM ST. LOUIS MO! Bands make their own festival, help make it legit!"/>
    <x v="251"/>
    <n v="106"/>
    <x v="0"/>
    <s v="US"/>
    <s v="USD"/>
    <x v="1380"/>
    <x v="1380"/>
    <x v="0"/>
    <x v="81"/>
    <x v="0"/>
    <x v="4"/>
    <x v="11"/>
    <x v="197"/>
    <x v="1006"/>
    <x v="1380"/>
    <x v="0"/>
  </r>
  <r>
    <n v="1381"/>
    <x v="1381"/>
    <s v="&quot;Me &amp; Eugene&quot; is a five song original EP blending reggae roots, rock, and soul. We canâ€™t wait for you to hear what weâ€™ve created."/>
    <x v="10"/>
    <n v="5355"/>
    <x v="0"/>
    <s v="US"/>
    <s v="USD"/>
    <x v="1381"/>
    <x v="1381"/>
    <x v="0"/>
    <x v="196"/>
    <x v="0"/>
    <x v="4"/>
    <x v="11"/>
    <x v="13"/>
    <x v="919"/>
    <x v="1381"/>
    <x v="2"/>
  </r>
  <r>
    <n v="1382"/>
    <x v="1382"/>
    <s v="We're making a new record -- independently! We've got some great new songs we're really excited to bring to you!"/>
    <x v="6"/>
    <n v="8349"/>
    <x v="0"/>
    <s v="US"/>
    <s v="USD"/>
    <x v="1382"/>
    <x v="1382"/>
    <x v="0"/>
    <x v="265"/>
    <x v="0"/>
    <x v="4"/>
    <x v="11"/>
    <x v="3"/>
    <x v="847"/>
    <x v="1382"/>
    <x v="4"/>
  </r>
  <r>
    <n v="1383"/>
    <x v="1383"/>
    <s v="Instrumental Post-Rock meets Progressive Rock &amp; Cinematic atmospheres. Get your dose of blissful guitar tones, grooves &amp; live strings!"/>
    <x v="41"/>
    <n v="4673"/>
    <x v="0"/>
    <s v="CA"/>
    <s v="CAD"/>
    <x v="1383"/>
    <x v="1383"/>
    <x v="0"/>
    <x v="251"/>
    <x v="0"/>
    <x v="4"/>
    <x v="11"/>
    <x v="198"/>
    <x v="1007"/>
    <x v="1383"/>
    <x v="2"/>
  </r>
  <r>
    <n v="1384"/>
    <x v="1384"/>
    <s v="Outland Warrior is my first solo musical project, featuring songs written by me and recorded at my home studio."/>
    <x v="8"/>
    <n v="4343"/>
    <x v="0"/>
    <s v="US"/>
    <s v="USD"/>
    <x v="1384"/>
    <x v="1384"/>
    <x v="0"/>
    <x v="287"/>
    <x v="0"/>
    <x v="4"/>
    <x v="11"/>
    <x v="39"/>
    <x v="1008"/>
    <x v="1384"/>
    <x v="0"/>
  </r>
  <r>
    <n v="1385"/>
    <x v="1385"/>
    <s v="Musicians, singers &amp; songwriters from all over the world collaborate via YouTube in order to create an amazing album!"/>
    <x v="6"/>
    <n v="8832.49"/>
    <x v="0"/>
    <s v="DE"/>
    <s v="EUR"/>
    <x v="1385"/>
    <x v="1385"/>
    <x v="0"/>
    <x v="179"/>
    <x v="0"/>
    <x v="4"/>
    <x v="11"/>
    <x v="5"/>
    <x v="1009"/>
    <x v="1385"/>
    <x v="2"/>
  </r>
  <r>
    <n v="1386"/>
    <x v="1386"/>
    <s v="We are a classic hard rock/heavy metal band just trying to keep rock alive!"/>
    <x v="44"/>
    <n v="875"/>
    <x v="0"/>
    <s v="US"/>
    <s v="USD"/>
    <x v="1386"/>
    <x v="1386"/>
    <x v="0"/>
    <x v="25"/>
    <x v="0"/>
    <x v="4"/>
    <x v="11"/>
    <x v="199"/>
    <x v="368"/>
    <x v="1386"/>
    <x v="0"/>
  </r>
  <r>
    <n v="1387"/>
    <x v="1387"/>
    <s v="Less than one week to PLEDGE YOUR SUPPORT for THE FAMILY BUSINESS as the band raises funds for the next full length rock album."/>
    <x v="23"/>
    <n v="5465"/>
    <x v="0"/>
    <s v="US"/>
    <s v="USD"/>
    <x v="1387"/>
    <x v="1387"/>
    <x v="0"/>
    <x v="76"/>
    <x v="0"/>
    <x v="4"/>
    <x v="11"/>
    <x v="0"/>
    <x v="1010"/>
    <x v="1387"/>
    <x v="0"/>
  </r>
  <r>
    <n v="1388"/>
    <x v="1388"/>
    <s v="&quot;The Great Bright Horses&quot; is finished and ready for release! Help us put on the finishing touches and share it with the universe."/>
    <x v="10"/>
    <n v="6740.37"/>
    <x v="0"/>
    <s v="US"/>
    <s v="USD"/>
    <x v="1388"/>
    <x v="1388"/>
    <x v="0"/>
    <x v="300"/>
    <x v="0"/>
    <x v="4"/>
    <x v="11"/>
    <x v="166"/>
    <x v="1011"/>
    <x v="1388"/>
    <x v="2"/>
  </r>
  <r>
    <n v="1389"/>
    <x v="1389"/>
    <s v="Help fund the pressing of DANCEHALL's first record by pre-ordering it in advance!!!"/>
    <x v="2"/>
    <n v="727"/>
    <x v="0"/>
    <s v="GB"/>
    <s v="GBP"/>
    <x v="1389"/>
    <x v="1389"/>
    <x v="0"/>
    <x v="69"/>
    <x v="0"/>
    <x v="4"/>
    <x v="11"/>
    <x v="14"/>
    <x v="1012"/>
    <x v="1389"/>
    <x v="2"/>
  </r>
  <r>
    <n v="1390"/>
    <x v="1390"/>
    <s v="Breakout Artist Management will be working with us on a brand new music video and we need your help!"/>
    <x v="70"/>
    <n v="3055"/>
    <x v="0"/>
    <s v="US"/>
    <s v="USD"/>
    <x v="1390"/>
    <x v="1390"/>
    <x v="0"/>
    <x v="10"/>
    <x v="0"/>
    <x v="4"/>
    <x v="11"/>
    <x v="15"/>
    <x v="1013"/>
    <x v="1390"/>
    <x v="0"/>
  </r>
  <r>
    <n v="1391"/>
    <x v="1391"/>
    <s v="With the money donated through this project we intend on investing in sound equipment for live shows"/>
    <x v="2"/>
    <n v="551"/>
    <x v="0"/>
    <s v="US"/>
    <s v="USD"/>
    <x v="1391"/>
    <x v="1391"/>
    <x v="0"/>
    <x v="62"/>
    <x v="0"/>
    <x v="4"/>
    <x v="11"/>
    <x v="5"/>
    <x v="1014"/>
    <x v="1391"/>
    <x v="0"/>
  </r>
  <r>
    <n v="1392"/>
    <x v="1392"/>
    <s v="Telesomniac is a rock band from Provo, UT releasing their debut album Thirty-One Flashes in the Dark."/>
    <x v="30"/>
    <n v="2841"/>
    <x v="0"/>
    <s v="US"/>
    <s v="USD"/>
    <x v="1392"/>
    <x v="1392"/>
    <x v="0"/>
    <x v="201"/>
    <x v="0"/>
    <x v="4"/>
    <x v="11"/>
    <x v="35"/>
    <x v="1015"/>
    <x v="1392"/>
    <x v="2"/>
  </r>
  <r>
    <n v="1393"/>
    <x v="1393"/>
    <s v="Rock n' Roll tales of our times"/>
    <x v="3"/>
    <n v="10235"/>
    <x v="0"/>
    <s v="US"/>
    <s v="USD"/>
    <x v="1393"/>
    <x v="1393"/>
    <x v="0"/>
    <x v="47"/>
    <x v="0"/>
    <x v="4"/>
    <x v="11"/>
    <x v="21"/>
    <x v="1016"/>
    <x v="1393"/>
    <x v="2"/>
  </r>
  <r>
    <n v="1394"/>
    <x v="1394"/>
    <s v="We've finally finished recording our first full length album! We're getting together all the merch to go along with the release."/>
    <x v="47"/>
    <n v="916"/>
    <x v="0"/>
    <s v="US"/>
    <s v="USD"/>
    <x v="1394"/>
    <x v="1394"/>
    <x v="0"/>
    <x v="57"/>
    <x v="0"/>
    <x v="4"/>
    <x v="11"/>
    <x v="108"/>
    <x v="1017"/>
    <x v="1394"/>
    <x v="1"/>
  </r>
  <r>
    <n v="1395"/>
    <x v="1395"/>
    <s v="Help Quiet Oaks record their debut album!!!"/>
    <x v="8"/>
    <n v="3916"/>
    <x v="0"/>
    <s v="US"/>
    <s v="USD"/>
    <x v="1395"/>
    <x v="1395"/>
    <x v="0"/>
    <x v="141"/>
    <x v="0"/>
    <x v="4"/>
    <x v="11"/>
    <x v="20"/>
    <x v="1018"/>
    <x v="1395"/>
    <x v="2"/>
  </r>
  <r>
    <n v="1396"/>
    <x v="1396"/>
    <s v="Bret Coats with producers Nick Jay &amp; Robert Coats resulting in an epic rock &amp; roll experience that has the makings of a true classic."/>
    <x v="12"/>
    <n v="6438"/>
    <x v="0"/>
    <s v="US"/>
    <s v="USD"/>
    <x v="1396"/>
    <x v="1396"/>
    <x v="0"/>
    <x v="196"/>
    <x v="0"/>
    <x v="4"/>
    <x v="11"/>
    <x v="13"/>
    <x v="1019"/>
    <x v="1396"/>
    <x v="0"/>
  </r>
  <r>
    <n v="1397"/>
    <x v="1397"/>
    <s v="HALLS OF THE MACHINE needs your support for the final production and release of their latest work titled, ALL TRIBAL DIGNITARIES."/>
    <x v="3"/>
    <n v="11385"/>
    <x v="0"/>
    <s v="US"/>
    <s v="USD"/>
    <x v="1397"/>
    <x v="1397"/>
    <x v="0"/>
    <x v="150"/>
    <x v="0"/>
    <x v="4"/>
    <x v="11"/>
    <x v="35"/>
    <x v="1020"/>
    <x v="1397"/>
    <x v="2"/>
  </r>
  <r>
    <n v="1398"/>
    <x v="1398"/>
    <s v="'StonyCold', a Kansas-based 80's Rock Band, is recording their first all-cover tunes CD, 'Back To the 80's With StonyCold!'"/>
    <x v="85"/>
    <n v="4826"/>
    <x v="0"/>
    <s v="US"/>
    <s v="USD"/>
    <x v="1398"/>
    <x v="1398"/>
    <x v="0"/>
    <x v="71"/>
    <x v="0"/>
    <x v="4"/>
    <x v="11"/>
    <x v="5"/>
    <x v="1021"/>
    <x v="1398"/>
    <x v="2"/>
  </r>
  <r>
    <n v="1399"/>
    <x v="1399"/>
    <s v="20 years of Rocket &amp; a Bomb live DVD and download + a brand new Michael Knott EP released on 7&quot; vinyl, Cd, and download!"/>
    <x v="7"/>
    <n v="11353"/>
    <x v="0"/>
    <s v="US"/>
    <s v="USD"/>
    <x v="1399"/>
    <x v="1399"/>
    <x v="0"/>
    <x v="192"/>
    <x v="0"/>
    <x v="4"/>
    <x v="11"/>
    <x v="9"/>
    <x v="1022"/>
    <x v="1399"/>
    <x v="3"/>
  </r>
  <r>
    <n v="1400"/>
    <x v="1400"/>
    <s v="We're looking to our fans to help partially fund the new album. It's 12 tracks in length &amp; will be a musical trip like no other!"/>
    <x v="18"/>
    <n v="586"/>
    <x v="0"/>
    <s v="GB"/>
    <s v="GBP"/>
    <x v="1400"/>
    <x v="1400"/>
    <x v="0"/>
    <x v="69"/>
    <x v="0"/>
    <x v="4"/>
    <x v="11"/>
    <x v="23"/>
    <x v="1023"/>
    <x v="1400"/>
    <x v="2"/>
  </r>
  <r>
    <n v="1401"/>
    <x v="1401"/>
    <s v="Based on the success of the â€œVagabondâ€ Michale is releasing a very limited edition version of the Album entitled â€œVagabond Acousticâ€"/>
    <x v="30"/>
    <n v="12413"/>
    <x v="0"/>
    <s v="US"/>
    <s v="USD"/>
    <x v="1401"/>
    <x v="1401"/>
    <x v="0"/>
    <x v="301"/>
    <x v="0"/>
    <x v="4"/>
    <x v="11"/>
    <x v="200"/>
    <x v="246"/>
    <x v="1401"/>
    <x v="4"/>
  </r>
  <r>
    <n v="1402"/>
    <x v="1402"/>
    <s v="Help us fund our latest project - a 5 track EP: fast-paced, hard-hitting, female-fronted rock with catchy choruses and lyrics to match!"/>
    <x v="30"/>
    <n v="2729"/>
    <x v="0"/>
    <s v="GB"/>
    <s v="GBP"/>
    <x v="1402"/>
    <x v="1402"/>
    <x v="0"/>
    <x v="116"/>
    <x v="0"/>
    <x v="4"/>
    <x v="11"/>
    <x v="15"/>
    <x v="1024"/>
    <x v="1402"/>
    <x v="0"/>
  </r>
  <r>
    <n v="1403"/>
    <x v="1403"/>
    <s v="Gregorian Rock merges Gregorian chant with modern music. It is serene, yet pummeling. It's not for everyone, but it might be for you."/>
    <x v="23"/>
    <n v="4103"/>
    <x v="0"/>
    <s v="US"/>
    <s v="USD"/>
    <x v="1403"/>
    <x v="1403"/>
    <x v="0"/>
    <x v="36"/>
    <x v="0"/>
    <x v="4"/>
    <x v="11"/>
    <x v="33"/>
    <x v="1025"/>
    <x v="1403"/>
    <x v="4"/>
  </r>
  <r>
    <n v="1404"/>
    <x v="1404"/>
    <s v="Translation &amp; publication of possibly the most famous piece of English literature - Act II Scene II of Romeo and Juliet into txt-speak."/>
    <x v="107"/>
    <n v="241"/>
    <x v="2"/>
    <s v="GB"/>
    <s v="GBP"/>
    <x v="1404"/>
    <x v="1404"/>
    <x v="1"/>
    <x v="81"/>
    <x v="1"/>
    <x v="3"/>
    <x v="22"/>
    <x v="53"/>
    <x v="1026"/>
    <x v="1404"/>
    <x v="0"/>
  </r>
  <r>
    <n v="1405"/>
    <x v="1405"/>
    <s v="Will more people read the Bible if it were translated into Emoticons?"/>
    <x v="31"/>
    <n v="105"/>
    <x v="2"/>
    <s v="US"/>
    <s v="USD"/>
    <x v="1405"/>
    <x v="1405"/>
    <x v="1"/>
    <x v="57"/>
    <x v="1"/>
    <x v="3"/>
    <x v="22"/>
    <x v="50"/>
    <x v="1027"/>
    <x v="1405"/>
    <x v="3"/>
  </r>
  <r>
    <n v="1406"/>
    <x v="1406"/>
    <s v="The White coat and the battle dress uniform"/>
    <x v="14"/>
    <n v="15"/>
    <x v="2"/>
    <s v="IT"/>
    <s v="EUR"/>
    <x v="1406"/>
    <x v="1406"/>
    <x v="0"/>
    <x v="83"/>
    <x v="1"/>
    <x v="3"/>
    <x v="22"/>
    <x v="50"/>
    <x v="144"/>
    <x v="1406"/>
    <x v="0"/>
  </r>
  <r>
    <n v="1407"/>
    <x v="1407"/>
    <s v="I traveled, I took pictures, I met people, I ate. Then I wrote a travel journal that needs editing, translation, and publishing."/>
    <x v="9"/>
    <n v="15"/>
    <x v="2"/>
    <s v="US"/>
    <s v="USD"/>
    <x v="1407"/>
    <x v="1407"/>
    <x v="0"/>
    <x v="84"/>
    <x v="1"/>
    <x v="3"/>
    <x v="22"/>
    <x v="60"/>
    <x v="501"/>
    <x v="1407"/>
    <x v="3"/>
  </r>
  <r>
    <n v="1408"/>
    <x v="1408"/>
    <s v="A translation of the legendary series of chess books &quot;General Treatise on Chess&quot; by R. Grau. A complete chess course for all levels."/>
    <x v="28"/>
    <n v="72"/>
    <x v="2"/>
    <s v="GB"/>
    <s v="GBP"/>
    <x v="1408"/>
    <x v="1408"/>
    <x v="0"/>
    <x v="79"/>
    <x v="1"/>
    <x v="3"/>
    <x v="22"/>
    <x v="113"/>
    <x v="1028"/>
    <x v="1408"/>
    <x v="0"/>
  </r>
  <r>
    <n v="1409"/>
    <x v="1409"/>
    <s v="Modern Literal Translation of the 1st Book of the Torah in English and Russian with sub-linear and interlinear layout."/>
    <x v="23"/>
    <n v="0"/>
    <x v="2"/>
    <s v="US"/>
    <s v="USD"/>
    <x v="1409"/>
    <x v="1409"/>
    <x v="0"/>
    <x v="78"/>
    <x v="1"/>
    <x v="3"/>
    <x v="22"/>
    <x v="50"/>
    <x v="121"/>
    <x v="1409"/>
    <x v="3"/>
  </r>
  <r>
    <n v="1410"/>
    <x v="1410"/>
    <s v="Let's translate this book! A fundamental guide to existential workspaces: how to recover efficiency generating environmental well-being"/>
    <x v="12"/>
    <n v="1"/>
    <x v="2"/>
    <s v="IT"/>
    <s v="EUR"/>
    <x v="1410"/>
    <x v="1410"/>
    <x v="0"/>
    <x v="29"/>
    <x v="1"/>
    <x v="3"/>
    <x v="22"/>
    <x v="50"/>
    <x v="120"/>
    <x v="1410"/>
    <x v="2"/>
  </r>
  <r>
    <n v="1411"/>
    <x v="1411"/>
    <s v="There have been an exorbident number of translations of this most beautiful poem though none have ever been done by a nineteen year old"/>
    <x v="9"/>
    <n v="7"/>
    <x v="2"/>
    <s v="GB"/>
    <s v="GBP"/>
    <x v="1411"/>
    <x v="1411"/>
    <x v="0"/>
    <x v="83"/>
    <x v="1"/>
    <x v="3"/>
    <x v="22"/>
    <x v="50"/>
    <x v="1029"/>
    <x v="1411"/>
    <x v="0"/>
  </r>
  <r>
    <n v="1412"/>
    <x v="1412"/>
    <s v="â€œClimbing Silver!â€- An English translation of the Young Adult Shogi novella"/>
    <x v="39"/>
    <n v="320"/>
    <x v="2"/>
    <s v="US"/>
    <s v="USD"/>
    <x v="1412"/>
    <x v="1412"/>
    <x v="0"/>
    <x v="62"/>
    <x v="1"/>
    <x v="3"/>
    <x v="22"/>
    <x v="62"/>
    <x v="1030"/>
    <x v="1412"/>
    <x v="3"/>
  </r>
  <r>
    <n v="1413"/>
    <x v="1413"/>
    <s v="I need funds to publish a book based on a selection of sentences from the Gospel demonstrating that Christianity is a strong religion."/>
    <x v="13"/>
    <n v="100"/>
    <x v="2"/>
    <s v="IT"/>
    <s v="EUR"/>
    <x v="1413"/>
    <x v="1413"/>
    <x v="0"/>
    <x v="29"/>
    <x v="1"/>
    <x v="3"/>
    <x v="22"/>
    <x v="62"/>
    <x v="101"/>
    <x v="1413"/>
    <x v="0"/>
  </r>
  <r>
    <n v="1414"/>
    <x v="1414"/>
    <s v="Create an open source &quot;interlinear&quot; translation fo the Greek New Testament in re-publishable and open source database format."/>
    <x v="2"/>
    <n v="1"/>
    <x v="2"/>
    <s v="US"/>
    <s v="USD"/>
    <x v="1414"/>
    <x v="1414"/>
    <x v="0"/>
    <x v="29"/>
    <x v="1"/>
    <x v="3"/>
    <x v="22"/>
    <x v="50"/>
    <x v="120"/>
    <x v="1414"/>
    <x v="2"/>
  </r>
  <r>
    <n v="1415"/>
    <x v="1415"/>
    <s v="This is a Series of 6 Books on Blessed Oscar A. Romero`s Writings. This Project will help to pay the translation costs of Volume 2."/>
    <x v="85"/>
    <n v="800"/>
    <x v="2"/>
    <s v="US"/>
    <s v="USD"/>
    <x v="1415"/>
    <x v="1415"/>
    <x v="0"/>
    <x v="82"/>
    <x v="1"/>
    <x v="3"/>
    <x v="22"/>
    <x v="82"/>
    <x v="1031"/>
    <x v="1415"/>
    <x v="0"/>
  </r>
  <r>
    <n v="1416"/>
    <x v="1416"/>
    <s v="glenn's  book of quotes is designed to give the readers a thought for the day , lighten the mood  and put a smile  on their faces."/>
    <x v="63"/>
    <n v="0"/>
    <x v="2"/>
    <s v="US"/>
    <s v="USD"/>
    <x v="1416"/>
    <x v="1416"/>
    <x v="0"/>
    <x v="78"/>
    <x v="1"/>
    <x v="3"/>
    <x v="22"/>
    <x v="50"/>
    <x v="121"/>
    <x v="1416"/>
    <x v="0"/>
  </r>
  <r>
    <n v="1417"/>
    <x v="1417"/>
    <s v="Digitization of 8 rare Siddha Yoga books written by a Yogi - coming in the lineage of Sri Sri Sri Sadhasiva Brahmendra himself!"/>
    <x v="37"/>
    <n v="55"/>
    <x v="2"/>
    <s v="US"/>
    <s v="USD"/>
    <x v="1417"/>
    <x v="1417"/>
    <x v="0"/>
    <x v="84"/>
    <x v="1"/>
    <x v="3"/>
    <x v="22"/>
    <x v="60"/>
    <x v="440"/>
    <x v="1417"/>
    <x v="0"/>
  </r>
  <r>
    <n v="1418"/>
    <x v="1418"/>
    <s v="Â¿Y si hubiera una camino intermedio entre ciencia y religion?_x000a_Descubre la respuesta ayudando a publicar y traducir este libro."/>
    <x v="9"/>
    <n v="6"/>
    <x v="2"/>
    <s v="ES"/>
    <s v="EUR"/>
    <x v="1418"/>
    <x v="1418"/>
    <x v="0"/>
    <x v="29"/>
    <x v="1"/>
    <x v="3"/>
    <x v="22"/>
    <x v="50"/>
    <x v="1032"/>
    <x v="1418"/>
    <x v="2"/>
  </r>
  <r>
    <n v="1419"/>
    <x v="1419"/>
    <s v="Argentinian Author Seeks to Tour America to Educate on Womenâ€™s Sexuality in Latin America / Autora Argentina Busca Gira en EEUU"/>
    <x v="84"/>
    <n v="445"/>
    <x v="2"/>
    <s v="US"/>
    <s v="USD"/>
    <x v="1419"/>
    <x v="1419"/>
    <x v="0"/>
    <x v="73"/>
    <x v="1"/>
    <x v="3"/>
    <x v="22"/>
    <x v="113"/>
    <x v="884"/>
    <x v="1419"/>
    <x v="2"/>
  </r>
  <r>
    <n v="1420"/>
    <x v="1420"/>
    <s v="Help me butcher Shakespeare in a satirical fashion."/>
    <x v="252"/>
    <n v="3"/>
    <x v="2"/>
    <s v="US"/>
    <s v="USD"/>
    <x v="1420"/>
    <x v="1420"/>
    <x v="0"/>
    <x v="83"/>
    <x v="1"/>
    <x v="3"/>
    <x v="22"/>
    <x v="56"/>
    <x v="120"/>
    <x v="1420"/>
    <x v="2"/>
  </r>
  <r>
    <n v="1421"/>
    <x v="1421"/>
    <s v="English translation of &quot;The Escape to Myanmar&quot;, a fictive novel about people from Sweden who arrive in Myanmar/Burma as war refugees."/>
    <x v="61"/>
    <n v="200"/>
    <x v="2"/>
    <s v="SE"/>
    <s v="SEK"/>
    <x v="1421"/>
    <x v="1421"/>
    <x v="0"/>
    <x v="84"/>
    <x v="1"/>
    <x v="3"/>
    <x v="22"/>
    <x v="50"/>
    <x v="101"/>
    <x v="1421"/>
    <x v="0"/>
  </r>
  <r>
    <n v="1422"/>
    <x v="1422"/>
    <s v="Protecting children from sexual abuse through the medium of story telling; accessing 20% of the world's population through translation."/>
    <x v="31"/>
    <n v="26"/>
    <x v="2"/>
    <s v="NZ"/>
    <s v="NZD"/>
    <x v="1422"/>
    <x v="1422"/>
    <x v="0"/>
    <x v="84"/>
    <x v="1"/>
    <x v="3"/>
    <x v="22"/>
    <x v="50"/>
    <x v="31"/>
    <x v="1422"/>
    <x v="2"/>
  </r>
  <r>
    <n v="1423"/>
    <x v="1423"/>
    <s v="Help fund me to destroy the monopoly Rupert Murdoch has over the publication of modern bibles. I have a new one to rival the NKJV."/>
    <x v="11"/>
    <n v="100"/>
    <x v="2"/>
    <s v="AU"/>
    <s v="AUD"/>
    <x v="1423"/>
    <x v="1423"/>
    <x v="0"/>
    <x v="29"/>
    <x v="1"/>
    <x v="3"/>
    <x v="22"/>
    <x v="50"/>
    <x v="101"/>
    <x v="1423"/>
    <x v="0"/>
  </r>
  <r>
    <n v="1424"/>
    <x v="1424"/>
    <s v="A short book of practical mantras that can be used every day of the week. Mantras are cogwheels of universal engines."/>
    <x v="51"/>
    <n v="1527"/>
    <x v="2"/>
    <s v="US"/>
    <s v="USD"/>
    <x v="1424"/>
    <x v="1424"/>
    <x v="0"/>
    <x v="25"/>
    <x v="1"/>
    <x v="3"/>
    <x v="22"/>
    <x v="68"/>
    <x v="1033"/>
    <x v="1424"/>
    <x v="2"/>
  </r>
  <r>
    <n v="1425"/>
    <x v="1425"/>
    <s v="Translation  Thai language to English and other languages of the story (written by me) about&quot; Promote Travel &amp; Business in America&quot;"/>
    <x v="93"/>
    <n v="0"/>
    <x v="2"/>
    <s v="US"/>
    <s v="USD"/>
    <x v="1425"/>
    <x v="1425"/>
    <x v="0"/>
    <x v="78"/>
    <x v="1"/>
    <x v="3"/>
    <x v="22"/>
    <x v="50"/>
    <x v="121"/>
    <x v="1425"/>
    <x v="0"/>
  </r>
  <r>
    <n v="1426"/>
    <x v="1426"/>
    <s v="The World of Sharks is an interactive eBook for the iPad and Mac. It shall be translated into english to make it available worldwide."/>
    <x v="28"/>
    <n v="0"/>
    <x v="2"/>
    <s v="DE"/>
    <s v="EUR"/>
    <x v="1426"/>
    <x v="1426"/>
    <x v="0"/>
    <x v="78"/>
    <x v="1"/>
    <x v="3"/>
    <x v="22"/>
    <x v="50"/>
    <x v="121"/>
    <x v="1426"/>
    <x v="0"/>
  </r>
  <r>
    <n v="1427"/>
    <x v="1427"/>
    <s v="The book with advices that can save many lives._x000a_You will find here many case studies, extreme situations and solutions."/>
    <x v="10"/>
    <n v="419"/>
    <x v="2"/>
    <s v="DE"/>
    <s v="EUR"/>
    <x v="1427"/>
    <x v="1427"/>
    <x v="0"/>
    <x v="80"/>
    <x v="1"/>
    <x v="3"/>
    <x v="22"/>
    <x v="59"/>
    <x v="1034"/>
    <x v="1427"/>
    <x v="2"/>
  </r>
  <r>
    <n v="1428"/>
    <x v="1428"/>
    <s v="My father wrote a book about raising a blind child. I, as a professional translator, am going to write it in English for everyone."/>
    <x v="28"/>
    <n v="45"/>
    <x v="2"/>
    <s v="ES"/>
    <s v="EUR"/>
    <x v="1428"/>
    <x v="1428"/>
    <x v="0"/>
    <x v="83"/>
    <x v="1"/>
    <x v="3"/>
    <x v="22"/>
    <x v="62"/>
    <x v="2"/>
    <x v="1428"/>
    <x v="2"/>
  </r>
  <r>
    <n v="1429"/>
    <x v="1429"/>
    <s v="A guy in his 30's tries to live his &quot;American Dream&quot;, but quickly it turns into a nightmare. (A Novel)"/>
    <x v="3"/>
    <n v="0"/>
    <x v="2"/>
    <s v="US"/>
    <s v="USD"/>
    <x v="1429"/>
    <x v="1429"/>
    <x v="0"/>
    <x v="78"/>
    <x v="1"/>
    <x v="3"/>
    <x v="22"/>
    <x v="50"/>
    <x v="121"/>
    <x v="1429"/>
    <x v="0"/>
  </r>
  <r>
    <n v="1430"/>
    <x v="1430"/>
    <s v="Profesional translation and publishing of the book on unique synthesis of project management and meditation"/>
    <x v="10"/>
    <n v="403"/>
    <x v="2"/>
    <s v="US"/>
    <s v="USD"/>
    <x v="1430"/>
    <x v="1430"/>
    <x v="0"/>
    <x v="81"/>
    <x v="1"/>
    <x v="3"/>
    <x v="22"/>
    <x v="59"/>
    <x v="128"/>
    <x v="1430"/>
    <x v="3"/>
  </r>
  <r>
    <n v="1431"/>
    <x v="1431"/>
    <s v="Iran does not adhere to International Copyright Laws. Please help me publish a Persian translation before it is illegally translated."/>
    <x v="73"/>
    <n v="5431"/>
    <x v="2"/>
    <s v="US"/>
    <s v="USD"/>
    <x v="1431"/>
    <x v="1431"/>
    <x v="0"/>
    <x v="5"/>
    <x v="1"/>
    <x v="3"/>
    <x v="22"/>
    <x v="189"/>
    <x v="1035"/>
    <x v="1431"/>
    <x v="0"/>
  </r>
  <r>
    <n v="1432"/>
    <x v="1432"/>
    <s v="THE HOLY BIB-EL Translated By Leon Cook. The Creation: CHAPTER 1.  1* In the beginning Gods created The Heavens and The Planet Earth."/>
    <x v="79"/>
    <n v="0"/>
    <x v="2"/>
    <s v="US"/>
    <s v="USD"/>
    <x v="1432"/>
    <x v="1432"/>
    <x v="0"/>
    <x v="78"/>
    <x v="1"/>
    <x v="3"/>
    <x v="22"/>
    <x v="50"/>
    <x v="121"/>
    <x v="1432"/>
    <x v="0"/>
  </r>
  <r>
    <n v="1433"/>
    <x v="1433"/>
    <s v="Publish my book on the Gayatri Mantra in English for the benefit of the readers and the children at the orphanage in Jhansi, India"/>
    <x v="14"/>
    <n v="805"/>
    <x v="2"/>
    <s v="IT"/>
    <s v="EUR"/>
    <x v="1433"/>
    <x v="1433"/>
    <x v="0"/>
    <x v="73"/>
    <x v="1"/>
    <x v="3"/>
    <x v="22"/>
    <x v="113"/>
    <x v="1036"/>
    <x v="1433"/>
    <x v="2"/>
  </r>
  <r>
    <n v="1434"/>
    <x v="1434"/>
    <s v="Interest from abroad to publish my book SOCIALCAPITALISM. Need translation to English master. Help appreciated."/>
    <x v="253"/>
    <n v="8190"/>
    <x v="2"/>
    <s v="DK"/>
    <s v="DKK"/>
    <x v="1434"/>
    <x v="1434"/>
    <x v="0"/>
    <x v="202"/>
    <x v="1"/>
    <x v="3"/>
    <x v="22"/>
    <x v="54"/>
    <x v="1037"/>
    <x v="1434"/>
    <x v="0"/>
  </r>
  <r>
    <n v="1435"/>
    <x v="1435"/>
    <s v="English translation of the first book from a sword and sorcery Fantasy trilogy, by Paolo Parente"/>
    <x v="36"/>
    <n v="15"/>
    <x v="2"/>
    <s v="IT"/>
    <s v="EUR"/>
    <x v="1435"/>
    <x v="1435"/>
    <x v="0"/>
    <x v="84"/>
    <x v="1"/>
    <x v="3"/>
    <x v="22"/>
    <x v="50"/>
    <x v="501"/>
    <x v="1435"/>
    <x v="0"/>
  </r>
  <r>
    <n v="1436"/>
    <x v="1436"/>
    <s v="Help us to get www.mySurgery.de, an interactive eLearning-Website for general and visceral surgery, translated to english language."/>
    <x v="3"/>
    <n v="77"/>
    <x v="2"/>
    <s v="DE"/>
    <s v="EUR"/>
    <x v="1436"/>
    <x v="1436"/>
    <x v="0"/>
    <x v="84"/>
    <x v="1"/>
    <x v="3"/>
    <x v="22"/>
    <x v="60"/>
    <x v="1038"/>
    <x v="1436"/>
    <x v="2"/>
  </r>
  <r>
    <n v="1437"/>
    <x v="1437"/>
    <s v="Introducing A True Story That Bridges Borders: Join Us As We Translate THE BACHELOR CHAPTERS: A THINKING WOMAN'S ROMANCE Into Spanish!"/>
    <x v="9"/>
    <n v="807"/>
    <x v="2"/>
    <s v="US"/>
    <s v="USD"/>
    <x v="1437"/>
    <x v="1437"/>
    <x v="0"/>
    <x v="19"/>
    <x v="1"/>
    <x v="3"/>
    <x v="22"/>
    <x v="117"/>
    <x v="1039"/>
    <x v="1437"/>
    <x v="3"/>
  </r>
  <r>
    <n v="1438"/>
    <x v="1438"/>
    <s v="Feltmaking is an acient yet modern craft using wool in creative ways. Our thorough guides should be for people all over the world."/>
    <x v="22"/>
    <n v="600"/>
    <x v="2"/>
    <s v="DK"/>
    <s v="DKK"/>
    <x v="1438"/>
    <x v="1438"/>
    <x v="0"/>
    <x v="22"/>
    <x v="1"/>
    <x v="3"/>
    <x v="22"/>
    <x v="56"/>
    <x v="753"/>
    <x v="1438"/>
    <x v="2"/>
  </r>
  <r>
    <n v="1439"/>
    <x v="1439"/>
    <s v="My English  novel has received excellent reviews. To address the great interest from Germany I want to translate it into German."/>
    <x v="254"/>
    <n v="180"/>
    <x v="2"/>
    <s v="CA"/>
    <s v="CAD"/>
    <x v="1439"/>
    <x v="1439"/>
    <x v="0"/>
    <x v="79"/>
    <x v="1"/>
    <x v="3"/>
    <x v="22"/>
    <x v="113"/>
    <x v="179"/>
    <x v="1439"/>
    <x v="0"/>
  </r>
  <r>
    <n v="1440"/>
    <x v="1440"/>
    <s v="The Museum of Perfume in Milan has been publishing its own magazine since 1998 in Italian. We would like to translate it English."/>
    <x v="93"/>
    <n v="1"/>
    <x v="2"/>
    <s v="IT"/>
    <s v="EUR"/>
    <x v="1440"/>
    <x v="1440"/>
    <x v="0"/>
    <x v="29"/>
    <x v="1"/>
    <x v="3"/>
    <x v="22"/>
    <x v="50"/>
    <x v="120"/>
    <x v="1440"/>
    <x v="2"/>
  </r>
  <r>
    <n v="1441"/>
    <x v="1441"/>
    <s v="Guru Granth Sahib; User Friendly. A book which captures the essence of the Guru Granth Sahib in modern English and also made digital."/>
    <x v="237"/>
    <n v="2020"/>
    <x v="2"/>
    <s v="GB"/>
    <s v="GBP"/>
    <x v="1441"/>
    <x v="1441"/>
    <x v="0"/>
    <x v="83"/>
    <x v="1"/>
    <x v="3"/>
    <x v="22"/>
    <x v="60"/>
    <x v="1040"/>
    <x v="1441"/>
    <x v="0"/>
  </r>
  <r>
    <n v="1442"/>
    <x v="1442"/>
    <s v="If people contribute on Kickstarter, I will be able to give this 159-page e-book anthology away free to libraries and e-bookreaders.  I"/>
    <x v="15"/>
    <n v="0"/>
    <x v="2"/>
    <s v="US"/>
    <s v="USD"/>
    <x v="1442"/>
    <x v="1442"/>
    <x v="0"/>
    <x v="78"/>
    <x v="1"/>
    <x v="3"/>
    <x v="22"/>
    <x v="50"/>
    <x v="121"/>
    <x v="1442"/>
    <x v="2"/>
  </r>
  <r>
    <n v="1443"/>
    <x v="1443"/>
    <s v="Hello everyone !_x000a_I need your help for translate my saga Fantasy : Icarus at the school of the gods - Book 1&quot;."/>
    <x v="93"/>
    <n v="0"/>
    <x v="2"/>
    <s v="FR"/>
    <s v="EUR"/>
    <x v="1443"/>
    <x v="1443"/>
    <x v="0"/>
    <x v="78"/>
    <x v="1"/>
    <x v="3"/>
    <x v="22"/>
    <x v="50"/>
    <x v="121"/>
    <x v="1443"/>
    <x v="2"/>
  </r>
  <r>
    <n v="1444"/>
    <x v="1444"/>
    <s v="We as a successfull german stock market newsletter publisher want expand in the US market!"/>
    <x v="255"/>
    <n v="0"/>
    <x v="2"/>
    <s v="DE"/>
    <s v="EUR"/>
    <x v="1444"/>
    <x v="1444"/>
    <x v="0"/>
    <x v="78"/>
    <x v="1"/>
    <x v="3"/>
    <x v="22"/>
    <x v="50"/>
    <x v="121"/>
    <x v="1444"/>
    <x v="0"/>
  </r>
  <r>
    <n v="1445"/>
    <x v="1445"/>
    <s v="Erstellung einer deutschen Ãœbersetzung ( Lesbarmachung ) des Buches Finnegans Wake von James Joyce. Die Umsetzung erfolgt 1 zu 1."/>
    <x v="64"/>
    <n v="0"/>
    <x v="2"/>
    <s v="DE"/>
    <s v="EUR"/>
    <x v="1445"/>
    <x v="1445"/>
    <x v="0"/>
    <x v="78"/>
    <x v="1"/>
    <x v="3"/>
    <x v="22"/>
    <x v="50"/>
    <x v="121"/>
    <x v="1445"/>
    <x v="0"/>
  </r>
  <r>
    <n v="1446"/>
    <x v="1446"/>
    <s v="All backers can help us with 1â‚¬ to create the 1st Italian Manual Kickstarter - Per chi vuole finanziare le proprie idee con successo"/>
    <x v="42"/>
    <n v="0"/>
    <x v="2"/>
    <s v="IT"/>
    <s v="EUR"/>
    <x v="1446"/>
    <x v="1446"/>
    <x v="0"/>
    <x v="78"/>
    <x v="1"/>
    <x v="3"/>
    <x v="22"/>
    <x v="50"/>
    <x v="121"/>
    <x v="1446"/>
    <x v="2"/>
  </r>
  <r>
    <n v="1447"/>
    <x v="1447"/>
    <s v="I'm creating a dictionary of multiple Indian languages."/>
    <x v="69"/>
    <n v="75"/>
    <x v="2"/>
    <s v="US"/>
    <s v="USD"/>
    <x v="1447"/>
    <x v="1447"/>
    <x v="0"/>
    <x v="83"/>
    <x v="1"/>
    <x v="3"/>
    <x v="22"/>
    <x v="50"/>
    <x v="380"/>
    <x v="1447"/>
    <x v="2"/>
  </r>
  <r>
    <n v="1448"/>
    <x v="1448"/>
    <s v="For people in schools to the retired._x000a_Aim is to get in to schools,gyms,work places and to travel all over the world doing talks on it."/>
    <x v="61"/>
    <n v="0"/>
    <x v="2"/>
    <s v="AU"/>
    <s v="AUD"/>
    <x v="1448"/>
    <x v="1448"/>
    <x v="0"/>
    <x v="78"/>
    <x v="1"/>
    <x v="3"/>
    <x v="22"/>
    <x v="50"/>
    <x v="121"/>
    <x v="1448"/>
    <x v="0"/>
  </r>
  <r>
    <n v="1449"/>
    <x v="1449"/>
    <s v="Calling out Backers throughout the world. We are here to provide an intermediate channel to offer U.S. products worldwide. PLEASE READ!"/>
    <x v="129"/>
    <n v="0"/>
    <x v="2"/>
    <s v="US"/>
    <s v="USD"/>
    <x v="1449"/>
    <x v="1449"/>
    <x v="0"/>
    <x v="78"/>
    <x v="1"/>
    <x v="3"/>
    <x v="22"/>
    <x v="50"/>
    <x v="121"/>
    <x v="1449"/>
    <x v="0"/>
  </r>
  <r>
    <n v="1450"/>
    <x v="1450"/>
    <s v="A book of pickle recipes narrated by a mama grizzly speaking in incomplete and run-on sentences and her orangutan friend. #Artofthedill"/>
    <x v="57"/>
    <n v="1"/>
    <x v="2"/>
    <s v="US"/>
    <s v="USD"/>
    <x v="1450"/>
    <x v="1450"/>
    <x v="0"/>
    <x v="29"/>
    <x v="1"/>
    <x v="3"/>
    <x v="22"/>
    <x v="50"/>
    <x v="120"/>
    <x v="1450"/>
    <x v="2"/>
  </r>
  <r>
    <n v="1451"/>
    <x v="1451"/>
    <s v="Modern Literal Translation of the Torah in English and Russian with sub-linear and interlinear layout."/>
    <x v="256"/>
    <n v="2"/>
    <x v="1"/>
    <s v="US"/>
    <s v="USD"/>
    <x v="1451"/>
    <x v="1451"/>
    <x v="0"/>
    <x v="84"/>
    <x v="1"/>
    <x v="3"/>
    <x v="22"/>
    <x v="50"/>
    <x v="120"/>
    <x v="1451"/>
    <x v="3"/>
  </r>
  <r>
    <n v="1452"/>
    <x v="1452"/>
    <s v="I am gathering rare, out-of-print Judo books for preservation, translation and sharing."/>
    <x v="32"/>
    <n v="0"/>
    <x v="1"/>
    <s v="US"/>
    <s v="USD"/>
    <x v="1452"/>
    <x v="1452"/>
    <x v="0"/>
    <x v="78"/>
    <x v="1"/>
    <x v="3"/>
    <x v="22"/>
    <x v="50"/>
    <x v="121"/>
    <x v="1452"/>
    <x v="3"/>
  </r>
  <r>
    <n v="1453"/>
    <x v="1453"/>
    <s v="The ambitious translation of one of the most important books in the history of medicine by Charles Estienne, the classmate of Vesalius"/>
    <x v="31"/>
    <n v="0"/>
    <x v="1"/>
    <s v="FR"/>
    <s v="EUR"/>
    <x v="1453"/>
    <x v="1453"/>
    <x v="0"/>
    <x v="78"/>
    <x v="1"/>
    <x v="3"/>
    <x v="22"/>
    <x v="50"/>
    <x v="121"/>
    <x v="1453"/>
    <x v="1"/>
  </r>
  <r>
    <n v="1454"/>
    <x v="1454"/>
    <s v="Our Beginner's Guide to Fibromyalgia is to be translated into English. Endorsed by leading Rheumatology &amp; Psychology Societies in Spain"/>
    <x v="257"/>
    <n v="15"/>
    <x v="1"/>
    <s v="ES"/>
    <s v="EUR"/>
    <x v="1454"/>
    <x v="1454"/>
    <x v="0"/>
    <x v="29"/>
    <x v="1"/>
    <x v="3"/>
    <x v="22"/>
    <x v="60"/>
    <x v="2"/>
    <x v="1454"/>
    <x v="2"/>
  </r>
  <r>
    <n v="1455"/>
    <x v="1455"/>
    <s v="The teachings of Tulku Sanjay Tsering, the body, speech and mind emanation of the esteemed 20th century Dzogchen Master Khenpo Ngaga"/>
    <x v="36"/>
    <n v="1575"/>
    <x v="1"/>
    <s v="US"/>
    <s v="USD"/>
    <x v="1455"/>
    <x v="1455"/>
    <x v="0"/>
    <x v="63"/>
    <x v="1"/>
    <x v="3"/>
    <x v="22"/>
    <x v="57"/>
    <x v="1041"/>
    <x v="1455"/>
    <x v="3"/>
  </r>
  <r>
    <n v="1456"/>
    <x v="1456"/>
    <s v="English Version of my auto-published novel"/>
    <x v="10"/>
    <n v="145"/>
    <x v="1"/>
    <s v="IT"/>
    <s v="EUR"/>
    <x v="1456"/>
    <x v="1456"/>
    <x v="0"/>
    <x v="83"/>
    <x v="1"/>
    <x v="3"/>
    <x v="22"/>
    <x v="56"/>
    <x v="1042"/>
    <x v="1456"/>
    <x v="2"/>
  </r>
  <r>
    <n v="1457"/>
    <x v="1457"/>
    <s v="Age is more than just a number, I hope your younger than you feel."/>
    <x v="12"/>
    <n v="0"/>
    <x v="1"/>
    <s v="US"/>
    <s v="USD"/>
    <x v="1457"/>
    <x v="1457"/>
    <x v="0"/>
    <x v="78"/>
    <x v="1"/>
    <x v="3"/>
    <x v="22"/>
    <x v="50"/>
    <x v="121"/>
    <x v="1457"/>
    <x v="0"/>
  </r>
  <r>
    <n v="1458"/>
    <x v="1458"/>
    <s v="I decided to get help. I respect AA and recognize the value of it's methods but the overwhelming religious language is a big hurdle. ."/>
    <x v="10"/>
    <n v="0"/>
    <x v="1"/>
    <s v="US"/>
    <s v="USD"/>
    <x v="1458"/>
    <x v="1458"/>
    <x v="0"/>
    <x v="78"/>
    <x v="1"/>
    <x v="3"/>
    <x v="22"/>
    <x v="50"/>
    <x v="121"/>
    <x v="1458"/>
    <x v="3"/>
  </r>
  <r>
    <n v="1459"/>
    <x v="1459"/>
    <s v="What if you suddenly found out, that your life wasnÂ´t the life you thought you had? What if you were like all the others!"/>
    <x v="258"/>
    <n v="0"/>
    <x v="1"/>
    <s v="DK"/>
    <s v="DKK"/>
    <x v="1459"/>
    <x v="1459"/>
    <x v="0"/>
    <x v="78"/>
    <x v="1"/>
    <x v="3"/>
    <x v="22"/>
    <x v="50"/>
    <x v="121"/>
    <x v="1459"/>
    <x v="0"/>
  </r>
  <r>
    <n v="1460"/>
    <x v="1460"/>
    <s v="KJV2015 Easier to understand for our kids and family not leaving out one verse or changing a meaning one bit."/>
    <x v="259"/>
    <n v="0"/>
    <x v="1"/>
    <s v="US"/>
    <s v="USD"/>
    <x v="1460"/>
    <x v="1460"/>
    <x v="0"/>
    <x v="78"/>
    <x v="1"/>
    <x v="3"/>
    <x v="22"/>
    <x v="50"/>
    <x v="121"/>
    <x v="1460"/>
    <x v="3"/>
  </r>
  <r>
    <n v="1461"/>
    <x v="1461"/>
    <s v="Series 2 of Relatively Prime, a podcast of stories from the Mathematical Domain"/>
    <x v="36"/>
    <n v="15186.69"/>
    <x v="0"/>
    <s v="US"/>
    <s v="USD"/>
    <x v="1461"/>
    <x v="1461"/>
    <x v="1"/>
    <x v="158"/>
    <x v="0"/>
    <x v="3"/>
    <x v="23"/>
    <x v="7"/>
    <x v="1043"/>
    <x v="1461"/>
    <x v="3"/>
  </r>
  <r>
    <n v="1462"/>
    <x v="1462"/>
    <s v="A new radio show focused on short fiction produced by Louisville Public Media"/>
    <x v="23"/>
    <n v="4340.7"/>
    <x v="0"/>
    <s v="US"/>
    <s v="USD"/>
    <x v="1462"/>
    <x v="1462"/>
    <x v="1"/>
    <x v="3"/>
    <x v="0"/>
    <x v="3"/>
    <x v="23"/>
    <x v="15"/>
    <x v="1044"/>
    <x v="1462"/>
    <x v="4"/>
  </r>
  <r>
    <n v="1463"/>
    <x v="1463"/>
    <s v="The River Runs Through Us is a six-part, yearlong radio series exploring the meaning and metaphor of the Connecticut River."/>
    <x v="20"/>
    <n v="886"/>
    <x v="0"/>
    <s v="US"/>
    <s v="USD"/>
    <x v="1463"/>
    <x v="1463"/>
    <x v="1"/>
    <x v="20"/>
    <x v="0"/>
    <x v="3"/>
    <x v="23"/>
    <x v="34"/>
    <x v="1045"/>
    <x v="1463"/>
    <x v="4"/>
  </r>
  <r>
    <n v="1464"/>
    <x v="1464"/>
    <s v="The Best Science Media on the Web"/>
    <x v="10"/>
    <n v="8160"/>
    <x v="0"/>
    <s v="US"/>
    <s v="USD"/>
    <x v="1464"/>
    <x v="1464"/>
    <x v="1"/>
    <x v="302"/>
    <x v="0"/>
    <x v="3"/>
    <x v="23"/>
    <x v="201"/>
    <x v="1046"/>
    <x v="1464"/>
    <x v="4"/>
  </r>
  <r>
    <n v="1465"/>
    <x v="1465"/>
    <s v="Idle Thumbs was a podcast that ran for two years. People liked it, and we liked doing it. We want to bring it back, better than before."/>
    <x v="11"/>
    <n v="136924.35"/>
    <x v="0"/>
    <s v="US"/>
    <s v="USD"/>
    <x v="1465"/>
    <x v="1465"/>
    <x v="1"/>
    <x v="303"/>
    <x v="0"/>
    <x v="3"/>
    <x v="23"/>
    <x v="202"/>
    <x v="1047"/>
    <x v="1465"/>
    <x v="5"/>
  </r>
  <r>
    <n v="1466"/>
    <x v="1466"/>
    <s v="WAYO needs your financial support to operate in 2016. Help keep the creativity and ideas of the Rochester community on the radio!"/>
    <x v="194"/>
    <n v="17260.37"/>
    <x v="0"/>
    <s v="US"/>
    <s v="USD"/>
    <x v="1466"/>
    <x v="1466"/>
    <x v="1"/>
    <x v="290"/>
    <x v="0"/>
    <x v="3"/>
    <x v="23"/>
    <x v="29"/>
    <x v="1048"/>
    <x v="1466"/>
    <x v="0"/>
  </r>
  <r>
    <n v="1467"/>
    <x v="1467"/>
    <s v="We are a new Spanish language podcast telling uniquely Latin American stories."/>
    <x v="79"/>
    <n v="46032"/>
    <x v="0"/>
    <s v="US"/>
    <s v="USD"/>
    <x v="1467"/>
    <x v="1467"/>
    <x v="1"/>
    <x v="304"/>
    <x v="0"/>
    <x v="3"/>
    <x v="23"/>
    <x v="41"/>
    <x v="1049"/>
    <x v="1467"/>
    <x v="5"/>
  </r>
  <r>
    <n v="1468"/>
    <x v="1468"/>
    <s v="Destination DIY is a radio show &amp; podcast showcasing all kinds of creativity. Please help us make a new season of shows for your ears!"/>
    <x v="196"/>
    <n v="9725"/>
    <x v="0"/>
    <s v="US"/>
    <s v="USD"/>
    <x v="1468"/>
    <x v="1468"/>
    <x v="1"/>
    <x v="305"/>
    <x v="0"/>
    <x v="3"/>
    <x v="23"/>
    <x v="21"/>
    <x v="1050"/>
    <x v="1468"/>
    <x v="6"/>
  </r>
  <r>
    <n v="1469"/>
    <x v="1469"/>
    <s v="Get the inside edge on the stories that connect Americans to the world -- in your ear every week."/>
    <x v="260"/>
    <n v="47978"/>
    <x v="0"/>
    <s v="US"/>
    <s v="USD"/>
    <x v="1469"/>
    <x v="1469"/>
    <x v="1"/>
    <x v="306"/>
    <x v="0"/>
    <x v="3"/>
    <x v="23"/>
    <x v="29"/>
    <x v="1051"/>
    <x v="1469"/>
    <x v="4"/>
  </r>
  <r>
    <n v="1470"/>
    <x v="1470"/>
    <s v="Carlos Mena presents the CASAMENA Radio Hour Vol 1, a  2-CD Mix and Compilation featuring new and unreleased Deep and Afro house."/>
    <x v="15"/>
    <n v="1877"/>
    <x v="0"/>
    <s v="US"/>
    <s v="USD"/>
    <x v="1470"/>
    <x v="1470"/>
    <x v="1"/>
    <x v="75"/>
    <x v="0"/>
    <x v="3"/>
    <x v="23"/>
    <x v="105"/>
    <x v="1052"/>
    <x v="1470"/>
    <x v="5"/>
  </r>
  <r>
    <n v="1471"/>
    <x v="1471"/>
    <s v="Help improve the equipment, signal, and reach of 93.5 KNCE True Taos Radio, a new experiment in grassroots community media."/>
    <x v="261"/>
    <n v="33229"/>
    <x v="0"/>
    <s v="US"/>
    <s v="USD"/>
    <x v="1471"/>
    <x v="1471"/>
    <x v="1"/>
    <x v="307"/>
    <x v="0"/>
    <x v="3"/>
    <x v="23"/>
    <x v="3"/>
    <x v="1053"/>
    <x v="1471"/>
    <x v="0"/>
  </r>
  <r>
    <n v="1472"/>
    <x v="1472"/>
    <s v="A podcast about surprising struggles in early parenthood, created and hosted by award-winning author and radio producer Hillary Frank."/>
    <x v="31"/>
    <n v="34676"/>
    <x v="0"/>
    <s v="US"/>
    <s v="USD"/>
    <x v="1472"/>
    <x v="1472"/>
    <x v="1"/>
    <x v="226"/>
    <x v="0"/>
    <x v="3"/>
    <x v="23"/>
    <x v="86"/>
    <x v="1054"/>
    <x v="1472"/>
    <x v="4"/>
  </r>
  <r>
    <n v="1473"/>
    <x v="1473"/>
    <s v="Public Radio Project"/>
    <x v="15"/>
    <n v="1807.74"/>
    <x v="0"/>
    <s v="US"/>
    <s v="USD"/>
    <x v="1473"/>
    <x v="1473"/>
    <x v="1"/>
    <x v="5"/>
    <x v="0"/>
    <x v="3"/>
    <x v="23"/>
    <x v="10"/>
    <x v="1055"/>
    <x v="1473"/>
    <x v="5"/>
  </r>
  <r>
    <n v="1474"/>
    <x v="1474"/>
    <s v="We ended the Seattle Geekly podcast back in mid 2011, We've been thinking of bringing it back but we need help monetarily."/>
    <x v="9"/>
    <n v="3368"/>
    <x v="0"/>
    <s v="US"/>
    <s v="USD"/>
    <x v="1474"/>
    <x v="1474"/>
    <x v="1"/>
    <x v="88"/>
    <x v="0"/>
    <x v="3"/>
    <x v="23"/>
    <x v="20"/>
    <x v="1056"/>
    <x v="1474"/>
    <x v="4"/>
  </r>
  <r>
    <n v="1475"/>
    <x v="1475"/>
    <s v="We're raising money to create a 30-hour comedy marathon and an upcoming tour to celebrate our 10-year podcast anniversary."/>
    <x v="36"/>
    <n v="28300.45"/>
    <x v="0"/>
    <s v="US"/>
    <s v="USD"/>
    <x v="1475"/>
    <x v="1475"/>
    <x v="1"/>
    <x v="308"/>
    <x v="0"/>
    <x v="3"/>
    <x v="23"/>
    <x v="193"/>
    <x v="1057"/>
    <x v="1475"/>
    <x v="3"/>
  </r>
  <r>
    <n v="1476"/>
    <x v="1476"/>
    <s v="The Comedy Button is a brand new nerd pop culture podcast with weekly video sketches."/>
    <x v="12"/>
    <n v="39693.279999999999"/>
    <x v="0"/>
    <s v="US"/>
    <s v="USD"/>
    <x v="1476"/>
    <x v="1476"/>
    <x v="1"/>
    <x v="309"/>
    <x v="0"/>
    <x v="3"/>
    <x v="23"/>
    <x v="203"/>
    <x v="1058"/>
    <x v="1476"/>
    <x v="6"/>
  </r>
  <r>
    <n v="1477"/>
    <x v="1477"/>
    <s v="WMSE, a community-funded radio station in Milwaukee, WI needs to replace its in-house digital studio to keep live music on the air."/>
    <x v="11"/>
    <n v="33393"/>
    <x v="0"/>
    <s v="US"/>
    <s v="USD"/>
    <x v="1477"/>
    <x v="1477"/>
    <x v="1"/>
    <x v="232"/>
    <x v="0"/>
    <x v="3"/>
    <x v="23"/>
    <x v="38"/>
    <x v="1059"/>
    <x v="1477"/>
    <x v="6"/>
  </r>
  <r>
    <n v="1478"/>
    <x v="1478"/>
    <s v="We are a team of multimedia reporters covering the global economy. We are going to make a t-shirt and tell the story of its creation."/>
    <x v="63"/>
    <n v="590807.11"/>
    <x v="0"/>
    <s v="US"/>
    <s v="USD"/>
    <x v="1478"/>
    <x v="1478"/>
    <x v="1"/>
    <x v="310"/>
    <x v="0"/>
    <x v="3"/>
    <x v="23"/>
    <x v="204"/>
    <x v="1060"/>
    <x v="1478"/>
    <x v="4"/>
  </r>
  <r>
    <n v="1479"/>
    <x v="1479"/>
    <s v="A former intelligence analyst/government transparency advocate talks to his colleagues about the past year's NSA revelations."/>
    <x v="183"/>
    <n v="2198"/>
    <x v="0"/>
    <s v="US"/>
    <s v="USD"/>
    <x v="1479"/>
    <x v="1479"/>
    <x v="1"/>
    <x v="26"/>
    <x v="0"/>
    <x v="3"/>
    <x v="23"/>
    <x v="0"/>
    <x v="1061"/>
    <x v="1479"/>
    <x v="3"/>
  </r>
  <r>
    <n v="1480"/>
    <x v="1480"/>
    <s v="The Stage at KDHX will be a beacon for artistic independence in the heart of the country, showcasing new artists and old favorites."/>
    <x v="63"/>
    <n v="58520.2"/>
    <x v="0"/>
    <s v="US"/>
    <s v="USD"/>
    <x v="1480"/>
    <x v="1480"/>
    <x v="1"/>
    <x v="311"/>
    <x v="0"/>
    <x v="3"/>
    <x v="23"/>
    <x v="16"/>
    <x v="1062"/>
    <x v="1480"/>
    <x v="4"/>
  </r>
  <r>
    <n v="1481"/>
    <x v="1481"/>
    <s v="This will be my first collection of short stories, written from ideas and scraps of ideas that I've had since I was a young child."/>
    <x v="10"/>
    <n v="105"/>
    <x v="2"/>
    <s v="CA"/>
    <s v="CAD"/>
    <x v="1481"/>
    <x v="1481"/>
    <x v="0"/>
    <x v="79"/>
    <x v="1"/>
    <x v="3"/>
    <x v="10"/>
    <x v="53"/>
    <x v="827"/>
    <x v="1481"/>
    <x v="4"/>
  </r>
  <r>
    <n v="1482"/>
    <x v="1482"/>
    <s v="Those who believe, call them Gods._x000a_Those who don't believe, call them aliens._x000a_Either way, you can't stop the war."/>
    <x v="10"/>
    <n v="5"/>
    <x v="2"/>
    <s v="US"/>
    <s v="USD"/>
    <x v="1482"/>
    <x v="1482"/>
    <x v="0"/>
    <x v="29"/>
    <x v="1"/>
    <x v="3"/>
    <x v="10"/>
    <x v="50"/>
    <x v="144"/>
    <x v="1482"/>
    <x v="5"/>
  </r>
  <r>
    <n v="1483"/>
    <x v="1483"/>
    <s v="When three social outcasts discover that Fictional characters are invading their world, they must form a team to stop this evil force."/>
    <x v="39"/>
    <n v="50"/>
    <x v="2"/>
    <s v="US"/>
    <s v="USD"/>
    <x v="1483"/>
    <x v="1483"/>
    <x v="0"/>
    <x v="84"/>
    <x v="1"/>
    <x v="3"/>
    <x v="10"/>
    <x v="60"/>
    <x v="380"/>
    <x v="1483"/>
    <x v="2"/>
  </r>
  <r>
    <n v="1484"/>
    <x v="1484"/>
    <s v="The mussings of an old wizard"/>
    <x v="13"/>
    <n v="0"/>
    <x v="2"/>
    <s v="US"/>
    <s v="USD"/>
    <x v="1484"/>
    <x v="1484"/>
    <x v="0"/>
    <x v="78"/>
    <x v="1"/>
    <x v="3"/>
    <x v="10"/>
    <x v="50"/>
    <x v="121"/>
    <x v="1484"/>
    <x v="5"/>
  </r>
  <r>
    <n v="1485"/>
    <x v="1485"/>
    <s v="Covenant Kept is a unique story that follows an ordinary woman through an extraordinary spiritual journey. Please help fund me."/>
    <x v="233"/>
    <n v="150"/>
    <x v="2"/>
    <s v="US"/>
    <s v="USD"/>
    <x v="1485"/>
    <x v="1485"/>
    <x v="0"/>
    <x v="83"/>
    <x v="1"/>
    <x v="3"/>
    <x v="10"/>
    <x v="53"/>
    <x v="73"/>
    <x v="1485"/>
    <x v="0"/>
  </r>
  <r>
    <n v="1486"/>
    <x v="1486"/>
    <s v="Follow the intimate and intense journey of a young woman's last moments of her unexpected death and journey to the continuance of life."/>
    <x v="22"/>
    <n v="48"/>
    <x v="2"/>
    <s v="US"/>
    <s v="USD"/>
    <x v="1486"/>
    <x v="1486"/>
    <x v="0"/>
    <x v="83"/>
    <x v="1"/>
    <x v="3"/>
    <x v="10"/>
    <x v="50"/>
    <x v="580"/>
    <x v="1486"/>
    <x v="0"/>
  </r>
  <r>
    <n v="1487"/>
    <x v="1487"/>
    <s v="A lover becomes an enemy when a line has been crossed. Torn between memories and reality, his mask of sanity is slipping."/>
    <x v="3"/>
    <n v="0"/>
    <x v="2"/>
    <s v="US"/>
    <s v="USD"/>
    <x v="1487"/>
    <x v="1487"/>
    <x v="0"/>
    <x v="78"/>
    <x v="1"/>
    <x v="3"/>
    <x v="10"/>
    <x v="50"/>
    <x v="121"/>
    <x v="1487"/>
    <x v="2"/>
  </r>
  <r>
    <n v="1488"/>
    <x v="1488"/>
    <s v="A blockbuster sci-fi adventure. What would you do if one day your life changed to beyond the imaginable?"/>
    <x v="36"/>
    <n v="360"/>
    <x v="2"/>
    <s v="AU"/>
    <s v="AUD"/>
    <x v="1488"/>
    <x v="1488"/>
    <x v="0"/>
    <x v="79"/>
    <x v="1"/>
    <x v="3"/>
    <x v="10"/>
    <x v="53"/>
    <x v="88"/>
    <x v="1488"/>
    <x v="4"/>
  </r>
  <r>
    <n v="1489"/>
    <x v="1489"/>
    <s v="My project is a novel, QUIET ENJOYMENT. It is a funny and serious story of one friend helping another deal with AIDS."/>
    <x v="10"/>
    <n v="0"/>
    <x v="2"/>
    <s v="US"/>
    <s v="USD"/>
    <x v="1489"/>
    <x v="1489"/>
    <x v="0"/>
    <x v="78"/>
    <x v="1"/>
    <x v="3"/>
    <x v="10"/>
    <x v="50"/>
    <x v="121"/>
    <x v="1489"/>
    <x v="5"/>
  </r>
  <r>
    <n v="1490"/>
    <x v="1490"/>
    <s v="Book ll of The Merlin Chronicles is ready to publish- just need that great cover art like Book l has: Kickstarter Book Cover Project"/>
    <x v="193"/>
    <n v="895"/>
    <x v="2"/>
    <s v="US"/>
    <s v="USD"/>
    <x v="1490"/>
    <x v="1490"/>
    <x v="0"/>
    <x v="10"/>
    <x v="1"/>
    <x v="3"/>
    <x v="10"/>
    <x v="134"/>
    <x v="1063"/>
    <x v="1490"/>
    <x v="4"/>
  </r>
  <r>
    <n v="1491"/>
    <x v="1491"/>
    <s v="What do you get when you take outlaws, guns, gold and and old beagle in the old west? Adventure!"/>
    <x v="38"/>
    <n v="100"/>
    <x v="2"/>
    <s v="US"/>
    <s v="USD"/>
    <x v="1491"/>
    <x v="1491"/>
    <x v="0"/>
    <x v="29"/>
    <x v="1"/>
    <x v="3"/>
    <x v="10"/>
    <x v="59"/>
    <x v="101"/>
    <x v="1491"/>
    <x v="3"/>
  </r>
  <r>
    <n v="1492"/>
    <x v="1492"/>
    <s v="The Grym Brothers is a series about two brothers who are grim reapers, hunting down souls that canâ€™t or wonâ€™t move on the afterlife."/>
    <x v="23"/>
    <n v="30"/>
    <x v="2"/>
    <s v="US"/>
    <s v="USD"/>
    <x v="1492"/>
    <x v="1492"/>
    <x v="0"/>
    <x v="84"/>
    <x v="1"/>
    <x v="3"/>
    <x v="10"/>
    <x v="60"/>
    <x v="2"/>
    <x v="1492"/>
    <x v="6"/>
  </r>
  <r>
    <n v="1493"/>
    <x v="1493"/>
    <s v="Help illustrate the sequel to the bestselling _x000a_The Transylvania Flying Squad of Detectives"/>
    <x v="262"/>
    <n v="0"/>
    <x v="2"/>
    <s v="US"/>
    <s v="USD"/>
    <x v="1493"/>
    <x v="1493"/>
    <x v="0"/>
    <x v="78"/>
    <x v="1"/>
    <x v="3"/>
    <x v="10"/>
    <x v="50"/>
    <x v="121"/>
    <x v="1493"/>
    <x v="4"/>
  </r>
  <r>
    <n v="1494"/>
    <x v="1494"/>
    <s v="Help this story of the 1862 Confederate invasion of Maryland be published! It is to Sharpsburg as The Killer Angels is to Gettysburg."/>
    <x v="10"/>
    <n v="445"/>
    <x v="2"/>
    <s v="US"/>
    <s v="USD"/>
    <x v="1494"/>
    <x v="1494"/>
    <x v="0"/>
    <x v="202"/>
    <x v="1"/>
    <x v="3"/>
    <x v="10"/>
    <x v="114"/>
    <x v="1064"/>
    <x v="1494"/>
    <x v="0"/>
  </r>
  <r>
    <n v="1495"/>
    <x v="1495"/>
    <s v="The Adventures of Penelope Hawthorne. Part One: The Spellbook of Dracone."/>
    <x v="13"/>
    <n v="0"/>
    <x v="2"/>
    <s v="US"/>
    <s v="USD"/>
    <x v="1495"/>
    <x v="1495"/>
    <x v="0"/>
    <x v="78"/>
    <x v="1"/>
    <x v="3"/>
    <x v="10"/>
    <x v="50"/>
    <x v="121"/>
    <x v="1495"/>
    <x v="6"/>
  </r>
  <r>
    <n v="1496"/>
    <x v="1496"/>
    <s v="Capturing the awe-inspiring magic of the likes of LoTR, Tainted Steel tells the story of one mans' struggle against Destiny."/>
    <x v="15"/>
    <n v="0"/>
    <x v="2"/>
    <s v="US"/>
    <s v="USD"/>
    <x v="1496"/>
    <x v="1496"/>
    <x v="0"/>
    <x v="78"/>
    <x v="1"/>
    <x v="3"/>
    <x v="10"/>
    <x v="50"/>
    <x v="121"/>
    <x v="1496"/>
    <x v="3"/>
  </r>
  <r>
    <n v="1497"/>
    <x v="1497"/>
    <s v="After 25 years apart, a father and son's reunion is less magical and more explosive as the revelations come out and the gloves come off"/>
    <x v="36"/>
    <n v="1"/>
    <x v="2"/>
    <s v="US"/>
    <s v="USD"/>
    <x v="1497"/>
    <x v="1497"/>
    <x v="0"/>
    <x v="29"/>
    <x v="1"/>
    <x v="3"/>
    <x v="10"/>
    <x v="50"/>
    <x v="120"/>
    <x v="1497"/>
    <x v="4"/>
  </r>
  <r>
    <n v="1498"/>
    <x v="1498"/>
    <s v="Is a dead body in her bar enough to make this cop return to the force? She tried to retire . . but can she? A page-turning crime novel."/>
    <x v="9"/>
    <n v="57"/>
    <x v="2"/>
    <s v="US"/>
    <s v="USD"/>
    <x v="1498"/>
    <x v="1498"/>
    <x v="0"/>
    <x v="83"/>
    <x v="1"/>
    <x v="3"/>
    <x v="10"/>
    <x v="53"/>
    <x v="1065"/>
    <x v="1498"/>
    <x v="3"/>
  </r>
  <r>
    <n v="1499"/>
    <x v="1499"/>
    <s v="Coming soon, a new science fiction novel about human evolution and sorcery. In the near future, you are either forced to adapt or die"/>
    <x v="13"/>
    <n v="5"/>
    <x v="2"/>
    <s v="US"/>
    <s v="USD"/>
    <x v="1499"/>
    <x v="1499"/>
    <x v="0"/>
    <x v="29"/>
    <x v="1"/>
    <x v="3"/>
    <x v="10"/>
    <x v="50"/>
    <x v="144"/>
    <x v="1499"/>
    <x v="2"/>
  </r>
  <r>
    <n v="1500"/>
    <x v="1500"/>
    <s v="A young hero, sword play, epic tales, swamp monsters, a gang of thieves, and romance and betrayal. Forging your own destiny ain't easy."/>
    <x v="70"/>
    <n v="701"/>
    <x v="2"/>
    <s v="US"/>
    <s v="USD"/>
    <x v="1500"/>
    <x v="1500"/>
    <x v="0"/>
    <x v="41"/>
    <x v="1"/>
    <x v="3"/>
    <x v="10"/>
    <x v="78"/>
    <x v="1066"/>
    <x v="1500"/>
    <x v="4"/>
  </r>
  <r>
    <n v="1501"/>
    <x v="1501"/>
    <s v="A hardcover book of surf, outdoor and nature photos from the British Columbia coast."/>
    <x v="263"/>
    <n v="86492"/>
    <x v="0"/>
    <s v="CA"/>
    <s v="CAD"/>
    <x v="1501"/>
    <x v="1501"/>
    <x v="1"/>
    <x v="312"/>
    <x v="0"/>
    <x v="8"/>
    <x v="20"/>
    <x v="184"/>
    <x v="1067"/>
    <x v="1501"/>
    <x v="0"/>
  </r>
  <r>
    <n v="1502"/>
    <x v="1502"/>
    <s v="Cosmic Surgery is a photo book, set in the not too distant future where the world of cosmetic surgery is about to be transformed"/>
    <x v="29"/>
    <n v="22318"/>
    <x v="0"/>
    <s v="GB"/>
    <s v="GBP"/>
    <x v="1502"/>
    <x v="1502"/>
    <x v="1"/>
    <x v="313"/>
    <x v="0"/>
    <x v="8"/>
    <x v="20"/>
    <x v="7"/>
    <x v="1068"/>
    <x v="1502"/>
    <x v="2"/>
  </r>
  <r>
    <n v="1503"/>
    <x v="1503"/>
    <s v="A self-published photobook starring the Puffin and the Gannet and the islands they live on; Skokholm Island (Wales) and Helgoland."/>
    <x v="192"/>
    <n v="4045.93"/>
    <x v="0"/>
    <s v="BE"/>
    <s v="EUR"/>
    <x v="1503"/>
    <x v="1503"/>
    <x v="1"/>
    <x v="26"/>
    <x v="0"/>
    <x v="8"/>
    <x v="20"/>
    <x v="29"/>
    <x v="1069"/>
    <x v="1503"/>
    <x v="2"/>
  </r>
  <r>
    <n v="1504"/>
    <x v="1504"/>
    <s v="A football photography book like no other about the 2014 World Cup in Brazil, by Ryu Voelkel."/>
    <x v="115"/>
    <n v="18066"/>
    <x v="0"/>
    <s v="GB"/>
    <s v="GBP"/>
    <x v="1504"/>
    <x v="1504"/>
    <x v="1"/>
    <x v="314"/>
    <x v="0"/>
    <x v="8"/>
    <x v="20"/>
    <x v="205"/>
    <x v="1070"/>
    <x v="1504"/>
    <x v="3"/>
  </r>
  <r>
    <n v="1505"/>
    <x v="1505"/>
    <s v="Michal Iwanowskiâ€™s photobook documents a 2,200 km solitary journey that echoes his grandfatherâ€™s daring escape from a PoW camp."/>
    <x v="194"/>
    <n v="16573"/>
    <x v="0"/>
    <s v="DE"/>
    <s v="EUR"/>
    <x v="1505"/>
    <x v="1505"/>
    <x v="1"/>
    <x v="315"/>
    <x v="0"/>
    <x v="8"/>
    <x v="20"/>
    <x v="3"/>
    <x v="1071"/>
    <x v="1505"/>
    <x v="2"/>
  </r>
  <r>
    <n v="1506"/>
    <x v="1506"/>
    <s v="A photographic book consisting of 36 colour photographs that explore Holden Lane High School in its final state."/>
    <x v="15"/>
    <n v="1671"/>
    <x v="0"/>
    <s v="GB"/>
    <s v="GBP"/>
    <x v="1506"/>
    <x v="1506"/>
    <x v="1"/>
    <x v="68"/>
    <x v="0"/>
    <x v="8"/>
    <x v="20"/>
    <x v="38"/>
    <x v="1072"/>
    <x v="1506"/>
    <x v="3"/>
  </r>
  <r>
    <n v="1507"/>
    <x v="1507"/>
    <s v="This project is for the production of a photobook at the culmination of a photo documentary that is known as &quot;It's Better In The Wind.&quot;"/>
    <x v="38"/>
    <n v="2580"/>
    <x v="0"/>
    <s v="US"/>
    <s v="USD"/>
    <x v="1507"/>
    <x v="1507"/>
    <x v="1"/>
    <x v="51"/>
    <x v="0"/>
    <x v="8"/>
    <x v="20"/>
    <x v="206"/>
    <x v="1073"/>
    <x v="1507"/>
    <x v="7"/>
  </r>
  <r>
    <n v="1508"/>
    <x v="1508"/>
    <s v="Destino tells the story of Central American migrants on the arduous trek across Mexico in pursuit of the American Dream."/>
    <x v="17"/>
    <n v="20491"/>
    <x v="0"/>
    <s v="US"/>
    <s v="USD"/>
    <x v="1508"/>
    <x v="1508"/>
    <x v="1"/>
    <x v="263"/>
    <x v="0"/>
    <x v="8"/>
    <x v="20"/>
    <x v="38"/>
    <x v="1074"/>
    <x v="1508"/>
    <x v="3"/>
  </r>
  <r>
    <n v="1509"/>
    <x v="1509"/>
    <s v="A photobook about climate change, natural catastrophes, and to what extent disaster management became part of our landscape."/>
    <x v="178"/>
    <n v="21637.22"/>
    <x v="0"/>
    <s v="DE"/>
    <s v="EUR"/>
    <x v="1509"/>
    <x v="1509"/>
    <x v="1"/>
    <x v="193"/>
    <x v="0"/>
    <x v="8"/>
    <x v="20"/>
    <x v="39"/>
    <x v="1075"/>
    <x v="1509"/>
    <x v="1"/>
  </r>
  <r>
    <n v="1510"/>
    <x v="1510"/>
    <s v="A unique insider 10-year photo-diary of rave culture-people-places. 1st edition sold out; new edition available in the USA &amp; Europe."/>
    <x v="194"/>
    <n v="16165.6"/>
    <x v="0"/>
    <s v="GB"/>
    <s v="GBP"/>
    <x v="1510"/>
    <x v="1510"/>
    <x v="1"/>
    <x v="316"/>
    <x v="0"/>
    <x v="8"/>
    <x v="20"/>
    <x v="7"/>
    <x v="1076"/>
    <x v="1510"/>
    <x v="3"/>
  </r>
  <r>
    <n v="1511"/>
    <x v="1511"/>
    <s v="A book that presents an account of my daughterâ€™s adoption through an examination of 19th-century &quot;hidden mother&quot; photographs"/>
    <x v="32"/>
    <n v="15651"/>
    <x v="0"/>
    <s v="US"/>
    <s v="USD"/>
    <x v="1511"/>
    <x v="1511"/>
    <x v="1"/>
    <x v="190"/>
    <x v="0"/>
    <x v="8"/>
    <x v="20"/>
    <x v="20"/>
    <x v="1077"/>
    <x v="1511"/>
    <x v="0"/>
  </r>
  <r>
    <n v="1512"/>
    <x v="1512"/>
    <s v="DC's top street photographers document the inauguration of Donald J. Trump -- 3 days that will rock a nation and change the world."/>
    <x v="8"/>
    <n v="19557"/>
    <x v="0"/>
    <s v="US"/>
    <s v="USD"/>
    <x v="1512"/>
    <x v="1512"/>
    <x v="1"/>
    <x v="317"/>
    <x v="0"/>
    <x v="8"/>
    <x v="20"/>
    <x v="207"/>
    <x v="1078"/>
    <x v="1512"/>
    <x v="1"/>
  </r>
  <r>
    <n v="1513"/>
    <x v="1513"/>
    <s v="An intimate portrait of Russian women in their private spaces by late photographer Andy Rocchelli published by Cesura."/>
    <x v="6"/>
    <n v="12001.5"/>
    <x v="0"/>
    <s v="GB"/>
    <s v="GBP"/>
    <x v="1513"/>
    <x v="1513"/>
    <x v="1"/>
    <x v="224"/>
    <x v="0"/>
    <x v="8"/>
    <x v="20"/>
    <x v="95"/>
    <x v="1079"/>
    <x v="1513"/>
    <x v="3"/>
  </r>
  <r>
    <n v="1514"/>
    <x v="1514"/>
    <s v="Racing Age is a documentary photography book about masters track &amp; field athletes of retirement age and older."/>
    <x v="31"/>
    <n v="26619"/>
    <x v="0"/>
    <s v="US"/>
    <s v="USD"/>
    <x v="1514"/>
    <x v="1514"/>
    <x v="1"/>
    <x v="282"/>
    <x v="0"/>
    <x v="8"/>
    <x v="20"/>
    <x v="6"/>
    <x v="1080"/>
    <x v="1514"/>
    <x v="0"/>
  </r>
  <r>
    <n v="1515"/>
    <x v="1515"/>
    <s v="Eyes as Big as Plates - The book! Featuring over 50 portraits, field notes and behind the scenes stories from seniors around the world."/>
    <x v="82"/>
    <n v="471567"/>
    <x v="0"/>
    <s v="NO"/>
    <s v="NOK"/>
    <x v="1515"/>
    <x v="1515"/>
    <x v="1"/>
    <x v="160"/>
    <x v="0"/>
    <x v="8"/>
    <x v="20"/>
    <x v="96"/>
    <x v="1081"/>
    <x v="1515"/>
    <x v="2"/>
  </r>
  <r>
    <n v="1516"/>
    <x v="1516"/>
    <s v="'Everything flows' - Heraclitus   // A visual poem on lifeâ€™s transitory nature, told through the lens of a contemporary nomad."/>
    <x v="73"/>
    <n v="18472"/>
    <x v="0"/>
    <s v="US"/>
    <s v="USD"/>
    <x v="1516"/>
    <x v="1516"/>
    <x v="1"/>
    <x v="318"/>
    <x v="0"/>
    <x v="8"/>
    <x v="20"/>
    <x v="15"/>
    <x v="1082"/>
    <x v="1516"/>
    <x v="2"/>
  </r>
  <r>
    <n v="1517"/>
    <x v="1517"/>
    <s v="THE WATCHERS is the first book of photos by Haley Morris-Cafiero.  It will contain the images from Wait Watchers and new photos."/>
    <x v="36"/>
    <n v="24297"/>
    <x v="0"/>
    <s v="US"/>
    <s v="USD"/>
    <x v="1517"/>
    <x v="1517"/>
    <x v="1"/>
    <x v="319"/>
    <x v="0"/>
    <x v="8"/>
    <x v="20"/>
    <x v="185"/>
    <x v="1083"/>
    <x v="1517"/>
    <x v="3"/>
  </r>
  <r>
    <n v="1518"/>
    <x v="1518"/>
    <s v="A photobook of Robin Schwartz's ongoing series with her daughter Amelia."/>
    <x v="36"/>
    <n v="30805"/>
    <x v="0"/>
    <s v="US"/>
    <s v="USD"/>
    <x v="1518"/>
    <x v="1518"/>
    <x v="1"/>
    <x v="163"/>
    <x v="0"/>
    <x v="8"/>
    <x v="20"/>
    <x v="208"/>
    <x v="1084"/>
    <x v="1518"/>
    <x v="3"/>
  </r>
  <r>
    <n v="1519"/>
    <x v="1519"/>
    <s v="A documentary photobook that captures the late 70s in evangelical America seen thru the eyes of a closeted and religious young man."/>
    <x v="7"/>
    <n v="9302.75"/>
    <x v="0"/>
    <s v="US"/>
    <s v="USD"/>
    <x v="1519"/>
    <x v="1519"/>
    <x v="1"/>
    <x v="108"/>
    <x v="0"/>
    <x v="8"/>
    <x v="20"/>
    <x v="33"/>
    <x v="1085"/>
    <x v="1519"/>
    <x v="3"/>
  </r>
  <r>
    <n v="1520"/>
    <x v="1520"/>
    <s v="A self-published photography book by Andrew Miksys from his new series about Belarus"/>
    <x v="102"/>
    <n v="18625"/>
    <x v="0"/>
    <s v="US"/>
    <s v="USD"/>
    <x v="1520"/>
    <x v="1520"/>
    <x v="1"/>
    <x v="157"/>
    <x v="0"/>
    <x v="8"/>
    <x v="20"/>
    <x v="33"/>
    <x v="1086"/>
    <x v="1520"/>
    <x v="3"/>
  </r>
  <r>
    <n v="1521"/>
    <x v="1521"/>
    <s v="STREET, a hard-bound book 9 1/2&quot;x 11&quot; 106 black and white photographs shot in New York City from 1975 through 1998."/>
    <x v="264"/>
    <n v="40055"/>
    <x v="0"/>
    <s v="US"/>
    <s v="USD"/>
    <x v="1521"/>
    <x v="1521"/>
    <x v="1"/>
    <x v="97"/>
    <x v="0"/>
    <x v="8"/>
    <x v="20"/>
    <x v="13"/>
    <x v="1087"/>
    <x v="1521"/>
    <x v="2"/>
  </r>
  <r>
    <n v="1522"/>
    <x v="1522"/>
    <s v="A stunning Smartphone enabled coffee table book based on Robyn Davidsonâ€™s legendary 1,700 mile camel trek across the Australian Outback"/>
    <x v="265"/>
    <n v="60450.1"/>
    <x v="0"/>
    <s v="US"/>
    <s v="USD"/>
    <x v="1522"/>
    <x v="1522"/>
    <x v="1"/>
    <x v="320"/>
    <x v="0"/>
    <x v="8"/>
    <x v="20"/>
    <x v="86"/>
    <x v="1088"/>
    <x v="1522"/>
    <x v="3"/>
  </r>
  <r>
    <n v="1523"/>
    <x v="1523"/>
    <s v="Monograph featuring PDX photographer Jake Shivery's 8x10 contact portraits; 1/2 plates and 1/2 extensive essay.  Approx. 9x12, 108 pgs."/>
    <x v="17"/>
    <n v="23096"/>
    <x v="0"/>
    <s v="US"/>
    <s v="USD"/>
    <x v="1523"/>
    <x v="1523"/>
    <x v="1"/>
    <x v="198"/>
    <x v="0"/>
    <x v="8"/>
    <x v="20"/>
    <x v="105"/>
    <x v="483"/>
    <x v="1523"/>
    <x v="3"/>
  </r>
  <r>
    <n v="1524"/>
    <x v="1524"/>
    <s v="Limited edition split zine by photographers AdeY and Kersti K. 100 signed and hand numbered copies!"/>
    <x v="9"/>
    <n v="6210"/>
    <x v="0"/>
    <s v="SE"/>
    <s v="SEK"/>
    <x v="1524"/>
    <x v="1524"/>
    <x v="1"/>
    <x v="33"/>
    <x v="0"/>
    <x v="8"/>
    <x v="20"/>
    <x v="110"/>
    <x v="1089"/>
    <x v="1524"/>
    <x v="1"/>
  </r>
  <r>
    <n v="1525"/>
    <x v="1525"/>
    <s v="With content created in Iceland, Silver Hour is a book of photographs, journal entries, and drawings about light and the landscape."/>
    <x v="27"/>
    <n v="4524.1499999999996"/>
    <x v="0"/>
    <s v="US"/>
    <s v="USD"/>
    <x v="1525"/>
    <x v="1525"/>
    <x v="1"/>
    <x v="205"/>
    <x v="0"/>
    <x v="8"/>
    <x v="20"/>
    <x v="107"/>
    <x v="1090"/>
    <x v="1525"/>
    <x v="2"/>
  </r>
  <r>
    <n v="1526"/>
    <x v="1526"/>
    <s v="Landscapes &amp; human bodies; striking images from Jean-Paul Bourdier. What you see is real; no digital altering; all analog photography."/>
    <x v="165"/>
    <n v="27675"/>
    <x v="0"/>
    <s v="US"/>
    <s v="USD"/>
    <x v="1526"/>
    <x v="1526"/>
    <x v="1"/>
    <x v="321"/>
    <x v="0"/>
    <x v="8"/>
    <x v="20"/>
    <x v="28"/>
    <x v="1091"/>
    <x v="1526"/>
    <x v="0"/>
  </r>
  <r>
    <n v="1527"/>
    <x v="1527"/>
    <s v="Eight creatives visited Japan. This is a unique photo-book of their separate but collected experiences."/>
    <x v="8"/>
    <n v="3865.55"/>
    <x v="0"/>
    <s v="US"/>
    <s v="USD"/>
    <x v="1527"/>
    <x v="1527"/>
    <x v="1"/>
    <x v="16"/>
    <x v="0"/>
    <x v="8"/>
    <x v="20"/>
    <x v="5"/>
    <x v="216"/>
    <x v="1527"/>
    <x v="1"/>
  </r>
  <r>
    <n v="1528"/>
    <x v="1528"/>
    <s v="A book of street photos from around Shibuya that I've made between 2011-2016."/>
    <x v="9"/>
    <n v="8447"/>
    <x v="0"/>
    <s v="US"/>
    <s v="USD"/>
    <x v="1528"/>
    <x v="1528"/>
    <x v="1"/>
    <x v="322"/>
    <x v="0"/>
    <x v="8"/>
    <x v="20"/>
    <x v="209"/>
    <x v="1092"/>
    <x v="1528"/>
    <x v="1"/>
  </r>
  <r>
    <n v="1529"/>
    <x v="1529"/>
    <s v="An empowering photo book that transforms hurtful experiences into strength and solidarity."/>
    <x v="266"/>
    <n v="19129"/>
    <x v="0"/>
    <s v="US"/>
    <s v="USD"/>
    <x v="1529"/>
    <x v="1529"/>
    <x v="1"/>
    <x v="261"/>
    <x v="0"/>
    <x v="8"/>
    <x v="20"/>
    <x v="7"/>
    <x v="1093"/>
    <x v="1529"/>
    <x v="0"/>
  </r>
  <r>
    <n v="1530"/>
    <x v="1530"/>
    <s v="A photobook made by 4-year-old Hawkeye Huey: National Geographic's youngest photographer and Rolling Stone's top 100 on Instagram"/>
    <x v="19"/>
    <n v="47189"/>
    <x v="0"/>
    <s v="US"/>
    <s v="USD"/>
    <x v="1530"/>
    <x v="1530"/>
    <x v="1"/>
    <x v="323"/>
    <x v="0"/>
    <x v="8"/>
    <x v="20"/>
    <x v="166"/>
    <x v="1094"/>
    <x v="1530"/>
    <x v="0"/>
  </r>
  <r>
    <n v="1531"/>
    <x v="1531"/>
    <s v="A street level, film, photographic representation of the character of the City of Roses, from a native Portlander's honest perspective."/>
    <x v="267"/>
    <n v="4135"/>
    <x v="0"/>
    <s v="US"/>
    <s v="USD"/>
    <x v="1531"/>
    <x v="1531"/>
    <x v="1"/>
    <x v="196"/>
    <x v="0"/>
    <x v="8"/>
    <x v="20"/>
    <x v="98"/>
    <x v="1095"/>
    <x v="1531"/>
    <x v="3"/>
  </r>
  <r>
    <n v="1532"/>
    <x v="1532"/>
    <s v="Award winning photography celebrating the artistry of geiko and maiko and the exquisite traditions of their Kyoto communities."/>
    <x v="10"/>
    <n v="24201"/>
    <x v="0"/>
    <s v="AU"/>
    <s v="AUD"/>
    <x v="1532"/>
    <x v="1532"/>
    <x v="1"/>
    <x v="324"/>
    <x v="0"/>
    <x v="8"/>
    <x v="20"/>
    <x v="210"/>
    <x v="1096"/>
    <x v="1532"/>
    <x v="2"/>
  </r>
  <r>
    <n v="1533"/>
    <x v="1533"/>
    <s v="This is an intimate story about a family, focusing on their love and strength in the face of mortality."/>
    <x v="101"/>
    <n v="65313"/>
    <x v="0"/>
    <s v="US"/>
    <s v="USD"/>
    <x v="1533"/>
    <x v="1533"/>
    <x v="1"/>
    <x v="325"/>
    <x v="0"/>
    <x v="8"/>
    <x v="20"/>
    <x v="14"/>
    <x v="1097"/>
    <x v="1533"/>
    <x v="2"/>
  </r>
  <r>
    <n v="1534"/>
    <x v="1534"/>
    <s v="The Art of Abandonment is an award winning photographic series that explores the beauty and history of our modern ruins."/>
    <x v="51"/>
    <n v="31330"/>
    <x v="0"/>
    <s v="US"/>
    <s v="USD"/>
    <x v="1534"/>
    <x v="1534"/>
    <x v="1"/>
    <x v="232"/>
    <x v="0"/>
    <x v="8"/>
    <x v="20"/>
    <x v="211"/>
    <x v="1098"/>
    <x v="1534"/>
    <x v="0"/>
  </r>
  <r>
    <n v="1535"/>
    <x v="1535"/>
    <s v="&quot;Small Steps are Giant Leaps&quot; is about reminding parents that to our kids this is a new and exciting world just waiting to be explored."/>
    <x v="23"/>
    <n v="5297"/>
    <x v="0"/>
    <s v="US"/>
    <s v="USD"/>
    <x v="1535"/>
    <x v="1535"/>
    <x v="1"/>
    <x v="238"/>
    <x v="0"/>
    <x v="8"/>
    <x v="20"/>
    <x v="88"/>
    <x v="1099"/>
    <x v="1535"/>
    <x v="2"/>
  </r>
  <r>
    <n v="1536"/>
    <x v="1536"/>
    <s v="Travel around the world on a backpacking trip 3 years in the making through a book with amazing photos and stories to over 60 countries"/>
    <x v="14"/>
    <n v="30037.01"/>
    <x v="0"/>
    <s v="US"/>
    <s v="USD"/>
    <x v="1536"/>
    <x v="1536"/>
    <x v="1"/>
    <x v="326"/>
    <x v="0"/>
    <x v="8"/>
    <x v="20"/>
    <x v="212"/>
    <x v="1100"/>
    <x v="1536"/>
    <x v="0"/>
  </r>
  <r>
    <n v="1537"/>
    <x v="1537"/>
    <s v="A Photobook about one of the most fascinating places on earth -     the sacred Mount Kailash in Tibet."/>
    <x v="14"/>
    <n v="21588"/>
    <x v="0"/>
    <s v="DE"/>
    <s v="EUR"/>
    <x v="1537"/>
    <x v="1537"/>
    <x v="1"/>
    <x v="291"/>
    <x v="0"/>
    <x v="8"/>
    <x v="20"/>
    <x v="145"/>
    <x v="1101"/>
    <x v="1537"/>
    <x v="2"/>
  </r>
  <r>
    <n v="1538"/>
    <x v="1538"/>
    <s v="I want to travel through the National Parks to take pictures of the little things, the &quot;missed&quot; things, that people overlook."/>
    <x v="39"/>
    <n v="7184"/>
    <x v="0"/>
    <s v="US"/>
    <s v="USD"/>
    <x v="1538"/>
    <x v="1538"/>
    <x v="1"/>
    <x v="67"/>
    <x v="0"/>
    <x v="8"/>
    <x v="20"/>
    <x v="33"/>
    <x v="1102"/>
    <x v="1538"/>
    <x v="3"/>
  </r>
  <r>
    <n v="1539"/>
    <x v="1539"/>
    <s v="Stunning hardcover coffee table book spanning over 25 years of music photography and stories in Marin County, CA by Bob Minkin"/>
    <x v="22"/>
    <n v="27197.22"/>
    <x v="0"/>
    <s v="US"/>
    <s v="USD"/>
    <x v="1539"/>
    <x v="1539"/>
    <x v="0"/>
    <x v="4"/>
    <x v="0"/>
    <x v="8"/>
    <x v="20"/>
    <x v="104"/>
    <x v="1103"/>
    <x v="1539"/>
    <x v="2"/>
  </r>
  <r>
    <n v="1540"/>
    <x v="1540"/>
    <s v="A series of large format film &amp; Polaroid images created to produce a hardcover book. All profits donated to Rain Forest Action Network."/>
    <x v="36"/>
    <n v="17680"/>
    <x v="0"/>
    <s v="US"/>
    <s v="USD"/>
    <x v="1540"/>
    <x v="1540"/>
    <x v="1"/>
    <x v="15"/>
    <x v="0"/>
    <x v="8"/>
    <x v="20"/>
    <x v="90"/>
    <x v="1104"/>
    <x v="1540"/>
    <x v="3"/>
  </r>
  <r>
    <n v="1541"/>
    <x v="1541"/>
    <s v="My Goal is to travel across Panama with my team and capture the beauty and wildlife throughout the canal."/>
    <x v="102"/>
    <n v="6"/>
    <x v="2"/>
    <s v="US"/>
    <s v="USD"/>
    <x v="1541"/>
    <x v="1541"/>
    <x v="0"/>
    <x v="84"/>
    <x v="1"/>
    <x v="8"/>
    <x v="24"/>
    <x v="50"/>
    <x v="362"/>
    <x v="1541"/>
    <x v="3"/>
  </r>
  <r>
    <n v="1542"/>
    <x v="1542"/>
    <s v="The photography project aims to show challenges &amp; successes of a  student attempting to continue his family beekeeping heritage."/>
    <x v="2"/>
    <n v="20"/>
    <x v="2"/>
    <s v="CA"/>
    <s v="CAD"/>
    <x v="1542"/>
    <x v="1542"/>
    <x v="0"/>
    <x v="29"/>
    <x v="1"/>
    <x v="8"/>
    <x v="24"/>
    <x v="65"/>
    <x v="135"/>
    <x v="1542"/>
    <x v="0"/>
  </r>
  <r>
    <n v="1543"/>
    <x v="1543"/>
    <s v="I plan to take pictures of the sunrise in the MidWest every day in 2015 and compile them in a slide show for distribution."/>
    <x v="268"/>
    <n v="10"/>
    <x v="2"/>
    <s v="US"/>
    <s v="USD"/>
    <x v="1543"/>
    <x v="1543"/>
    <x v="0"/>
    <x v="29"/>
    <x v="1"/>
    <x v="8"/>
    <x v="24"/>
    <x v="50"/>
    <x v="119"/>
    <x v="1543"/>
    <x v="3"/>
  </r>
  <r>
    <n v="1544"/>
    <x v="1544"/>
    <s v="My name is Travis LaFee, I live in beautiful McCall, Idaho. I wish to display the beauty of valley county by taking pics outdoors."/>
    <x v="28"/>
    <n v="0"/>
    <x v="2"/>
    <s v="US"/>
    <s v="USD"/>
    <x v="1544"/>
    <x v="1544"/>
    <x v="0"/>
    <x v="78"/>
    <x v="1"/>
    <x v="8"/>
    <x v="24"/>
    <x v="50"/>
    <x v="121"/>
    <x v="1544"/>
    <x v="0"/>
  </r>
  <r>
    <n v="1545"/>
    <x v="1545"/>
    <s v="&quot;He will not be a wise man who does not study human hearts!&quot;_x000a_Hope in natural art, creation!"/>
    <x v="9"/>
    <n v="1"/>
    <x v="2"/>
    <s v="US"/>
    <s v="USD"/>
    <x v="1545"/>
    <x v="1545"/>
    <x v="0"/>
    <x v="29"/>
    <x v="1"/>
    <x v="8"/>
    <x v="24"/>
    <x v="50"/>
    <x v="120"/>
    <x v="1545"/>
    <x v="0"/>
  </r>
  <r>
    <n v="1546"/>
    <x v="1546"/>
    <s v="Buy and maintain 6 acres of land in West Ireland as a Wildlife Refuge for an endangered species of native Raptor called the Hen Harrier"/>
    <x v="28"/>
    <n v="289"/>
    <x v="2"/>
    <s v="GB"/>
    <s v="GBP"/>
    <x v="1546"/>
    <x v="1546"/>
    <x v="0"/>
    <x v="202"/>
    <x v="1"/>
    <x v="8"/>
    <x v="24"/>
    <x v="129"/>
    <x v="1105"/>
    <x v="1546"/>
    <x v="3"/>
  </r>
  <r>
    <n v="1547"/>
    <x v="1547"/>
    <s v="I have produced a limited number (100) of five 8x10 prints of mixed photography I would like to share with you."/>
    <x v="269"/>
    <n v="0"/>
    <x v="2"/>
    <s v="US"/>
    <s v="USD"/>
    <x v="1547"/>
    <x v="1547"/>
    <x v="0"/>
    <x v="78"/>
    <x v="1"/>
    <x v="8"/>
    <x v="24"/>
    <x v="50"/>
    <x v="121"/>
    <x v="1547"/>
    <x v="1"/>
  </r>
  <r>
    <n v="1548"/>
    <x v="1548"/>
    <s v="Beauty is in the eye of the beholder and I want to inspire conservation through color."/>
    <x v="176"/>
    <n v="60"/>
    <x v="2"/>
    <s v="US"/>
    <s v="USD"/>
    <x v="1548"/>
    <x v="1548"/>
    <x v="0"/>
    <x v="29"/>
    <x v="1"/>
    <x v="8"/>
    <x v="24"/>
    <x v="114"/>
    <x v="88"/>
    <x v="1548"/>
    <x v="0"/>
  </r>
  <r>
    <n v="1549"/>
    <x v="1549"/>
    <s v="A 2016 calendar collection of landscape and wildlife photographs from award winning photographer, Steve Marler."/>
    <x v="2"/>
    <n v="170"/>
    <x v="2"/>
    <s v="US"/>
    <s v="USD"/>
    <x v="1549"/>
    <x v="1549"/>
    <x v="0"/>
    <x v="79"/>
    <x v="1"/>
    <x v="8"/>
    <x v="24"/>
    <x v="122"/>
    <x v="1106"/>
    <x v="1549"/>
    <x v="0"/>
  </r>
  <r>
    <n v="1550"/>
    <x v="1550"/>
    <s v="A photographic journal of a Costa Rican frog survey: recording the effects of habitat fragmentation on these charismatic amphibians."/>
    <x v="47"/>
    <n v="101"/>
    <x v="2"/>
    <s v="GB"/>
    <s v="GBP"/>
    <x v="1550"/>
    <x v="1550"/>
    <x v="0"/>
    <x v="63"/>
    <x v="1"/>
    <x v="8"/>
    <x v="24"/>
    <x v="55"/>
    <x v="1107"/>
    <x v="1550"/>
    <x v="2"/>
  </r>
  <r>
    <n v="1551"/>
    <x v="1551"/>
    <s v="I can do it but help can't hurt. Sweet Montana photos like never seen before. Be a part of Randy Hoffman Photography and our activities"/>
    <x v="8"/>
    <n v="0"/>
    <x v="2"/>
    <s v="US"/>
    <s v="USD"/>
    <x v="1551"/>
    <x v="1551"/>
    <x v="0"/>
    <x v="78"/>
    <x v="1"/>
    <x v="8"/>
    <x v="24"/>
    <x v="50"/>
    <x v="121"/>
    <x v="1551"/>
    <x v="0"/>
  </r>
  <r>
    <n v="1552"/>
    <x v="1552"/>
    <s v="Help me spend this fall capturing autumnâ€™s spectacular season in detail so I can create high quality images for home dÃ©cor."/>
    <x v="270"/>
    <n v="2115"/>
    <x v="2"/>
    <s v="US"/>
    <s v="USD"/>
    <x v="341"/>
    <x v="1552"/>
    <x v="0"/>
    <x v="38"/>
    <x v="1"/>
    <x v="8"/>
    <x v="24"/>
    <x v="191"/>
    <x v="1108"/>
    <x v="1552"/>
    <x v="3"/>
  </r>
  <r>
    <n v="1553"/>
    <x v="1553"/>
    <s v="This project is about exhibiting the raw beauty of the elements through highlining, surfing, fire spinning and rock climbing."/>
    <x v="12"/>
    <n v="0"/>
    <x v="2"/>
    <s v="US"/>
    <s v="USD"/>
    <x v="1552"/>
    <x v="1553"/>
    <x v="0"/>
    <x v="78"/>
    <x v="1"/>
    <x v="8"/>
    <x v="24"/>
    <x v="50"/>
    <x v="121"/>
    <x v="1553"/>
    <x v="0"/>
  </r>
  <r>
    <n v="1554"/>
    <x v="1554"/>
    <s v="I create art by photographing flowers/seeds i would love to buy my own camera/computer/Photoshop and restore my old shed into my studio"/>
    <x v="22"/>
    <n v="0"/>
    <x v="2"/>
    <s v="AU"/>
    <s v="AUD"/>
    <x v="1553"/>
    <x v="1554"/>
    <x v="0"/>
    <x v="78"/>
    <x v="1"/>
    <x v="8"/>
    <x v="24"/>
    <x v="50"/>
    <x v="121"/>
    <x v="1554"/>
    <x v="0"/>
  </r>
  <r>
    <n v="1555"/>
    <x v="1555"/>
    <s v="I am traveling the coastline of Maine and will be taking pictures of all the scenery and lighthouses in the area."/>
    <x v="47"/>
    <n v="0"/>
    <x v="2"/>
    <s v="US"/>
    <s v="USD"/>
    <x v="1554"/>
    <x v="1555"/>
    <x v="0"/>
    <x v="78"/>
    <x v="1"/>
    <x v="8"/>
    <x v="24"/>
    <x v="50"/>
    <x v="121"/>
    <x v="1555"/>
    <x v="0"/>
  </r>
  <r>
    <n v="1556"/>
    <x v="1556"/>
    <s v="To gather a collection of photographs for a coffee table book that displays the beauty of Canada's west."/>
    <x v="15"/>
    <n v="677"/>
    <x v="2"/>
    <s v="CA"/>
    <s v="CAD"/>
    <x v="1555"/>
    <x v="1556"/>
    <x v="0"/>
    <x v="8"/>
    <x v="1"/>
    <x v="8"/>
    <x v="24"/>
    <x v="79"/>
    <x v="1109"/>
    <x v="1556"/>
    <x v="2"/>
  </r>
  <r>
    <n v="1557"/>
    <x v="1557"/>
    <s v="I have always been captivated by photography, Now I am trying to set up my own company and publish my pictures."/>
    <x v="30"/>
    <n v="100"/>
    <x v="2"/>
    <s v="US"/>
    <s v="USD"/>
    <x v="1556"/>
    <x v="1557"/>
    <x v="0"/>
    <x v="29"/>
    <x v="1"/>
    <x v="8"/>
    <x v="24"/>
    <x v="65"/>
    <x v="101"/>
    <x v="1557"/>
    <x v="3"/>
  </r>
  <r>
    <n v="1558"/>
    <x v="1558"/>
    <s v="A large 2016 wall-calendar (A3 when open) featuring 12 stunning photographs by Lucy Wood."/>
    <x v="47"/>
    <n v="35"/>
    <x v="2"/>
    <s v="GB"/>
    <s v="GBP"/>
    <x v="1557"/>
    <x v="1558"/>
    <x v="0"/>
    <x v="83"/>
    <x v="1"/>
    <x v="8"/>
    <x v="24"/>
    <x v="62"/>
    <x v="123"/>
    <x v="1558"/>
    <x v="0"/>
  </r>
  <r>
    <n v="1559"/>
    <x v="1559"/>
    <s v="The goal of this project is to provide scientific evidence of bigfoot in the North Cascades."/>
    <x v="36"/>
    <n v="50"/>
    <x v="2"/>
    <s v="US"/>
    <s v="USD"/>
    <x v="1558"/>
    <x v="1559"/>
    <x v="0"/>
    <x v="29"/>
    <x v="1"/>
    <x v="8"/>
    <x v="24"/>
    <x v="50"/>
    <x v="73"/>
    <x v="1559"/>
    <x v="0"/>
  </r>
  <r>
    <n v="1560"/>
    <x v="1560"/>
    <s v="I would like to share my landscape photographic travels of 2014 with more than just family an friends. 12 months of images."/>
    <x v="30"/>
    <n v="94"/>
    <x v="2"/>
    <s v="US"/>
    <s v="USD"/>
    <x v="1559"/>
    <x v="1560"/>
    <x v="0"/>
    <x v="80"/>
    <x v="1"/>
    <x v="8"/>
    <x v="24"/>
    <x v="65"/>
    <x v="825"/>
    <x v="1560"/>
    <x v="3"/>
  </r>
  <r>
    <n v="1561"/>
    <x v="1561"/>
    <s v="An illustrated retrospective of the journey from African to African American using a collection of fine art engravings &amp; photographs."/>
    <x v="3"/>
    <n v="67"/>
    <x v="1"/>
    <s v="US"/>
    <s v="USD"/>
    <x v="1560"/>
    <x v="1561"/>
    <x v="0"/>
    <x v="29"/>
    <x v="1"/>
    <x v="3"/>
    <x v="25"/>
    <x v="60"/>
    <x v="402"/>
    <x v="1561"/>
    <x v="4"/>
  </r>
  <r>
    <n v="1562"/>
    <x v="1562"/>
    <s v="My project is writing and illustrating a childrens book using my little Red Vespa to be able to obtain..yes a red scooter. The world calls to me!!"/>
    <x v="23"/>
    <n v="0"/>
    <x v="1"/>
    <s v="US"/>
    <s v="USD"/>
    <x v="1561"/>
    <x v="1562"/>
    <x v="0"/>
    <x v="78"/>
    <x v="1"/>
    <x v="3"/>
    <x v="25"/>
    <x v="50"/>
    <x v="121"/>
    <x v="1562"/>
    <x v="8"/>
  </r>
  <r>
    <n v="1563"/>
    <x v="1563"/>
    <s v="Unique book revealing my discoveries in the Empty Quarter of Oman. Collection of travel writing, poetry, artwork and science!"/>
    <x v="12"/>
    <n v="85"/>
    <x v="1"/>
    <s v="GB"/>
    <s v="GBP"/>
    <x v="1562"/>
    <x v="1563"/>
    <x v="0"/>
    <x v="84"/>
    <x v="1"/>
    <x v="3"/>
    <x v="25"/>
    <x v="60"/>
    <x v="655"/>
    <x v="1563"/>
    <x v="3"/>
  </r>
  <r>
    <n v="1564"/>
    <x v="1564"/>
    <s v="This is a book of art and poetry that highlights the highs and lows of a young 20 something coming to terms with her bipolar."/>
    <x v="3"/>
    <n v="10"/>
    <x v="1"/>
    <s v="US"/>
    <s v="USD"/>
    <x v="1563"/>
    <x v="1564"/>
    <x v="0"/>
    <x v="29"/>
    <x v="1"/>
    <x v="3"/>
    <x v="25"/>
    <x v="50"/>
    <x v="119"/>
    <x v="1564"/>
    <x v="0"/>
  </r>
  <r>
    <n v="1565"/>
    <x v="1565"/>
    <s v="Award-winning artists compete to have their art featured in the National Forests Passport Book depicting 9 Forest Regions of the US."/>
    <x v="23"/>
    <n v="100"/>
    <x v="1"/>
    <s v="US"/>
    <s v="USD"/>
    <x v="1564"/>
    <x v="1565"/>
    <x v="0"/>
    <x v="29"/>
    <x v="1"/>
    <x v="3"/>
    <x v="25"/>
    <x v="56"/>
    <x v="101"/>
    <x v="1565"/>
    <x v="6"/>
  </r>
  <r>
    <n v="1566"/>
    <x v="1566"/>
    <s v="Joe DeVito's first Art Book and original King Kong novellas available in both Limited and Deluxe Editions."/>
    <x v="11"/>
    <n v="6375"/>
    <x v="1"/>
    <s v="US"/>
    <s v="USD"/>
    <x v="1565"/>
    <x v="1566"/>
    <x v="0"/>
    <x v="211"/>
    <x v="1"/>
    <x v="3"/>
    <x v="25"/>
    <x v="70"/>
    <x v="1110"/>
    <x v="1566"/>
    <x v="2"/>
  </r>
  <r>
    <n v="1567"/>
    <x v="1567"/>
    <s v="Traveling to create a book of my photography! Help support my trip and buy a book! Also limited edition t-shirts and prints for sale!"/>
    <x v="0"/>
    <n v="350"/>
    <x v="1"/>
    <s v="US"/>
    <s v="USD"/>
    <x v="1566"/>
    <x v="1567"/>
    <x v="0"/>
    <x v="62"/>
    <x v="1"/>
    <x v="3"/>
    <x v="25"/>
    <x v="65"/>
    <x v="1111"/>
    <x v="1567"/>
    <x v="3"/>
  </r>
  <r>
    <n v="1568"/>
    <x v="1568"/>
    <s v="A world adventure to seek culture and inspiration through art. Putting a visual documentation of our journey into a book."/>
    <x v="31"/>
    <n v="3410"/>
    <x v="1"/>
    <s v="US"/>
    <s v="USD"/>
    <x v="1567"/>
    <x v="1568"/>
    <x v="0"/>
    <x v="19"/>
    <x v="1"/>
    <x v="3"/>
    <x v="25"/>
    <x v="51"/>
    <x v="1112"/>
    <x v="1568"/>
    <x v="3"/>
  </r>
  <r>
    <n v="1569"/>
    <x v="1569"/>
    <s v="to be removed"/>
    <x v="11"/>
    <n v="0"/>
    <x v="1"/>
    <s v="US"/>
    <s v="USD"/>
    <x v="1568"/>
    <x v="1569"/>
    <x v="0"/>
    <x v="78"/>
    <x v="1"/>
    <x v="3"/>
    <x v="25"/>
    <x v="50"/>
    <x v="121"/>
    <x v="1569"/>
    <x v="4"/>
  </r>
  <r>
    <n v="1570"/>
    <x v="1570"/>
    <s v="A Coloring Book of Breathtaking Beauties_x000a_To Calm the Heart and Soul"/>
    <x v="12"/>
    <n v="2484"/>
    <x v="1"/>
    <s v="US"/>
    <s v="USD"/>
    <x v="1569"/>
    <x v="1570"/>
    <x v="0"/>
    <x v="47"/>
    <x v="1"/>
    <x v="3"/>
    <x v="25"/>
    <x v="139"/>
    <x v="1113"/>
    <x v="1570"/>
    <x v="2"/>
  </r>
  <r>
    <n v="1571"/>
    <x v="1571"/>
    <s v="An inspiring photo book about an unique Caucasus Expedition by two backpackers - Erna Gaspar (photographer) &amp; Adrian Lorincz (writer)."/>
    <x v="271"/>
    <n v="80"/>
    <x v="1"/>
    <s v="GB"/>
    <s v="GBP"/>
    <x v="1570"/>
    <x v="1571"/>
    <x v="0"/>
    <x v="80"/>
    <x v="1"/>
    <x v="3"/>
    <x v="25"/>
    <x v="60"/>
    <x v="135"/>
    <x v="1571"/>
    <x v="0"/>
  </r>
  <r>
    <n v="1572"/>
    <x v="1572"/>
    <s v="So many brides want a country wedding, but where to start? Whether you want a barn or a tipi, this guide can help you plan your day."/>
    <x v="30"/>
    <n v="125"/>
    <x v="1"/>
    <s v="GB"/>
    <s v="GBP"/>
    <x v="1571"/>
    <x v="1572"/>
    <x v="0"/>
    <x v="83"/>
    <x v="1"/>
    <x v="3"/>
    <x v="25"/>
    <x v="62"/>
    <x v="683"/>
    <x v="1572"/>
    <x v="2"/>
  </r>
  <r>
    <n v="1573"/>
    <x v="1573"/>
    <s v="This is a first-of-its-kind 12&quot;x12&quot; trading card coffee table book featuring over 100 cards celebrating the awesomeness of Canada"/>
    <x v="7"/>
    <n v="223"/>
    <x v="1"/>
    <s v="CA"/>
    <s v="CAD"/>
    <x v="1572"/>
    <x v="1573"/>
    <x v="0"/>
    <x v="83"/>
    <x v="1"/>
    <x v="3"/>
    <x v="25"/>
    <x v="53"/>
    <x v="1114"/>
    <x v="1573"/>
    <x v="1"/>
  </r>
  <r>
    <n v="1574"/>
    <x v="1574"/>
    <s v="BLK/MTL's Illustrated Works 100's of Hi-Res Pics ft. Custom Artist Carmine Diaz's popular Paintings packed into 1 Coffee table Art Book"/>
    <x v="3"/>
    <n v="506"/>
    <x v="1"/>
    <s v="US"/>
    <s v="USD"/>
    <x v="1573"/>
    <x v="1574"/>
    <x v="0"/>
    <x v="79"/>
    <x v="1"/>
    <x v="3"/>
    <x v="25"/>
    <x v="62"/>
    <x v="1115"/>
    <x v="1574"/>
    <x v="0"/>
  </r>
  <r>
    <n v="1575"/>
    <x v="1575"/>
    <s v="A stunning, limited-edition photography book displaying the colorful and exotic marine life in the waters along the Channel Islands"/>
    <x v="3"/>
    <n v="2291"/>
    <x v="1"/>
    <s v="US"/>
    <s v="USD"/>
    <x v="1574"/>
    <x v="1575"/>
    <x v="0"/>
    <x v="2"/>
    <x v="1"/>
    <x v="3"/>
    <x v="25"/>
    <x v="61"/>
    <x v="1116"/>
    <x v="1575"/>
    <x v="3"/>
  </r>
  <r>
    <n v="1576"/>
    <x v="1576"/>
    <s v="For the publication of my first 3 books: an Art book, a graphic novel, and a coloring book"/>
    <x v="10"/>
    <n v="650"/>
    <x v="1"/>
    <s v="US"/>
    <s v="USD"/>
    <x v="1575"/>
    <x v="1576"/>
    <x v="0"/>
    <x v="73"/>
    <x v="1"/>
    <x v="3"/>
    <x v="25"/>
    <x v="55"/>
    <x v="177"/>
    <x v="1576"/>
    <x v="0"/>
  </r>
  <r>
    <n v="1577"/>
    <x v="1577"/>
    <s v="I've been putting together a portfolio of fine abstract photography of the highest quality, color, and design. A vision of beauty!"/>
    <x v="3"/>
    <n v="55"/>
    <x v="1"/>
    <s v="US"/>
    <s v="USD"/>
    <x v="1576"/>
    <x v="1577"/>
    <x v="0"/>
    <x v="84"/>
    <x v="1"/>
    <x v="3"/>
    <x v="25"/>
    <x v="60"/>
    <x v="440"/>
    <x v="1577"/>
    <x v="5"/>
  </r>
  <r>
    <n v="1578"/>
    <x v="1578"/>
    <s v="2 artists, 1 month, 1 laptop, minimum wage, plenty of coffee proving a transmedia production worth noticing doesn't need a million dollar budget."/>
    <x v="272"/>
    <n v="205"/>
    <x v="1"/>
    <s v="US"/>
    <s v="USD"/>
    <x v="1577"/>
    <x v="1578"/>
    <x v="0"/>
    <x v="80"/>
    <x v="1"/>
    <x v="3"/>
    <x v="25"/>
    <x v="57"/>
    <x v="22"/>
    <x v="1578"/>
    <x v="7"/>
  </r>
  <r>
    <n v="1579"/>
    <x v="1579"/>
    <s v="'Compilation of visual and literary art through fine art photography, graphic art, and poetry."/>
    <x v="273"/>
    <n v="28"/>
    <x v="1"/>
    <s v="US"/>
    <s v="USD"/>
    <x v="1578"/>
    <x v="1579"/>
    <x v="0"/>
    <x v="84"/>
    <x v="1"/>
    <x v="3"/>
    <x v="25"/>
    <x v="60"/>
    <x v="448"/>
    <x v="1579"/>
    <x v="4"/>
  </r>
  <r>
    <n v="1580"/>
    <x v="1580"/>
    <s v="Creating my 2nd book depicting the people and places in Brevard County w/current images + traveling to obtain new ones."/>
    <x v="257"/>
    <n v="0"/>
    <x v="1"/>
    <s v="US"/>
    <s v="USD"/>
    <x v="1579"/>
    <x v="1580"/>
    <x v="0"/>
    <x v="78"/>
    <x v="1"/>
    <x v="3"/>
    <x v="25"/>
    <x v="50"/>
    <x v="121"/>
    <x v="1580"/>
    <x v="5"/>
  </r>
  <r>
    <n v="1581"/>
    <x v="1581"/>
    <s v="Photographic canvas prints depicting different scenes from around the globe, including local images taken in Sussex England."/>
    <x v="28"/>
    <n v="5"/>
    <x v="2"/>
    <s v="GB"/>
    <s v="GBP"/>
    <x v="1580"/>
    <x v="1581"/>
    <x v="0"/>
    <x v="29"/>
    <x v="1"/>
    <x v="8"/>
    <x v="26"/>
    <x v="60"/>
    <x v="144"/>
    <x v="1581"/>
    <x v="0"/>
  </r>
  <r>
    <n v="1582"/>
    <x v="1582"/>
    <s v="I create canvas prints of images from in and around New Orleans"/>
    <x v="28"/>
    <n v="93"/>
    <x v="2"/>
    <s v="US"/>
    <s v="USD"/>
    <x v="1581"/>
    <x v="1582"/>
    <x v="0"/>
    <x v="83"/>
    <x v="1"/>
    <x v="8"/>
    <x v="26"/>
    <x v="114"/>
    <x v="1117"/>
    <x v="1582"/>
    <x v="0"/>
  </r>
  <r>
    <n v="1583"/>
    <x v="1583"/>
    <s v="I am a photographer who is inspired by the original Jules Verne story. I will make a thousands of photo and video materials for You."/>
    <x v="22"/>
    <n v="15"/>
    <x v="2"/>
    <s v="GB"/>
    <s v="GBP"/>
    <x v="1582"/>
    <x v="1583"/>
    <x v="0"/>
    <x v="29"/>
    <x v="1"/>
    <x v="8"/>
    <x v="26"/>
    <x v="50"/>
    <x v="2"/>
    <x v="1583"/>
    <x v="3"/>
  </r>
  <r>
    <n v="1584"/>
    <x v="1584"/>
    <s v="25 Kansas State Parks in the next year. What a great adventure to take together. Join me. Together we can photo this beautiful state."/>
    <x v="38"/>
    <n v="0"/>
    <x v="2"/>
    <s v="US"/>
    <s v="USD"/>
    <x v="1583"/>
    <x v="1584"/>
    <x v="0"/>
    <x v="78"/>
    <x v="1"/>
    <x v="8"/>
    <x v="26"/>
    <x v="50"/>
    <x v="121"/>
    <x v="1584"/>
    <x v="3"/>
  </r>
  <r>
    <n v="1585"/>
    <x v="1585"/>
    <s v="We've explored some of the most amazing places in New Zealand and can't think of a better way to share our experiences than a photo :)"/>
    <x v="13"/>
    <n v="1580"/>
    <x v="2"/>
    <s v="CA"/>
    <s v="CAD"/>
    <x v="1584"/>
    <x v="1585"/>
    <x v="0"/>
    <x v="8"/>
    <x v="1"/>
    <x v="8"/>
    <x v="26"/>
    <x v="135"/>
    <x v="1118"/>
    <x v="1585"/>
    <x v="2"/>
  </r>
  <r>
    <n v="1586"/>
    <x v="1586"/>
    <s v="Show the world the beauty that is in all of our back yards!"/>
    <x v="15"/>
    <n v="0"/>
    <x v="2"/>
    <s v="US"/>
    <s v="USD"/>
    <x v="1585"/>
    <x v="1586"/>
    <x v="0"/>
    <x v="78"/>
    <x v="1"/>
    <x v="8"/>
    <x v="26"/>
    <x v="50"/>
    <x v="121"/>
    <x v="1586"/>
    <x v="0"/>
  </r>
  <r>
    <n v="1587"/>
    <x v="1587"/>
    <s v="Aerial Photographs of Historical Structures and Landmarks across the US. Experience the Antique structures from the most Unique Angles!"/>
    <x v="51"/>
    <n v="1"/>
    <x v="2"/>
    <s v="US"/>
    <s v="USD"/>
    <x v="1586"/>
    <x v="1587"/>
    <x v="0"/>
    <x v="29"/>
    <x v="1"/>
    <x v="8"/>
    <x v="26"/>
    <x v="50"/>
    <x v="120"/>
    <x v="1587"/>
    <x v="3"/>
  </r>
  <r>
    <n v="1588"/>
    <x v="1588"/>
    <s v="Southeast Texas as seen through the lens of a cell phone camera"/>
    <x v="274"/>
    <n v="0"/>
    <x v="2"/>
    <s v="US"/>
    <s v="USD"/>
    <x v="1587"/>
    <x v="1588"/>
    <x v="0"/>
    <x v="78"/>
    <x v="1"/>
    <x v="8"/>
    <x v="26"/>
    <x v="50"/>
    <x v="121"/>
    <x v="1588"/>
    <x v="0"/>
  </r>
  <r>
    <n v="1589"/>
    <x v="1589"/>
    <s v="I want to be able to have my own photography inside a canvas and have it be displayed everywhere."/>
    <x v="38"/>
    <n v="0"/>
    <x v="2"/>
    <s v="US"/>
    <s v="USD"/>
    <x v="1588"/>
    <x v="1589"/>
    <x v="0"/>
    <x v="78"/>
    <x v="1"/>
    <x v="8"/>
    <x v="26"/>
    <x v="50"/>
    <x v="121"/>
    <x v="1589"/>
    <x v="0"/>
  </r>
  <r>
    <n v="1590"/>
    <x v="1590"/>
    <s v="Discover Italy through photography."/>
    <x v="127"/>
    <n v="1020"/>
    <x v="2"/>
    <s v="IT"/>
    <s v="EUR"/>
    <x v="1589"/>
    <x v="1590"/>
    <x v="0"/>
    <x v="84"/>
    <x v="1"/>
    <x v="8"/>
    <x v="26"/>
    <x v="53"/>
    <x v="1119"/>
    <x v="1590"/>
    <x v="0"/>
  </r>
  <r>
    <n v="1591"/>
    <x v="1591"/>
    <s v="Hi, my name is CiarÃ¡n May &amp; i'm a photographer from Co Fermanagh, Ireland. With your support  we can bring this wonderful book to life."/>
    <x v="32"/>
    <n v="4092"/>
    <x v="2"/>
    <s v="GB"/>
    <s v="GBP"/>
    <x v="1590"/>
    <x v="1591"/>
    <x v="0"/>
    <x v="297"/>
    <x v="1"/>
    <x v="8"/>
    <x v="26"/>
    <x v="129"/>
    <x v="1120"/>
    <x v="1591"/>
    <x v="2"/>
  </r>
  <r>
    <n v="1592"/>
    <x v="1592"/>
    <s v="A portfolio collage of beautiful pictures of authentic Pittsburgh locations and scenery."/>
    <x v="251"/>
    <n v="0"/>
    <x v="2"/>
    <s v="US"/>
    <s v="USD"/>
    <x v="1591"/>
    <x v="1592"/>
    <x v="0"/>
    <x v="78"/>
    <x v="1"/>
    <x v="8"/>
    <x v="26"/>
    <x v="50"/>
    <x v="121"/>
    <x v="1592"/>
    <x v="0"/>
  </r>
  <r>
    <n v="1593"/>
    <x v="1593"/>
    <s v="A trip to fulfill a dream of capturing the wonders and history of ancient Italy in person."/>
    <x v="29"/>
    <n v="3"/>
    <x v="2"/>
    <s v="US"/>
    <s v="USD"/>
    <x v="1592"/>
    <x v="1593"/>
    <x v="0"/>
    <x v="83"/>
    <x v="1"/>
    <x v="8"/>
    <x v="26"/>
    <x v="50"/>
    <x v="120"/>
    <x v="1593"/>
    <x v="0"/>
  </r>
  <r>
    <n v="1594"/>
    <x v="1594"/>
    <s v="I photograph my love of New Orleans, create canvases and share those memories with you."/>
    <x v="28"/>
    <n v="205"/>
    <x v="2"/>
    <s v="US"/>
    <s v="USD"/>
    <x v="1593"/>
    <x v="1594"/>
    <x v="0"/>
    <x v="73"/>
    <x v="1"/>
    <x v="8"/>
    <x v="26"/>
    <x v="70"/>
    <x v="372"/>
    <x v="1594"/>
    <x v="2"/>
  </r>
  <r>
    <n v="1595"/>
    <x v="1595"/>
    <s v="To make a coffee table book,  displaying civil war battlefields and forts,  taken at the same time of year the battles were fought."/>
    <x v="57"/>
    <n v="280"/>
    <x v="2"/>
    <s v="US"/>
    <s v="USD"/>
    <x v="1594"/>
    <x v="1595"/>
    <x v="0"/>
    <x v="63"/>
    <x v="1"/>
    <x v="8"/>
    <x v="26"/>
    <x v="50"/>
    <x v="375"/>
    <x v="1595"/>
    <x v="3"/>
  </r>
  <r>
    <n v="1596"/>
    <x v="1596"/>
    <s v="London is beautiful. I want to create a book of stunning images from in and around our great city"/>
    <x v="53"/>
    <n v="75"/>
    <x v="2"/>
    <s v="GB"/>
    <s v="GBP"/>
    <x v="1595"/>
    <x v="1596"/>
    <x v="0"/>
    <x v="83"/>
    <x v="1"/>
    <x v="8"/>
    <x v="26"/>
    <x v="53"/>
    <x v="380"/>
    <x v="1596"/>
    <x v="3"/>
  </r>
  <r>
    <n v="1597"/>
    <x v="1597"/>
    <s v="We're starting up a new an improved way to do vacation rental management, but we need some funding to kick start it!"/>
    <x v="36"/>
    <n v="0"/>
    <x v="2"/>
    <s v="US"/>
    <s v="USD"/>
    <x v="1596"/>
    <x v="1597"/>
    <x v="0"/>
    <x v="78"/>
    <x v="1"/>
    <x v="8"/>
    <x v="26"/>
    <x v="50"/>
    <x v="121"/>
    <x v="1597"/>
    <x v="2"/>
  </r>
  <r>
    <n v="1598"/>
    <x v="1598"/>
    <s v="I want to get our there and expand my photography skills and take a trip to Tornado alley to get more shots of storms and hopefully to"/>
    <x v="134"/>
    <n v="1"/>
    <x v="2"/>
    <s v="US"/>
    <s v="USD"/>
    <x v="1597"/>
    <x v="1598"/>
    <x v="0"/>
    <x v="29"/>
    <x v="1"/>
    <x v="8"/>
    <x v="26"/>
    <x v="50"/>
    <x v="120"/>
    <x v="1598"/>
    <x v="0"/>
  </r>
  <r>
    <n v="1599"/>
    <x v="1599"/>
    <s v="A London photographer trekking 5,895m up Africa's Mount Kilimanjaro to pursue and enrich a career."/>
    <x v="2"/>
    <n v="0"/>
    <x v="2"/>
    <s v="GB"/>
    <s v="GBP"/>
    <x v="1598"/>
    <x v="1599"/>
    <x v="0"/>
    <x v="78"/>
    <x v="1"/>
    <x v="8"/>
    <x v="26"/>
    <x v="50"/>
    <x v="121"/>
    <x v="1599"/>
    <x v="2"/>
  </r>
  <r>
    <n v="1600"/>
    <x v="1600"/>
    <s v="I plan to document volunteer work on an organic farm in rural India, and photograph the people and places I encounter during the trip."/>
    <x v="10"/>
    <n v="367"/>
    <x v="2"/>
    <s v="US"/>
    <s v="USD"/>
    <x v="1599"/>
    <x v="1600"/>
    <x v="0"/>
    <x v="82"/>
    <x v="1"/>
    <x v="8"/>
    <x v="26"/>
    <x v="113"/>
    <x v="99"/>
    <x v="1600"/>
    <x v="3"/>
  </r>
  <r>
    <n v="1601"/>
    <x v="1601"/>
    <s v="We're so close to releasing our long-awaited debut album! A little help will go a long way... let's do this!"/>
    <x v="30"/>
    <n v="2706.23"/>
    <x v="0"/>
    <s v="US"/>
    <s v="USD"/>
    <x v="1600"/>
    <x v="1601"/>
    <x v="0"/>
    <x v="66"/>
    <x v="0"/>
    <x v="4"/>
    <x v="11"/>
    <x v="29"/>
    <x v="1042"/>
    <x v="1601"/>
    <x v="6"/>
  </r>
  <r>
    <n v="1602"/>
    <x v="1602"/>
    <s v="We need the help of fans of both music and film alike to help us create our collective vision for this song."/>
    <x v="15"/>
    <n v="1502.5"/>
    <x v="0"/>
    <s v="US"/>
    <s v="USD"/>
    <x v="1601"/>
    <x v="1602"/>
    <x v="0"/>
    <x v="58"/>
    <x v="0"/>
    <x v="4"/>
    <x v="11"/>
    <x v="8"/>
    <x v="1121"/>
    <x v="1602"/>
    <x v="6"/>
  </r>
  <r>
    <n v="1603"/>
    <x v="1603"/>
    <s v="An exercise in the wild and dangerous world of solo musicianship by Maxwell D Feinstein."/>
    <x v="13"/>
    <n v="2000.66"/>
    <x v="0"/>
    <s v="US"/>
    <s v="USD"/>
    <x v="1602"/>
    <x v="1603"/>
    <x v="0"/>
    <x v="209"/>
    <x v="0"/>
    <x v="4"/>
    <x v="11"/>
    <x v="8"/>
    <x v="1122"/>
    <x v="1603"/>
    <x v="6"/>
  </r>
  <r>
    <n v="1604"/>
    <x v="1604"/>
    <s v="Kentucky Knife Fight is making a music video for the release of their new song, &quot;Love the Lonely.&quot; Raising money for production costs."/>
    <x v="70"/>
    <n v="3419"/>
    <x v="0"/>
    <s v="US"/>
    <s v="USD"/>
    <x v="1603"/>
    <x v="1604"/>
    <x v="0"/>
    <x v="16"/>
    <x v="0"/>
    <x v="4"/>
    <x v="11"/>
    <x v="108"/>
    <x v="1123"/>
    <x v="1604"/>
    <x v="5"/>
  </r>
  <r>
    <n v="1605"/>
    <x v="1605"/>
    <s v="A Band of Orcs needs gas, tires &amp; tags to get to GenCon Indy for the debut of their 28 mm gaming miniatures and historic live concert!"/>
    <x v="12"/>
    <n v="6041.6"/>
    <x v="0"/>
    <s v="US"/>
    <s v="USD"/>
    <x v="1604"/>
    <x v="1605"/>
    <x v="0"/>
    <x v="34"/>
    <x v="0"/>
    <x v="4"/>
    <x v="11"/>
    <x v="7"/>
    <x v="1124"/>
    <x v="1605"/>
    <x v="6"/>
  </r>
  <r>
    <n v="1606"/>
    <x v="1606"/>
    <s v="The Scurvies, an independent punk rock 'n' roll band are recording a new album to be released on vinyl and CD, on their very own label."/>
    <x v="6"/>
    <n v="8080.33"/>
    <x v="0"/>
    <s v="US"/>
    <s v="USD"/>
    <x v="1605"/>
    <x v="1606"/>
    <x v="0"/>
    <x v="297"/>
    <x v="0"/>
    <x v="4"/>
    <x v="11"/>
    <x v="7"/>
    <x v="1125"/>
    <x v="1606"/>
    <x v="7"/>
  </r>
  <r>
    <n v="1607"/>
    <x v="1607"/>
    <s v="The world's only all-Asian American dance rock band, The Slants, needs a bus to tour cons, shows, and festivals."/>
    <x v="3"/>
    <n v="14511"/>
    <x v="0"/>
    <s v="US"/>
    <s v="USD"/>
    <x v="1606"/>
    <x v="1607"/>
    <x v="0"/>
    <x v="242"/>
    <x v="0"/>
    <x v="4"/>
    <x v="11"/>
    <x v="14"/>
    <x v="1126"/>
    <x v="1607"/>
    <x v="5"/>
  </r>
  <r>
    <n v="1608"/>
    <x v="1608"/>
    <s v="The Devil &amp; Me's Debut album, &quot;...It's Not A Dream&quot;, featuring 9 original, Hard Rock songs."/>
    <x v="38"/>
    <n v="1215"/>
    <x v="0"/>
    <s v="US"/>
    <s v="USD"/>
    <x v="1607"/>
    <x v="1608"/>
    <x v="0"/>
    <x v="23"/>
    <x v="0"/>
    <x v="4"/>
    <x v="11"/>
    <x v="7"/>
    <x v="1127"/>
    <x v="1608"/>
    <x v="4"/>
  </r>
  <r>
    <n v="1609"/>
    <x v="1609"/>
    <s v="Still the Sky's Limit is finishing their first full length album and going on a full US tour, and WE NEED YOUR HELP!"/>
    <x v="15"/>
    <n v="1775"/>
    <x v="0"/>
    <s v="US"/>
    <s v="USD"/>
    <x v="1608"/>
    <x v="1609"/>
    <x v="0"/>
    <x v="80"/>
    <x v="0"/>
    <x v="4"/>
    <x v="11"/>
    <x v="90"/>
    <x v="1128"/>
    <x v="1609"/>
    <x v="6"/>
  </r>
  <r>
    <n v="1610"/>
    <x v="1610"/>
    <s v="So The Story Goes is the upcoming album from &quot;Just Joe&quot; Altier."/>
    <x v="13"/>
    <n v="5437"/>
    <x v="0"/>
    <s v="US"/>
    <s v="USD"/>
    <x v="1609"/>
    <x v="1610"/>
    <x v="0"/>
    <x v="300"/>
    <x v="0"/>
    <x v="4"/>
    <x v="11"/>
    <x v="213"/>
    <x v="1129"/>
    <x v="1610"/>
    <x v="5"/>
  </r>
  <r>
    <n v="1611"/>
    <x v="1611"/>
    <s v="Skelton-Luns CD/7&quot; No Big Deal."/>
    <x v="134"/>
    <n v="1001"/>
    <x v="0"/>
    <s v="US"/>
    <s v="USD"/>
    <x v="1610"/>
    <x v="1611"/>
    <x v="0"/>
    <x v="74"/>
    <x v="0"/>
    <x v="4"/>
    <x v="11"/>
    <x v="105"/>
    <x v="1130"/>
    <x v="1611"/>
    <x v="4"/>
  </r>
  <r>
    <n v="1612"/>
    <x v="1612"/>
    <s v="Help us achieve our goal to get our van repaired, gassed up, and road-ready for our winter tour!"/>
    <x v="2"/>
    <n v="550"/>
    <x v="0"/>
    <s v="US"/>
    <s v="USD"/>
    <x v="1611"/>
    <x v="1612"/>
    <x v="0"/>
    <x v="202"/>
    <x v="0"/>
    <x v="4"/>
    <x v="11"/>
    <x v="5"/>
    <x v="73"/>
    <x v="1612"/>
    <x v="5"/>
  </r>
  <r>
    <n v="1613"/>
    <x v="1613"/>
    <s v="Ghosts and Paper Hearts are getting ready to release their new EP and we want it to be sent everywhere. Help us out PLEASE!!!!!"/>
    <x v="28"/>
    <n v="1015"/>
    <x v="0"/>
    <s v="US"/>
    <s v="USD"/>
    <x v="1612"/>
    <x v="1613"/>
    <x v="0"/>
    <x v="55"/>
    <x v="0"/>
    <x v="4"/>
    <x v="11"/>
    <x v="21"/>
    <x v="1131"/>
    <x v="1613"/>
    <x v="5"/>
  </r>
  <r>
    <n v="1614"/>
    <x v="1614"/>
    <s v="We are going into the studio this June/July to begin our New Album. Pre-order the CD &amp; join us as we present The Greatest Show Alive."/>
    <x v="10"/>
    <n v="5135"/>
    <x v="0"/>
    <s v="US"/>
    <s v="USD"/>
    <x v="1613"/>
    <x v="1614"/>
    <x v="0"/>
    <x v="99"/>
    <x v="0"/>
    <x v="4"/>
    <x v="11"/>
    <x v="33"/>
    <x v="1122"/>
    <x v="1614"/>
    <x v="3"/>
  </r>
  <r>
    <n v="1615"/>
    <x v="1615"/>
    <s v="We are Reno Divorce!! Here is a taste of our upcoming release and we invite you to be a part of it."/>
    <x v="6"/>
    <n v="9130"/>
    <x v="0"/>
    <s v="US"/>
    <s v="USD"/>
    <x v="1614"/>
    <x v="1615"/>
    <x v="0"/>
    <x v="327"/>
    <x v="0"/>
    <x v="4"/>
    <x v="11"/>
    <x v="35"/>
    <x v="1132"/>
    <x v="1615"/>
    <x v="6"/>
  </r>
  <r>
    <n v="1616"/>
    <x v="1616"/>
    <s v="HELP! We don't have much time.....Join Aly Jados in making her new EP a reality before the world ends!!!!"/>
    <x v="3"/>
    <n v="10420"/>
    <x v="0"/>
    <s v="US"/>
    <s v="USD"/>
    <x v="1615"/>
    <x v="1616"/>
    <x v="0"/>
    <x v="328"/>
    <x v="0"/>
    <x v="4"/>
    <x v="11"/>
    <x v="3"/>
    <x v="1133"/>
    <x v="1616"/>
    <x v="5"/>
  </r>
  <r>
    <n v="1617"/>
    <x v="1617"/>
    <s v="The Coffis Brothers &amp;The Mountain Men are recording a brand new full length record."/>
    <x v="39"/>
    <n v="10210"/>
    <x v="0"/>
    <s v="US"/>
    <s v="USD"/>
    <x v="1616"/>
    <x v="1617"/>
    <x v="0"/>
    <x v="150"/>
    <x v="0"/>
    <x v="4"/>
    <x v="11"/>
    <x v="91"/>
    <x v="1134"/>
    <x v="1617"/>
    <x v="4"/>
  </r>
  <r>
    <n v="1618"/>
    <x v="1618"/>
    <s v="Janus Word combines hard rock with melodic acoustic music for a unique and awesome sound."/>
    <x v="15"/>
    <n v="1576"/>
    <x v="0"/>
    <s v="US"/>
    <s v="USD"/>
    <x v="1617"/>
    <x v="1618"/>
    <x v="0"/>
    <x v="74"/>
    <x v="0"/>
    <x v="4"/>
    <x v="11"/>
    <x v="2"/>
    <x v="1135"/>
    <x v="1618"/>
    <x v="4"/>
  </r>
  <r>
    <n v="1619"/>
    <x v="1619"/>
    <s v="Creating a live show experience that does justice to the musicianship and time spent rehearsing.  Help us weave this sonic tapestry!"/>
    <x v="15"/>
    <n v="2000"/>
    <x v="0"/>
    <s v="US"/>
    <s v="USD"/>
    <x v="1618"/>
    <x v="1619"/>
    <x v="0"/>
    <x v="23"/>
    <x v="0"/>
    <x v="4"/>
    <x v="11"/>
    <x v="18"/>
    <x v="1136"/>
    <x v="1619"/>
    <x v="3"/>
  </r>
  <r>
    <n v="1620"/>
    <x v="1620"/>
    <s v="Kickstarting my music career with 300 hard copy CDs of my first release."/>
    <x v="28"/>
    <n v="1130"/>
    <x v="0"/>
    <s v="US"/>
    <s v="USD"/>
    <x v="1619"/>
    <x v="1620"/>
    <x v="0"/>
    <x v="57"/>
    <x v="0"/>
    <x v="4"/>
    <x v="11"/>
    <x v="40"/>
    <x v="1137"/>
    <x v="1620"/>
    <x v="4"/>
  </r>
  <r>
    <n v="1621"/>
    <x v="1621"/>
    <s v="Its long over due! Help us fund our debut album! We need all our friends and fans support on this! Lets make it happen!"/>
    <x v="10"/>
    <n v="6060"/>
    <x v="0"/>
    <s v="US"/>
    <s v="USD"/>
    <x v="1620"/>
    <x v="1621"/>
    <x v="0"/>
    <x v="77"/>
    <x v="0"/>
    <x v="4"/>
    <x v="11"/>
    <x v="10"/>
    <x v="1138"/>
    <x v="1621"/>
    <x v="5"/>
  </r>
  <r>
    <n v="1622"/>
    <x v="1622"/>
    <s v="Join in PrincessFrank's conquest of the Rock&amp;Roll kingdom! Pledge your support and help him claim the throne of Rock!"/>
    <x v="275"/>
    <n v="7019"/>
    <x v="0"/>
    <s v="US"/>
    <s v="USD"/>
    <x v="1621"/>
    <x v="1622"/>
    <x v="0"/>
    <x v="71"/>
    <x v="0"/>
    <x v="4"/>
    <x v="11"/>
    <x v="21"/>
    <x v="1139"/>
    <x v="1622"/>
    <x v="3"/>
  </r>
  <r>
    <n v="1623"/>
    <x v="1623"/>
    <s v="We play covers of mod and ska classics to enthusiastic crowds. Now we want to leave our own original mark on mod musical history."/>
    <x v="47"/>
    <n v="758"/>
    <x v="0"/>
    <s v="GB"/>
    <s v="GBP"/>
    <x v="1622"/>
    <x v="1623"/>
    <x v="0"/>
    <x v="59"/>
    <x v="0"/>
    <x v="4"/>
    <x v="11"/>
    <x v="7"/>
    <x v="1140"/>
    <x v="1623"/>
    <x v="4"/>
  </r>
  <r>
    <n v="1624"/>
    <x v="1624"/>
    <s v="Joey De Noble is raising money to help record his latest music, and he wants YOU to be a part of it!"/>
    <x v="28"/>
    <n v="1180"/>
    <x v="0"/>
    <s v="US"/>
    <s v="USD"/>
    <x v="1623"/>
    <x v="1624"/>
    <x v="0"/>
    <x v="20"/>
    <x v="0"/>
    <x v="4"/>
    <x v="11"/>
    <x v="90"/>
    <x v="1141"/>
    <x v="1624"/>
    <x v="5"/>
  </r>
  <r>
    <n v="1625"/>
    <x v="1625"/>
    <s v="Progressive metal band Redemption is preparing to film its second live DVD at the Progpower festival in Atlanta, GA in September, 2012."/>
    <x v="51"/>
    <n v="11650"/>
    <x v="0"/>
    <s v="US"/>
    <s v="USD"/>
    <x v="1624"/>
    <x v="1625"/>
    <x v="0"/>
    <x v="201"/>
    <x v="0"/>
    <x v="4"/>
    <x v="11"/>
    <x v="19"/>
    <x v="1142"/>
    <x v="1625"/>
    <x v="5"/>
  </r>
  <r>
    <n v="1626"/>
    <x v="1626"/>
    <s v="Help Christian Rock Band &quot;The Protest&quot; fund their new album and further their mission of positively impacting lives."/>
    <x v="6"/>
    <n v="8095"/>
    <x v="0"/>
    <s v="US"/>
    <s v="USD"/>
    <x v="1625"/>
    <x v="1626"/>
    <x v="0"/>
    <x v="52"/>
    <x v="0"/>
    <x v="4"/>
    <x v="11"/>
    <x v="7"/>
    <x v="1143"/>
    <x v="1626"/>
    <x v="4"/>
  </r>
  <r>
    <n v="1627"/>
    <x v="1627"/>
    <s v="River of Thorns is a recording duo based in southeast Michigan.  We're releasing a great sounding cd recorded in a tiny home studio!"/>
    <x v="13"/>
    <n v="2340"/>
    <x v="0"/>
    <s v="US"/>
    <s v="USD"/>
    <x v="1626"/>
    <x v="1627"/>
    <x v="0"/>
    <x v="44"/>
    <x v="0"/>
    <x v="4"/>
    <x v="11"/>
    <x v="16"/>
    <x v="1144"/>
    <x v="1627"/>
    <x v="5"/>
  </r>
  <r>
    <n v="1628"/>
    <x v="1628"/>
    <s v="Original Jewish rock music on human relationships and identity"/>
    <x v="23"/>
    <n v="4037"/>
    <x v="0"/>
    <s v="US"/>
    <s v="USD"/>
    <x v="1627"/>
    <x v="1628"/>
    <x v="0"/>
    <x v="106"/>
    <x v="0"/>
    <x v="4"/>
    <x v="11"/>
    <x v="7"/>
    <x v="1145"/>
    <x v="1628"/>
    <x v="3"/>
  </r>
  <r>
    <n v="1629"/>
    <x v="1629"/>
    <s v="Help Off The Turnpike release new music, and set fire to everything!"/>
    <x v="12"/>
    <n v="6220"/>
    <x v="0"/>
    <s v="US"/>
    <s v="USD"/>
    <x v="1628"/>
    <x v="1629"/>
    <x v="0"/>
    <x v="141"/>
    <x v="0"/>
    <x v="4"/>
    <x v="11"/>
    <x v="3"/>
    <x v="1146"/>
    <x v="1629"/>
    <x v="3"/>
  </r>
  <r>
    <n v="1630"/>
    <x v="1630"/>
    <s v="Inspired by the legacy of Tex Tucker, Golden Grenade is setting out to record their first CD with heavy hearts and intense purpose."/>
    <x v="23"/>
    <n v="10610"/>
    <x v="0"/>
    <s v="US"/>
    <s v="USD"/>
    <x v="1629"/>
    <x v="1630"/>
    <x v="0"/>
    <x v="149"/>
    <x v="0"/>
    <x v="4"/>
    <x v="11"/>
    <x v="214"/>
    <x v="1147"/>
    <x v="1630"/>
    <x v="5"/>
  </r>
  <r>
    <n v="1631"/>
    <x v="1631"/>
    <s v="We're putting together our next studio album, and we want you to be a part of it. Check out the video for some clips from the studio."/>
    <x v="3"/>
    <n v="15591"/>
    <x v="0"/>
    <s v="US"/>
    <s v="USD"/>
    <x v="1630"/>
    <x v="1631"/>
    <x v="0"/>
    <x v="182"/>
    <x v="0"/>
    <x v="4"/>
    <x v="11"/>
    <x v="94"/>
    <x v="1148"/>
    <x v="1631"/>
    <x v="5"/>
  </r>
  <r>
    <n v="1632"/>
    <x v="1632"/>
    <s v="Hey everyone! If you don't already know, we're Culprit, a 4-piece rock band from Los Angeles &amp; we are in dire need of a new tour van!"/>
    <x v="23"/>
    <n v="4065"/>
    <x v="0"/>
    <s v="US"/>
    <s v="USD"/>
    <x v="1631"/>
    <x v="1632"/>
    <x v="0"/>
    <x v="5"/>
    <x v="0"/>
    <x v="4"/>
    <x v="11"/>
    <x v="21"/>
    <x v="1149"/>
    <x v="1632"/>
    <x v="6"/>
  </r>
  <r>
    <n v="1633"/>
    <x v="1633"/>
    <s v="We are a four piece rock band that has played shows in and around NYC including Mercury Lounge.  Two of our members are now in LA."/>
    <x v="3"/>
    <n v="10000"/>
    <x v="0"/>
    <s v="US"/>
    <s v="USD"/>
    <x v="1632"/>
    <x v="1633"/>
    <x v="0"/>
    <x v="6"/>
    <x v="0"/>
    <x v="4"/>
    <x v="11"/>
    <x v="8"/>
    <x v="1150"/>
    <x v="1633"/>
    <x v="6"/>
  </r>
  <r>
    <n v="1634"/>
    <x v="1634"/>
    <s v="Recording Debut  Album w/ Producer Ikey Owens from Free Moral Agents/ The Mars Volta"/>
    <x v="13"/>
    <n v="2010"/>
    <x v="0"/>
    <s v="US"/>
    <s v="USD"/>
    <x v="1633"/>
    <x v="1634"/>
    <x v="0"/>
    <x v="58"/>
    <x v="0"/>
    <x v="4"/>
    <x v="11"/>
    <x v="7"/>
    <x v="1151"/>
    <x v="1634"/>
    <x v="6"/>
  </r>
  <r>
    <n v="1635"/>
    <x v="1635"/>
    <s v="TWO will be recording their next album, MOUNTAINS, in July and need your help to make their vision a reality. Many perks are available!"/>
    <x v="13"/>
    <n v="2506"/>
    <x v="0"/>
    <s v="US"/>
    <s v="USD"/>
    <x v="1634"/>
    <x v="1635"/>
    <x v="0"/>
    <x v="77"/>
    <x v="0"/>
    <x v="4"/>
    <x v="11"/>
    <x v="105"/>
    <x v="1152"/>
    <x v="1635"/>
    <x v="2"/>
  </r>
  <r>
    <n v="1636"/>
    <x v="1636"/>
    <s v="Butch County is a hard rockin bunch of girls and boy-girls from Austin.  Help us show San Francisco  Pride how we do it in Texas!"/>
    <x v="37"/>
    <n v="4660"/>
    <x v="0"/>
    <s v="US"/>
    <s v="USD"/>
    <x v="1635"/>
    <x v="1636"/>
    <x v="0"/>
    <x v="45"/>
    <x v="0"/>
    <x v="4"/>
    <x v="11"/>
    <x v="3"/>
    <x v="1153"/>
    <x v="1636"/>
    <x v="6"/>
  </r>
  <r>
    <n v="1637"/>
    <x v="1637"/>
    <s v="We (the band Sunset) has been invited to play in Philadelphia.   Help us get there and you will receive special prizes."/>
    <x v="2"/>
    <n v="519"/>
    <x v="0"/>
    <s v="US"/>
    <s v="USD"/>
    <x v="1636"/>
    <x v="1637"/>
    <x v="0"/>
    <x v="41"/>
    <x v="0"/>
    <x v="4"/>
    <x v="11"/>
    <x v="3"/>
    <x v="1154"/>
    <x v="1637"/>
    <x v="8"/>
  </r>
  <r>
    <n v="1638"/>
    <x v="1638"/>
    <s v="Avenues will be going in to the studio to record a new EP with Matt Allison!"/>
    <x v="28"/>
    <n v="1050"/>
    <x v="0"/>
    <s v="US"/>
    <s v="USD"/>
    <x v="1637"/>
    <x v="1638"/>
    <x v="0"/>
    <x v="74"/>
    <x v="0"/>
    <x v="4"/>
    <x v="11"/>
    <x v="2"/>
    <x v="1155"/>
    <x v="1638"/>
    <x v="4"/>
  </r>
  <r>
    <n v="1639"/>
    <x v="1639"/>
    <s v="We've written the music and now it's time to record. We're excited to work with Nic at Different Fur studios but we need your help!"/>
    <x v="40"/>
    <n v="1800"/>
    <x v="0"/>
    <s v="US"/>
    <s v="USD"/>
    <x v="1638"/>
    <x v="1639"/>
    <x v="0"/>
    <x v="10"/>
    <x v="0"/>
    <x v="4"/>
    <x v="11"/>
    <x v="8"/>
    <x v="1156"/>
    <x v="1639"/>
    <x v="5"/>
  </r>
  <r>
    <n v="1640"/>
    <x v="1640"/>
    <s v="We are a friendly neighborhood electronic pop duo from Los Angeles. We want to shoot a music video for a song from our debut album."/>
    <x v="44"/>
    <n v="679.44"/>
    <x v="0"/>
    <s v="US"/>
    <s v="USD"/>
    <x v="1639"/>
    <x v="1640"/>
    <x v="0"/>
    <x v="57"/>
    <x v="0"/>
    <x v="4"/>
    <x v="11"/>
    <x v="106"/>
    <x v="1157"/>
    <x v="1640"/>
    <x v="7"/>
  </r>
  <r>
    <n v="1641"/>
    <x v="1641"/>
    <s v="Music Video For Upbeat and Inspiring Song - Run For Your Life"/>
    <x v="30"/>
    <n v="2535"/>
    <x v="0"/>
    <s v="US"/>
    <s v="USD"/>
    <x v="1640"/>
    <x v="1641"/>
    <x v="0"/>
    <x v="55"/>
    <x v="0"/>
    <x v="4"/>
    <x v="27"/>
    <x v="7"/>
    <x v="1158"/>
    <x v="1641"/>
    <x v="3"/>
  </r>
  <r>
    <n v="1642"/>
    <x v="1642"/>
    <s v="Pop Garden Radio Presents: The Rock on the Road Tour Season 2 CD. 23 great Pop tracks from independent Pop artists."/>
    <x v="38"/>
    <n v="1200"/>
    <x v="0"/>
    <s v="US"/>
    <s v="USD"/>
    <x v="1641"/>
    <x v="1642"/>
    <x v="0"/>
    <x v="33"/>
    <x v="0"/>
    <x v="4"/>
    <x v="27"/>
    <x v="8"/>
    <x v="314"/>
    <x v="1642"/>
    <x v="6"/>
  </r>
  <r>
    <n v="1643"/>
    <x v="1643"/>
    <s v="This Is All Now is putting out a brand new record, and we need YOUR help to do it!"/>
    <x v="10"/>
    <n v="6235"/>
    <x v="0"/>
    <s v="US"/>
    <s v="USD"/>
    <x v="1642"/>
    <x v="1643"/>
    <x v="0"/>
    <x v="77"/>
    <x v="0"/>
    <x v="4"/>
    <x v="27"/>
    <x v="105"/>
    <x v="1159"/>
    <x v="1643"/>
    <x v="5"/>
  </r>
  <r>
    <n v="1644"/>
    <x v="1644"/>
    <s v="Be a part of helping Singer/Songwriter Kevin Wood bring his 3rd Album &quot;Out Among The Wolves&quot; from the studio to you!"/>
    <x v="3"/>
    <n v="10950"/>
    <x v="0"/>
    <s v="US"/>
    <s v="USD"/>
    <x v="1643"/>
    <x v="1644"/>
    <x v="0"/>
    <x v="130"/>
    <x v="0"/>
    <x v="4"/>
    <x v="27"/>
    <x v="5"/>
    <x v="1160"/>
    <x v="1644"/>
    <x v="5"/>
  </r>
  <r>
    <n v="1645"/>
    <x v="1645"/>
    <s v="&quot;All I Have is filled with soaring pianos and bright guitars; heartfelt songs coupled with intuitive melodic compositions&quot;"/>
    <x v="10"/>
    <n v="5540"/>
    <x v="0"/>
    <s v="US"/>
    <s v="USD"/>
    <x v="1644"/>
    <x v="1645"/>
    <x v="0"/>
    <x v="73"/>
    <x v="0"/>
    <x v="4"/>
    <x v="27"/>
    <x v="38"/>
    <x v="1161"/>
    <x v="1645"/>
    <x v="4"/>
  </r>
  <r>
    <n v="1646"/>
    <x v="1646"/>
    <s v="Album 3 funds.We have 13 amazing songs ready to go . a fantastic engineer to mix them, James Aparicio(Depeche Mode/Liars.We need you xx"/>
    <x v="13"/>
    <n v="2204"/>
    <x v="0"/>
    <s v="GB"/>
    <s v="GBP"/>
    <x v="1645"/>
    <x v="1646"/>
    <x v="0"/>
    <x v="183"/>
    <x v="0"/>
    <x v="4"/>
    <x v="27"/>
    <x v="5"/>
    <x v="1162"/>
    <x v="1646"/>
    <x v="3"/>
  </r>
  <r>
    <n v="1647"/>
    <x v="1647"/>
    <s v="Grammy Pop Soul Artist Jaysin is raising funds to make the most EPIC Music Video ever and he wants to PUT YOU IN IT!"/>
    <x v="10"/>
    <n v="5236"/>
    <x v="0"/>
    <s v="US"/>
    <s v="USD"/>
    <x v="1646"/>
    <x v="1647"/>
    <x v="0"/>
    <x v="67"/>
    <x v="0"/>
    <x v="4"/>
    <x v="27"/>
    <x v="2"/>
    <x v="1163"/>
    <x v="1647"/>
    <x v="5"/>
  </r>
  <r>
    <n v="1648"/>
    <x v="1648"/>
    <s v="We've finished recording our debut LP &quot;Wide Awake&quot; and would love to have it pressed on vinyl, but we need your help"/>
    <x v="98"/>
    <n v="2881"/>
    <x v="0"/>
    <s v="US"/>
    <s v="USD"/>
    <x v="1647"/>
    <x v="1648"/>
    <x v="0"/>
    <x v="240"/>
    <x v="0"/>
    <x v="4"/>
    <x v="27"/>
    <x v="105"/>
    <x v="1164"/>
    <x v="1648"/>
    <x v="6"/>
  </r>
  <r>
    <n v="1649"/>
    <x v="1649"/>
    <s v="This is it! The new Sam Lyons album #3. Help me make it happen by pledging today - pre-order the CD and other cool stuff right here."/>
    <x v="276"/>
    <n v="3822.33"/>
    <x v="0"/>
    <s v="US"/>
    <s v="USD"/>
    <x v="1648"/>
    <x v="1649"/>
    <x v="0"/>
    <x v="75"/>
    <x v="0"/>
    <x v="4"/>
    <x v="27"/>
    <x v="7"/>
    <x v="1165"/>
    <x v="1649"/>
    <x v="3"/>
  </r>
  <r>
    <n v="1650"/>
    <x v="1650"/>
    <s v="Help me record a CD that uses pop styling to give a fresh sound to ancient wisdom from scripture!"/>
    <x v="13"/>
    <n v="2831"/>
    <x v="0"/>
    <s v="US"/>
    <s v="USD"/>
    <x v="1649"/>
    <x v="1650"/>
    <x v="0"/>
    <x v="58"/>
    <x v="0"/>
    <x v="4"/>
    <x v="27"/>
    <x v="24"/>
    <x v="1166"/>
    <x v="1650"/>
    <x v="4"/>
  </r>
  <r>
    <n v="1651"/>
    <x v="1651"/>
    <s v="Pop/Alternative/Classical/Electronic artist Dakota Lillie is making a music video for the opening track on his album &quot;The Dream&quot;"/>
    <x v="13"/>
    <n v="2015"/>
    <x v="0"/>
    <s v="US"/>
    <s v="USD"/>
    <x v="1650"/>
    <x v="1651"/>
    <x v="0"/>
    <x v="9"/>
    <x v="0"/>
    <x v="4"/>
    <x v="27"/>
    <x v="7"/>
    <x v="1167"/>
    <x v="1651"/>
    <x v="6"/>
  </r>
  <r>
    <n v="1652"/>
    <x v="1652"/>
    <s v="A stunning musical story, telling of the triumphs and struggles we experience through our relationships with life, friends and lovers."/>
    <x v="37"/>
    <n v="4530"/>
    <x v="0"/>
    <s v="US"/>
    <s v="USD"/>
    <x v="1651"/>
    <x v="1652"/>
    <x v="0"/>
    <x v="16"/>
    <x v="0"/>
    <x v="4"/>
    <x v="27"/>
    <x v="7"/>
    <x v="1168"/>
    <x v="1652"/>
    <x v="4"/>
  </r>
  <r>
    <n v="1653"/>
    <x v="1653"/>
    <s v="On 4/26, The Narrative will head out on their 1st full US tour with Eisley and aim to raise $7,500 to cover tour expenses. "/>
    <x v="10"/>
    <n v="8711.52"/>
    <x v="0"/>
    <s v="US"/>
    <s v="USD"/>
    <x v="1652"/>
    <x v="1653"/>
    <x v="0"/>
    <x v="129"/>
    <x v="0"/>
    <x v="4"/>
    <x v="27"/>
    <x v="107"/>
    <x v="1169"/>
    <x v="1653"/>
    <x v="6"/>
  </r>
  <r>
    <n v="1654"/>
    <x v="1654"/>
    <s v="i have 3 new, killer songs that i must record immediately. i can certify the lethal-ness of the songs. these may be my best songs yet!"/>
    <x v="184"/>
    <n v="1319"/>
    <x v="0"/>
    <s v="US"/>
    <s v="USD"/>
    <x v="1653"/>
    <x v="1654"/>
    <x v="0"/>
    <x v="69"/>
    <x v="0"/>
    <x v="4"/>
    <x v="27"/>
    <x v="28"/>
    <x v="1170"/>
    <x v="1654"/>
    <x v="5"/>
  </r>
  <r>
    <n v="1655"/>
    <x v="1655"/>
    <s v="Berklee College of Music student, Meg Porter needs YOUR help to fund her very first EP!"/>
    <x v="15"/>
    <n v="2143"/>
    <x v="0"/>
    <s v="US"/>
    <s v="USD"/>
    <x v="1654"/>
    <x v="1655"/>
    <x v="0"/>
    <x v="53"/>
    <x v="0"/>
    <x v="4"/>
    <x v="27"/>
    <x v="142"/>
    <x v="1171"/>
    <x v="1655"/>
    <x v="5"/>
  </r>
  <r>
    <n v="1656"/>
    <x v="1656"/>
    <s v="The making of a quality, full length album journeying through a pop/folk/rock/americana sound_x000a_noisetrade.com/jaredmitchellmusic"/>
    <x v="51"/>
    <n v="7525.12"/>
    <x v="0"/>
    <s v="US"/>
    <s v="USD"/>
    <x v="1655"/>
    <x v="1656"/>
    <x v="0"/>
    <x v="53"/>
    <x v="0"/>
    <x v="4"/>
    <x v="27"/>
    <x v="8"/>
    <x v="1172"/>
    <x v="1656"/>
    <x v="5"/>
  </r>
  <r>
    <n v="1657"/>
    <x v="1657"/>
    <s v="The long anticipated debut album from singer/songwriter Lynette will be recorded this June in Nashville! You can help make it happen!"/>
    <x v="31"/>
    <n v="26233.45"/>
    <x v="0"/>
    <s v="US"/>
    <s v="USD"/>
    <x v="1656"/>
    <x v="1657"/>
    <x v="0"/>
    <x v="170"/>
    <x v="0"/>
    <x v="4"/>
    <x v="27"/>
    <x v="2"/>
    <x v="1173"/>
    <x v="1657"/>
    <x v="5"/>
  </r>
  <r>
    <n v="1658"/>
    <x v="1658"/>
    <s v="I've had numerous song ideas spinning around in my head for years now, please help me get them out- into a studio and into your homes!"/>
    <x v="12"/>
    <n v="7934"/>
    <x v="0"/>
    <s v="US"/>
    <s v="USD"/>
    <x v="1657"/>
    <x v="1658"/>
    <x v="0"/>
    <x v="329"/>
    <x v="0"/>
    <x v="4"/>
    <x v="27"/>
    <x v="88"/>
    <x v="1174"/>
    <x v="1658"/>
    <x v="5"/>
  </r>
  <r>
    <n v="1659"/>
    <x v="1659"/>
    <s v="The long awaited Christmas EP is in session! We need your help to get it professionally mixed, produced and manufactured."/>
    <x v="2"/>
    <n v="564"/>
    <x v="0"/>
    <s v="GB"/>
    <s v="GBP"/>
    <x v="1658"/>
    <x v="1659"/>
    <x v="0"/>
    <x v="43"/>
    <x v="0"/>
    <x v="4"/>
    <x v="27"/>
    <x v="40"/>
    <x v="1175"/>
    <x v="1659"/>
    <x v="4"/>
  </r>
  <r>
    <n v="1660"/>
    <x v="1660"/>
    <s v="Vogliamo realizzare un risotto fragole e champagne e condividerlo con i nostri fan. Faremo il risotto durante un concerto casalingo."/>
    <x v="277"/>
    <n v="1003"/>
    <x v="0"/>
    <s v="IT"/>
    <s v="EUR"/>
    <x v="1659"/>
    <x v="1660"/>
    <x v="0"/>
    <x v="17"/>
    <x v="0"/>
    <x v="4"/>
    <x v="27"/>
    <x v="215"/>
    <x v="676"/>
    <x v="1660"/>
    <x v="2"/>
  </r>
  <r>
    <n v="1661"/>
    <x v="1661"/>
    <s v="I am excited to present my debut pop project Kyana!_x000a_Piano and vocal sounds embedded in sophisticated, bold arrangements &amp; brisk beats"/>
    <x v="278"/>
    <n v="8098"/>
    <x v="0"/>
    <s v="AT"/>
    <s v="EUR"/>
    <x v="1660"/>
    <x v="1661"/>
    <x v="0"/>
    <x v="21"/>
    <x v="0"/>
    <x v="4"/>
    <x v="27"/>
    <x v="33"/>
    <x v="1176"/>
    <x v="1661"/>
    <x v="0"/>
  </r>
  <r>
    <n v="1662"/>
    <x v="1662"/>
    <s v="I am a singer/songwriter from Miami Beach working on my first fully produced album entitled &quot;Illusion&quot;. Support independent music!!"/>
    <x v="6"/>
    <n v="8211"/>
    <x v="0"/>
    <s v="US"/>
    <s v="USD"/>
    <x v="1661"/>
    <x v="1662"/>
    <x v="0"/>
    <x v="95"/>
    <x v="0"/>
    <x v="4"/>
    <x v="27"/>
    <x v="33"/>
    <x v="1177"/>
    <x v="1662"/>
    <x v="6"/>
  </r>
  <r>
    <n v="1663"/>
    <x v="1663"/>
    <s v="music is as important to the eyes as it is to the ears. help bring ghost to life in front of your eyes."/>
    <x v="28"/>
    <n v="1080"/>
    <x v="0"/>
    <s v="US"/>
    <s v="USD"/>
    <x v="1662"/>
    <x v="1663"/>
    <x v="0"/>
    <x v="58"/>
    <x v="0"/>
    <x v="4"/>
    <x v="27"/>
    <x v="29"/>
    <x v="1178"/>
    <x v="1663"/>
    <x v="0"/>
  </r>
  <r>
    <n v="1664"/>
    <x v="1664"/>
    <s v="Korean-American Soprano Grace's Debut Album - coming up in June 2012. Come and be part of this exciting project!"/>
    <x v="30"/>
    <n v="3060.22"/>
    <x v="0"/>
    <s v="US"/>
    <s v="USD"/>
    <x v="1663"/>
    <x v="1664"/>
    <x v="0"/>
    <x v="30"/>
    <x v="0"/>
    <x v="4"/>
    <x v="27"/>
    <x v="108"/>
    <x v="1179"/>
    <x v="1664"/>
    <x v="5"/>
  </r>
  <r>
    <n v="1665"/>
    <x v="1665"/>
    <s v="Simply Put is recording our debut album and needs to raise funds for studio time, printing and possibly the start of a sound system.  "/>
    <x v="8"/>
    <n v="4181"/>
    <x v="0"/>
    <s v="US"/>
    <s v="USD"/>
    <x v="1664"/>
    <x v="1665"/>
    <x v="0"/>
    <x v="251"/>
    <x v="0"/>
    <x v="4"/>
    <x v="27"/>
    <x v="17"/>
    <x v="1180"/>
    <x v="1665"/>
    <x v="6"/>
  </r>
  <r>
    <n v="1666"/>
    <x v="1666"/>
    <s v="Play a KEY role in Venus On Fire's success - Working with a World Class Producer to make a memorable EP."/>
    <x v="30"/>
    <n v="4022"/>
    <x v="0"/>
    <s v="US"/>
    <s v="USD"/>
    <x v="1665"/>
    <x v="1666"/>
    <x v="0"/>
    <x v="15"/>
    <x v="0"/>
    <x v="4"/>
    <x v="27"/>
    <x v="165"/>
    <x v="1181"/>
    <x v="1666"/>
    <x v="4"/>
  </r>
  <r>
    <n v="1667"/>
    <x v="1667"/>
    <s v="I am so excited to be recording my debut EP called &quot;A Sign of Weakness&quot; as well as shooting a music video for the title track!"/>
    <x v="104"/>
    <n v="4313"/>
    <x v="0"/>
    <s v="US"/>
    <s v="USD"/>
    <x v="1666"/>
    <x v="1667"/>
    <x v="0"/>
    <x v="141"/>
    <x v="0"/>
    <x v="4"/>
    <x v="27"/>
    <x v="37"/>
    <x v="1182"/>
    <x v="1667"/>
    <x v="3"/>
  </r>
  <r>
    <n v="1668"/>
    <x v="1668"/>
    <s v="Making my debut EP &quot;Words Left In My Mind&quot; with the help of Kickstarter and all you awesome people! Thanks for the support!!"/>
    <x v="6"/>
    <n v="8211"/>
    <x v="0"/>
    <s v="US"/>
    <s v="USD"/>
    <x v="1667"/>
    <x v="1668"/>
    <x v="0"/>
    <x v="318"/>
    <x v="0"/>
    <x v="4"/>
    <x v="27"/>
    <x v="33"/>
    <x v="1183"/>
    <x v="1668"/>
    <x v="6"/>
  </r>
  <r>
    <n v="1669"/>
    <x v="1669"/>
    <s v="Hi guys! I'll be recording a 6-7 song EP this summer and I need your help to make it happen! _x000a_Any support is appreciated!"/>
    <x v="13"/>
    <n v="2795"/>
    <x v="0"/>
    <s v="US"/>
    <s v="USD"/>
    <x v="1668"/>
    <x v="1669"/>
    <x v="0"/>
    <x v="47"/>
    <x v="0"/>
    <x v="4"/>
    <x v="27"/>
    <x v="49"/>
    <x v="399"/>
    <x v="1669"/>
    <x v="2"/>
  </r>
  <r>
    <n v="1670"/>
    <x v="1670"/>
    <s v="We are ready to record our first album, but we need your help to make it a reality. Be an active part in producing this record and you'll be rewarded!"/>
    <x v="28"/>
    <n v="1026"/>
    <x v="0"/>
    <s v="US"/>
    <s v="USD"/>
    <x v="1669"/>
    <x v="1670"/>
    <x v="0"/>
    <x v="23"/>
    <x v="0"/>
    <x v="4"/>
    <x v="27"/>
    <x v="33"/>
    <x v="1184"/>
    <x v="1670"/>
    <x v="7"/>
  </r>
  <r>
    <n v="1671"/>
    <x v="1671"/>
    <s v="I am seeking funding in order to help take my music from a hobby to a career."/>
    <x v="13"/>
    <n v="2013.47"/>
    <x v="0"/>
    <s v="US"/>
    <s v="USD"/>
    <x v="1670"/>
    <x v="1671"/>
    <x v="0"/>
    <x v="99"/>
    <x v="0"/>
    <x v="4"/>
    <x v="27"/>
    <x v="7"/>
    <x v="1185"/>
    <x v="1671"/>
    <x v="2"/>
  </r>
  <r>
    <n v="1672"/>
    <x v="1672"/>
    <s v="Sweet, sweet harmonies from Portland Oregon's premiere high school women's a cappella group."/>
    <x v="180"/>
    <n v="1920"/>
    <x v="0"/>
    <s v="US"/>
    <s v="USD"/>
    <x v="1671"/>
    <x v="1672"/>
    <x v="0"/>
    <x v="72"/>
    <x v="0"/>
    <x v="4"/>
    <x v="27"/>
    <x v="40"/>
    <x v="1186"/>
    <x v="1672"/>
    <x v="5"/>
  </r>
  <r>
    <n v="1673"/>
    <x v="1673"/>
    <s v="After our exciting mixing session at the Wilco loft, we're ready to master and press vinyl for The Astronomer's newest record!"/>
    <x v="190"/>
    <n v="2690"/>
    <x v="0"/>
    <s v="US"/>
    <s v="USD"/>
    <x v="1672"/>
    <x v="1673"/>
    <x v="0"/>
    <x v="211"/>
    <x v="0"/>
    <x v="4"/>
    <x v="27"/>
    <x v="30"/>
    <x v="1187"/>
    <x v="1673"/>
    <x v="0"/>
  </r>
  <r>
    <n v="1674"/>
    <x v="1674"/>
    <s v="This is my biggest project YET! The songs are recorded &amp; I need your help to package &amp; promote this music. Let's finish this together!"/>
    <x v="10"/>
    <n v="10085"/>
    <x v="0"/>
    <s v="US"/>
    <s v="USD"/>
    <x v="1673"/>
    <x v="1674"/>
    <x v="0"/>
    <x v="116"/>
    <x v="0"/>
    <x v="4"/>
    <x v="27"/>
    <x v="181"/>
    <x v="1188"/>
    <x v="1674"/>
    <x v="2"/>
  </r>
  <r>
    <n v="1675"/>
    <x v="1675"/>
    <s v="The Great Party is releasing their debut album. Here's your chance to be a part of it!"/>
    <x v="28"/>
    <n v="1374.16"/>
    <x v="0"/>
    <s v="US"/>
    <s v="USD"/>
    <x v="1674"/>
    <x v="1675"/>
    <x v="0"/>
    <x v="69"/>
    <x v="0"/>
    <x v="4"/>
    <x v="27"/>
    <x v="0"/>
    <x v="208"/>
    <x v="1675"/>
    <x v="6"/>
  </r>
  <r>
    <n v="1676"/>
    <x v="1676"/>
    <s v="Help fund Bridge 19's tour in support of their first duo record, to be released in May 2012."/>
    <x v="9"/>
    <n v="3460"/>
    <x v="0"/>
    <s v="US"/>
    <s v="USD"/>
    <x v="1675"/>
    <x v="1676"/>
    <x v="0"/>
    <x v="288"/>
    <x v="0"/>
    <x v="4"/>
    <x v="27"/>
    <x v="41"/>
    <x v="1189"/>
    <x v="1676"/>
    <x v="5"/>
  </r>
  <r>
    <n v="1677"/>
    <x v="1677"/>
    <s v="It's time to record my new album. Studio, musicians and arranger are ready, are you coming on this journey with me?"/>
    <x v="12"/>
    <n v="6700"/>
    <x v="0"/>
    <s v="ES"/>
    <s v="EUR"/>
    <x v="1676"/>
    <x v="1677"/>
    <x v="0"/>
    <x v="288"/>
    <x v="0"/>
    <x v="4"/>
    <x v="27"/>
    <x v="20"/>
    <x v="1190"/>
    <x v="1677"/>
    <x v="2"/>
  </r>
  <r>
    <n v="1678"/>
    <x v="1678"/>
    <s v="Help me make an amazing music video so that I can take my music to the next level and get a manager!"/>
    <x v="15"/>
    <n v="1776"/>
    <x v="0"/>
    <s v="US"/>
    <s v="USD"/>
    <x v="1677"/>
    <x v="1678"/>
    <x v="0"/>
    <x v="72"/>
    <x v="0"/>
    <x v="4"/>
    <x v="27"/>
    <x v="90"/>
    <x v="1191"/>
    <x v="1678"/>
    <x v="3"/>
  </r>
  <r>
    <n v="1679"/>
    <x v="1679"/>
    <s v="Your ticket for an adventure in STEREOPHONIC, INTERSTELLAR  HI-FIDELITY_x000a_w/ your crooning Star-Captain, Jody Mulgrew. Pre-Order Today."/>
    <x v="13"/>
    <n v="3500"/>
    <x v="0"/>
    <s v="US"/>
    <s v="USD"/>
    <x v="1678"/>
    <x v="1679"/>
    <x v="0"/>
    <x v="66"/>
    <x v="0"/>
    <x v="4"/>
    <x v="27"/>
    <x v="216"/>
    <x v="368"/>
    <x v="1679"/>
    <x v="6"/>
  </r>
  <r>
    <n v="1680"/>
    <x v="1680"/>
    <s v="Working Musician dilemma #164: how the taxman put Kick the Record 2.0 on hold"/>
    <x v="28"/>
    <n v="1175"/>
    <x v="0"/>
    <s v="US"/>
    <s v="USD"/>
    <x v="1679"/>
    <x v="1680"/>
    <x v="0"/>
    <x v="20"/>
    <x v="0"/>
    <x v="4"/>
    <x v="27"/>
    <x v="90"/>
    <x v="1192"/>
    <x v="1680"/>
    <x v="3"/>
  </r>
  <r>
    <n v="1681"/>
    <x v="1681"/>
    <s v="Slugs &amp; Bugs is making TWO NEW Sing the Bible CDs in 2017, with Scripture songs all about Jesus - His words, His life, and His mission."/>
    <x v="99"/>
    <n v="65924.38"/>
    <x v="3"/>
    <s v="US"/>
    <s v="USD"/>
    <x v="1680"/>
    <x v="1681"/>
    <x v="0"/>
    <x v="330"/>
    <x v="1"/>
    <x v="4"/>
    <x v="28"/>
    <x v="7"/>
    <x v="1193"/>
    <x v="1681"/>
    <x v="1"/>
  </r>
  <r>
    <n v="1682"/>
    <x v="1682"/>
    <s v="Christian singer-wongerwriter searching for funding to record CD of original Christian music."/>
    <x v="12"/>
    <n v="0"/>
    <x v="3"/>
    <s v="US"/>
    <s v="USD"/>
    <x v="1681"/>
    <x v="1682"/>
    <x v="0"/>
    <x v="78"/>
    <x v="1"/>
    <x v="4"/>
    <x v="28"/>
    <x v="50"/>
    <x v="121"/>
    <x v="1682"/>
    <x v="1"/>
  </r>
  <r>
    <n v="1683"/>
    <x v="1683"/>
    <s v="Rendre tÃ©moignage de ce que Dieu fait chaque jour pour moi et venir en  aide  aux autres, c'est  mon but."/>
    <x v="8"/>
    <n v="760"/>
    <x v="3"/>
    <s v="FR"/>
    <s v="EUR"/>
    <x v="1682"/>
    <x v="1683"/>
    <x v="0"/>
    <x v="73"/>
    <x v="1"/>
    <x v="4"/>
    <x v="28"/>
    <x v="66"/>
    <x v="1194"/>
    <x v="1683"/>
    <x v="1"/>
  </r>
  <r>
    <n v="1684"/>
    <x v="1684"/>
    <s v="New Music from Marty Mikles!  A new EP all about God's Goodness &amp; Mercy."/>
    <x v="6"/>
    <n v="8730"/>
    <x v="3"/>
    <s v="US"/>
    <s v="USD"/>
    <x v="1683"/>
    <x v="1684"/>
    <x v="0"/>
    <x v="21"/>
    <x v="1"/>
    <x v="4"/>
    <x v="28"/>
    <x v="15"/>
    <x v="1195"/>
    <x v="1684"/>
    <x v="1"/>
  </r>
  <r>
    <n v="1685"/>
    <x v="1685"/>
    <s v="My name is Brad Dassey.  I've been composing and making music for 18 years now.  I want to get my music out there even further."/>
    <x v="18"/>
    <n v="360"/>
    <x v="3"/>
    <s v="US"/>
    <s v="USD"/>
    <x v="1684"/>
    <x v="1685"/>
    <x v="0"/>
    <x v="41"/>
    <x v="1"/>
    <x v="4"/>
    <x v="28"/>
    <x v="33"/>
    <x v="1196"/>
    <x v="1685"/>
    <x v="1"/>
  </r>
  <r>
    <n v="1686"/>
    <x v="1686"/>
    <s v="I will transcribe, into Western musical notation and Romanized transliteration, the complete Torah as sung in the Ashkenazic tradition."/>
    <x v="10"/>
    <n v="18"/>
    <x v="3"/>
    <s v="CA"/>
    <s v="CAD"/>
    <x v="1685"/>
    <x v="1686"/>
    <x v="0"/>
    <x v="29"/>
    <x v="1"/>
    <x v="4"/>
    <x v="28"/>
    <x v="50"/>
    <x v="656"/>
    <x v="1686"/>
    <x v="1"/>
  </r>
  <r>
    <n v="1687"/>
    <x v="1687"/>
    <s v="Be a part of bringing &quot;YOU SAY SPEAK WE SAY MOVE&quot; into existence with FIKE. This is our first album since moving back to Baton Rouge!"/>
    <x v="3"/>
    <n v="3125"/>
    <x v="3"/>
    <s v="US"/>
    <s v="USD"/>
    <x v="1686"/>
    <x v="1687"/>
    <x v="0"/>
    <x v="70"/>
    <x v="1"/>
    <x v="4"/>
    <x v="28"/>
    <x v="134"/>
    <x v="1197"/>
    <x v="1687"/>
    <x v="1"/>
  </r>
  <r>
    <n v="1688"/>
    <x v="1688"/>
    <s v="Professionally recording a worship and contemporary Christian music album that connects to people and connects their heart to God."/>
    <x v="23"/>
    <n v="1772"/>
    <x v="3"/>
    <s v="US"/>
    <s v="USD"/>
    <x v="1687"/>
    <x v="1688"/>
    <x v="0"/>
    <x v="63"/>
    <x v="1"/>
    <x v="4"/>
    <x v="28"/>
    <x v="157"/>
    <x v="1198"/>
    <x v="1688"/>
    <x v="1"/>
  </r>
  <r>
    <n v="1689"/>
    <x v="1689"/>
    <s v="Praising the Living God in the second half of life."/>
    <x v="262"/>
    <n v="2400"/>
    <x v="3"/>
    <s v="US"/>
    <s v="USD"/>
    <x v="1688"/>
    <x v="1689"/>
    <x v="0"/>
    <x v="25"/>
    <x v="1"/>
    <x v="4"/>
    <x v="28"/>
    <x v="8"/>
    <x v="1199"/>
    <x v="1689"/>
    <x v="1"/>
  </r>
  <r>
    <n v="1690"/>
    <x v="1690"/>
    <s v="Our newest project! We are hard at it trying to bring music that uplifts the spirit, and tells a story of life-changing love."/>
    <x v="30"/>
    <n v="635"/>
    <x v="3"/>
    <s v="US"/>
    <s v="USD"/>
    <x v="1689"/>
    <x v="1690"/>
    <x v="0"/>
    <x v="202"/>
    <x v="1"/>
    <x v="4"/>
    <x v="28"/>
    <x v="78"/>
    <x v="1200"/>
    <x v="1690"/>
    <x v="1"/>
  </r>
  <r>
    <n v="1691"/>
    <x v="1691"/>
    <s v="TUV Online is making highly effective vocal training available &amp; affordable to churches, worship leaders and singers around the world!"/>
    <x v="11"/>
    <n v="10042"/>
    <x v="3"/>
    <s v="US"/>
    <s v="USD"/>
    <x v="1690"/>
    <x v="1691"/>
    <x v="0"/>
    <x v="44"/>
    <x v="1"/>
    <x v="4"/>
    <x v="28"/>
    <x v="69"/>
    <x v="1201"/>
    <x v="1691"/>
    <x v="1"/>
  </r>
  <r>
    <n v="1692"/>
    <x v="1692"/>
    <s v="After 3 years.....It's time for some new music! Album #2 is in motion and I can't wait to share it with all of you!"/>
    <x v="10"/>
    <n v="2390"/>
    <x v="3"/>
    <s v="US"/>
    <s v="USD"/>
    <x v="1691"/>
    <x v="1692"/>
    <x v="0"/>
    <x v="41"/>
    <x v="1"/>
    <x v="4"/>
    <x v="28"/>
    <x v="217"/>
    <x v="1202"/>
    <x v="1692"/>
    <x v="1"/>
  </r>
  <r>
    <n v="1693"/>
    <x v="1693"/>
    <s v="Creating and playing music is what i love. I long to produce &amp; release fresh, raw and relevant songs that come straight from the heart."/>
    <x v="9"/>
    <n v="280"/>
    <x v="3"/>
    <s v="GB"/>
    <s v="GBP"/>
    <x v="1692"/>
    <x v="1693"/>
    <x v="0"/>
    <x v="22"/>
    <x v="1"/>
    <x v="4"/>
    <x v="28"/>
    <x v="114"/>
    <x v="431"/>
    <x v="1693"/>
    <x v="1"/>
  </r>
  <r>
    <n v="1694"/>
    <x v="1694"/>
    <s v="Hey all I'm building out my Christian Recording studio in a new building. I have the building but lack the funds to build it out!!!"/>
    <x v="3"/>
    <n v="5"/>
    <x v="3"/>
    <s v="US"/>
    <s v="USD"/>
    <x v="1693"/>
    <x v="1694"/>
    <x v="0"/>
    <x v="29"/>
    <x v="1"/>
    <x v="4"/>
    <x v="28"/>
    <x v="50"/>
    <x v="144"/>
    <x v="1694"/>
    <x v="1"/>
  </r>
  <r>
    <n v="1695"/>
    <x v="1695"/>
    <s v="We are the Preacher's Daughters &amp; recording a HYMNS CD with our unique vocal duo &amp; interwoven Cello. Hymns in a fresh, beautiful way."/>
    <x v="14"/>
    <n v="1405"/>
    <x v="3"/>
    <s v="US"/>
    <s v="USD"/>
    <x v="1694"/>
    <x v="1695"/>
    <x v="0"/>
    <x v="23"/>
    <x v="1"/>
    <x v="4"/>
    <x v="28"/>
    <x v="81"/>
    <x v="1203"/>
    <x v="1695"/>
    <x v="1"/>
  </r>
  <r>
    <n v="1696"/>
    <x v="1696"/>
    <s v="I was dying. No will to live. Angel spoke to me. Changed my life. Help me to Share the message with the world. My life changing story."/>
    <x v="82"/>
    <n v="0"/>
    <x v="3"/>
    <s v="US"/>
    <s v="USD"/>
    <x v="1695"/>
    <x v="1696"/>
    <x v="0"/>
    <x v="78"/>
    <x v="1"/>
    <x v="4"/>
    <x v="28"/>
    <x v="50"/>
    <x v="121"/>
    <x v="1696"/>
    <x v="1"/>
  </r>
  <r>
    <n v="1697"/>
    <x v="1697"/>
    <s v="You can help create an awesome new worship album and in return get exclusive rewards ONLY for backers of this project."/>
    <x v="78"/>
    <n v="2526"/>
    <x v="3"/>
    <s v="US"/>
    <s v="USD"/>
    <x v="1696"/>
    <x v="1697"/>
    <x v="0"/>
    <x v="19"/>
    <x v="1"/>
    <x v="4"/>
    <x v="28"/>
    <x v="68"/>
    <x v="1204"/>
    <x v="1697"/>
    <x v="1"/>
  </r>
  <r>
    <n v="1698"/>
    <x v="1698"/>
    <s v="This Music is a Powerful Tool / Ministry to the mindset_x000a_of Global Christianity in an Artistic &amp; innovative Musical_x000a_Format_ Album &amp; Tour"/>
    <x v="152"/>
    <n v="0"/>
    <x v="3"/>
    <s v="US"/>
    <s v="USD"/>
    <x v="1697"/>
    <x v="1698"/>
    <x v="0"/>
    <x v="78"/>
    <x v="1"/>
    <x v="4"/>
    <x v="28"/>
    <x v="50"/>
    <x v="121"/>
    <x v="1698"/>
    <x v="1"/>
  </r>
  <r>
    <n v="1699"/>
    <x v="1699"/>
    <s v="Friends! Will you help me create a new worship album??! I want this album to give God the worship he deserves and draw people to Him."/>
    <x v="279"/>
    <n v="216"/>
    <x v="3"/>
    <s v="US"/>
    <s v="USD"/>
    <x v="1698"/>
    <x v="1699"/>
    <x v="0"/>
    <x v="80"/>
    <x v="1"/>
    <x v="4"/>
    <x v="28"/>
    <x v="65"/>
    <x v="1205"/>
    <x v="1699"/>
    <x v="1"/>
  </r>
  <r>
    <n v="1700"/>
    <x v="1700"/>
    <s v="My debut full-length album. This album will be a new direction as we hope to capture the worship that happens when you're at camp."/>
    <x v="22"/>
    <n v="5212"/>
    <x v="3"/>
    <s v="US"/>
    <s v="USD"/>
    <x v="1699"/>
    <x v="1700"/>
    <x v="0"/>
    <x v="1"/>
    <x v="1"/>
    <x v="4"/>
    <x v="28"/>
    <x v="73"/>
    <x v="1206"/>
    <x v="1700"/>
    <x v="1"/>
  </r>
  <r>
    <n v="1701"/>
    <x v="1701"/>
    <s v="The passion I have for music is intense, super natural and uniquely divine.The encompassing vibe of a great song dressed in great beat"/>
    <x v="280"/>
    <n v="10"/>
    <x v="2"/>
    <s v="US"/>
    <s v="USD"/>
    <x v="1700"/>
    <x v="1701"/>
    <x v="0"/>
    <x v="84"/>
    <x v="1"/>
    <x v="4"/>
    <x v="28"/>
    <x v="50"/>
    <x v="144"/>
    <x v="1701"/>
    <x v="3"/>
  </r>
  <r>
    <n v="1702"/>
    <x v="1702"/>
    <s v="I can do all things through christ jesus"/>
    <x v="281"/>
    <n v="1"/>
    <x v="2"/>
    <s v="US"/>
    <s v="USD"/>
    <x v="1701"/>
    <x v="1702"/>
    <x v="0"/>
    <x v="29"/>
    <x v="1"/>
    <x v="4"/>
    <x v="28"/>
    <x v="50"/>
    <x v="120"/>
    <x v="1702"/>
    <x v="0"/>
  </r>
  <r>
    <n v="1703"/>
    <x v="1703"/>
    <s v="I would love for you to be a part of helping me raise money for music and video production to launch my first Worship album!"/>
    <x v="10"/>
    <n v="51"/>
    <x v="2"/>
    <s v="US"/>
    <s v="USD"/>
    <x v="1702"/>
    <x v="1703"/>
    <x v="0"/>
    <x v="84"/>
    <x v="1"/>
    <x v="4"/>
    <x v="28"/>
    <x v="60"/>
    <x v="156"/>
    <x v="1703"/>
    <x v="0"/>
  </r>
  <r>
    <n v="1704"/>
    <x v="1704"/>
    <s v="We want to record an album of popular praise &amp; worship songs with our own influence and style."/>
    <x v="13"/>
    <n v="1302"/>
    <x v="2"/>
    <s v="US"/>
    <s v="USD"/>
    <x v="1703"/>
    <x v="1704"/>
    <x v="0"/>
    <x v="202"/>
    <x v="1"/>
    <x v="4"/>
    <x v="28"/>
    <x v="188"/>
    <x v="1207"/>
    <x v="1704"/>
    <x v="0"/>
  </r>
  <r>
    <n v="1705"/>
    <x v="1705"/>
    <s v="An instrumental album that ranges from hymns to contemporary music. All the music is recorded by myself."/>
    <x v="13"/>
    <n v="0"/>
    <x v="2"/>
    <s v="US"/>
    <s v="USD"/>
    <x v="1704"/>
    <x v="1705"/>
    <x v="0"/>
    <x v="78"/>
    <x v="1"/>
    <x v="4"/>
    <x v="28"/>
    <x v="50"/>
    <x v="121"/>
    <x v="1705"/>
    <x v="0"/>
  </r>
  <r>
    <n v="1706"/>
    <x v="1706"/>
    <s v="Unsere &quot;Aufgabe&quot; ist es, fÃ¼r Christen da zu sein die keiner Gemeinde angehÃ¶ren. Zudem spielt Lobpreis eine Zentrale Rolle."/>
    <x v="62"/>
    <n v="0"/>
    <x v="2"/>
    <s v="DE"/>
    <s v="EUR"/>
    <x v="1705"/>
    <x v="1706"/>
    <x v="0"/>
    <x v="78"/>
    <x v="1"/>
    <x v="4"/>
    <x v="28"/>
    <x v="50"/>
    <x v="121"/>
    <x v="1706"/>
    <x v="0"/>
  </r>
  <r>
    <n v="1707"/>
    <x v="1707"/>
    <s v="We exist to proclaim the love of Christ through music! Partner with our ministry and help us spread God's love with a new studio album!"/>
    <x v="10"/>
    <n v="487"/>
    <x v="2"/>
    <s v="US"/>
    <s v="USD"/>
    <x v="1706"/>
    <x v="1707"/>
    <x v="0"/>
    <x v="82"/>
    <x v="1"/>
    <x v="4"/>
    <x v="28"/>
    <x v="54"/>
    <x v="1208"/>
    <x v="1707"/>
    <x v="2"/>
  </r>
  <r>
    <n v="1708"/>
    <x v="1708"/>
    <s v="A debut album for the New Gate Church's praise team; making a cd filled with original songs from a team of misfits with 1 goal in mind"/>
    <x v="39"/>
    <n v="0"/>
    <x v="2"/>
    <s v="US"/>
    <s v="USD"/>
    <x v="1707"/>
    <x v="1708"/>
    <x v="0"/>
    <x v="78"/>
    <x v="1"/>
    <x v="4"/>
    <x v="28"/>
    <x v="50"/>
    <x v="121"/>
    <x v="1708"/>
    <x v="2"/>
  </r>
  <r>
    <n v="1709"/>
    <x v="1709"/>
    <s v="A project to set psalms to music. The psalms are taken from the English Standard Version (ESV) of the Bible."/>
    <x v="257"/>
    <n v="85"/>
    <x v="2"/>
    <s v="US"/>
    <s v="USD"/>
    <x v="1708"/>
    <x v="1709"/>
    <x v="0"/>
    <x v="80"/>
    <x v="1"/>
    <x v="4"/>
    <x v="28"/>
    <x v="62"/>
    <x v="1209"/>
    <x v="1709"/>
    <x v="3"/>
  </r>
  <r>
    <n v="1710"/>
    <x v="1710"/>
    <s v="We want to create a gospel live album which has never been produced before."/>
    <x v="10"/>
    <n v="34"/>
    <x v="2"/>
    <s v="DE"/>
    <s v="EUR"/>
    <x v="1709"/>
    <x v="1710"/>
    <x v="0"/>
    <x v="29"/>
    <x v="1"/>
    <x v="4"/>
    <x v="28"/>
    <x v="60"/>
    <x v="441"/>
    <x v="1710"/>
    <x v="0"/>
  </r>
  <r>
    <n v="1711"/>
    <x v="1711"/>
    <s v="&quot;Redemption&quot; is a multi-cultural worship album aimed at giving you an 'around-the-world' experience of Jesus-focused worship."/>
    <x v="3"/>
    <n v="1050"/>
    <x v="2"/>
    <s v="US"/>
    <s v="USD"/>
    <x v="1710"/>
    <x v="1711"/>
    <x v="0"/>
    <x v="84"/>
    <x v="1"/>
    <x v="4"/>
    <x v="28"/>
    <x v="57"/>
    <x v="1210"/>
    <x v="1711"/>
    <x v="3"/>
  </r>
  <r>
    <n v="1712"/>
    <x v="1712"/>
    <s v="Recording/equipment for MCM - a team of musicians who will help your local musicians to hold your own Cowboy Church with Gospel Music"/>
    <x v="10"/>
    <n v="0"/>
    <x v="2"/>
    <s v="US"/>
    <s v="USD"/>
    <x v="1711"/>
    <x v="1712"/>
    <x v="0"/>
    <x v="78"/>
    <x v="1"/>
    <x v="4"/>
    <x v="28"/>
    <x v="50"/>
    <x v="121"/>
    <x v="1712"/>
    <x v="0"/>
  </r>
  <r>
    <n v="1713"/>
    <x v="1713"/>
    <s v="This music project is a compilation to my up-coming book UNCOVERED ME, I need your support to help me go to New York and complete it."/>
    <x v="9"/>
    <n v="50"/>
    <x v="2"/>
    <s v="US"/>
    <s v="USD"/>
    <x v="1712"/>
    <x v="1713"/>
    <x v="0"/>
    <x v="29"/>
    <x v="1"/>
    <x v="4"/>
    <x v="28"/>
    <x v="53"/>
    <x v="73"/>
    <x v="1713"/>
    <x v="3"/>
  </r>
  <r>
    <n v="1714"/>
    <x v="1714"/>
    <s v="Change the world. Music should be more fun, positive, and compassionate. What goes into your ears is important- same for your kids."/>
    <x v="31"/>
    <n v="1967"/>
    <x v="2"/>
    <s v="US"/>
    <s v="USD"/>
    <x v="1713"/>
    <x v="1714"/>
    <x v="0"/>
    <x v="57"/>
    <x v="1"/>
    <x v="4"/>
    <x v="28"/>
    <x v="59"/>
    <x v="1211"/>
    <x v="1714"/>
    <x v="0"/>
  </r>
  <r>
    <n v="1715"/>
    <x v="1715"/>
    <s v="Kimberly Stokes the daughter of Elder Baby Stokes Jr, of Bibleway C.O.G.I.C, is currently working on a EP. She is sharing her heart"/>
    <x v="10"/>
    <n v="11"/>
    <x v="2"/>
    <s v="US"/>
    <s v="USD"/>
    <x v="1714"/>
    <x v="1715"/>
    <x v="0"/>
    <x v="84"/>
    <x v="1"/>
    <x v="4"/>
    <x v="28"/>
    <x v="50"/>
    <x v="148"/>
    <x v="1715"/>
    <x v="0"/>
  </r>
  <r>
    <n v="1716"/>
    <x v="1716"/>
    <s v="New Twin Cities based Gospel Chorus and music ministry. Join us as we grow and support this exciting mission with our launch Feb 11th!!"/>
    <x v="13"/>
    <n v="150"/>
    <x v="2"/>
    <s v="US"/>
    <s v="USD"/>
    <x v="1715"/>
    <x v="1716"/>
    <x v="0"/>
    <x v="83"/>
    <x v="1"/>
    <x v="4"/>
    <x v="28"/>
    <x v="59"/>
    <x v="73"/>
    <x v="1716"/>
    <x v="2"/>
  </r>
  <r>
    <n v="1717"/>
    <x v="1717"/>
    <s v="Our first record created to reach, inspire, and ultimately express the love of Jesus to our generation."/>
    <x v="282"/>
    <n v="1395"/>
    <x v="2"/>
    <s v="US"/>
    <s v="USD"/>
    <x v="1716"/>
    <x v="1717"/>
    <x v="0"/>
    <x v="14"/>
    <x v="1"/>
    <x v="4"/>
    <x v="28"/>
    <x v="153"/>
    <x v="1212"/>
    <x v="1717"/>
    <x v="2"/>
  </r>
  <r>
    <n v="1718"/>
    <x v="1718"/>
    <s v="A melody for the galaxy."/>
    <x v="19"/>
    <n v="75"/>
    <x v="2"/>
    <s v="US"/>
    <s v="USD"/>
    <x v="1717"/>
    <x v="1718"/>
    <x v="0"/>
    <x v="84"/>
    <x v="1"/>
    <x v="4"/>
    <x v="28"/>
    <x v="50"/>
    <x v="822"/>
    <x v="1718"/>
    <x v="2"/>
  </r>
  <r>
    <n v="1719"/>
    <x v="1719"/>
    <s v="Building the foundation for a great work! Join us on our journey to bring a fresh approach to ministry through song and testimony!"/>
    <x v="23"/>
    <n v="35"/>
    <x v="2"/>
    <s v="US"/>
    <s v="USD"/>
    <x v="1718"/>
    <x v="1719"/>
    <x v="0"/>
    <x v="83"/>
    <x v="1"/>
    <x v="4"/>
    <x v="28"/>
    <x v="60"/>
    <x v="123"/>
    <x v="1719"/>
    <x v="3"/>
  </r>
  <r>
    <n v="1720"/>
    <x v="1720"/>
    <s v="Justin and Elly Heckel just finished recording their Debut Album and need your help to release it to the rest of the World!"/>
    <x v="23"/>
    <n v="225"/>
    <x v="2"/>
    <s v="US"/>
    <s v="USD"/>
    <x v="1719"/>
    <x v="1720"/>
    <x v="0"/>
    <x v="22"/>
    <x v="1"/>
    <x v="4"/>
    <x v="28"/>
    <x v="52"/>
    <x v="1213"/>
    <x v="1720"/>
    <x v="3"/>
  </r>
  <r>
    <n v="1721"/>
    <x v="1721"/>
    <s v="Heavens calling is an album for people all over the world in need of a healing for the soul, positive mindset and total prosperity"/>
    <x v="10"/>
    <n v="0"/>
    <x v="2"/>
    <s v="US"/>
    <s v="USD"/>
    <x v="1720"/>
    <x v="1721"/>
    <x v="0"/>
    <x v="78"/>
    <x v="1"/>
    <x v="4"/>
    <x v="28"/>
    <x v="50"/>
    <x v="121"/>
    <x v="1721"/>
    <x v="0"/>
  </r>
  <r>
    <n v="1722"/>
    <x v="1722"/>
    <s v="I am raising money to leave a legacy for the DC Gospel Stars and preserve this art form for music lovers of this style."/>
    <x v="283"/>
    <n v="1"/>
    <x v="2"/>
    <s v="US"/>
    <s v="USD"/>
    <x v="1721"/>
    <x v="1722"/>
    <x v="0"/>
    <x v="29"/>
    <x v="1"/>
    <x v="4"/>
    <x v="28"/>
    <x v="50"/>
    <x v="120"/>
    <x v="1722"/>
    <x v="2"/>
  </r>
  <r>
    <n v="1723"/>
    <x v="1723"/>
    <s v="We are a vocal group from the Northwest looking to create a gospel, jazz, a cappella ablum and would love the support of music lovers."/>
    <x v="3"/>
    <n v="650"/>
    <x v="2"/>
    <s v="US"/>
    <s v="USD"/>
    <x v="1722"/>
    <x v="1723"/>
    <x v="0"/>
    <x v="83"/>
    <x v="1"/>
    <x v="4"/>
    <x v="28"/>
    <x v="113"/>
    <x v="1214"/>
    <x v="1723"/>
    <x v="0"/>
  </r>
  <r>
    <n v="1724"/>
    <x v="1724"/>
    <s v="We are just some guys who Love the Lord and want to share our personal experiences of what GOD has done for us through our music."/>
    <x v="12"/>
    <n v="35"/>
    <x v="2"/>
    <s v="US"/>
    <s v="USD"/>
    <x v="1723"/>
    <x v="1724"/>
    <x v="0"/>
    <x v="80"/>
    <x v="1"/>
    <x v="4"/>
    <x v="28"/>
    <x v="60"/>
    <x v="435"/>
    <x v="1724"/>
    <x v="3"/>
  </r>
  <r>
    <n v="1725"/>
    <x v="1725"/>
    <s v="Christian band signed to VECA Records to release their debut album in Spring 2015.  This ministry is relying on faith-based donations."/>
    <x v="62"/>
    <n v="560"/>
    <x v="2"/>
    <s v="US"/>
    <s v="USD"/>
    <x v="1724"/>
    <x v="1725"/>
    <x v="0"/>
    <x v="82"/>
    <x v="1"/>
    <x v="4"/>
    <x v="28"/>
    <x v="54"/>
    <x v="1215"/>
    <x v="1725"/>
    <x v="3"/>
  </r>
  <r>
    <n v="1726"/>
    <x v="1726"/>
    <s v="Amanda Joy Hall's sophomore album, &quot;Every Day&quot;. Release expected July 2014"/>
    <x v="115"/>
    <n v="2196"/>
    <x v="2"/>
    <s v="US"/>
    <s v="USD"/>
    <x v="1725"/>
    <x v="1726"/>
    <x v="0"/>
    <x v="38"/>
    <x v="1"/>
    <x v="4"/>
    <x v="28"/>
    <x v="122"/>
    <x v="1216"/>
    <x v="1726"/>
    <x v="3"/>
  </r>
  <r>
    <n v="1727"/>
    <x v="1727"/>
    <s v="Please help fund my second Prophetic Guitar album. Be a part of a pioneering and groundbreaking sound released from Heaven."/>
    <x v="9"/>
    <n v="1"/>
    <x v="2"/>
    <s v="GB"/>
    <s v="GBP"/>
    <x v="1726"/>
    <x v="1727"/>
    <x v="0"/>
    <x v="29"/>
    <x v="1"/>
    <x v="4"/>
    <x v="28"/>
    <x v="50"/>
    <x v="120"/>
    <x v="1727"/>
    <x v="0"/>
  </r>
  <r>
    <n v="1728"/>
    <x v="1728"/>
    <s v="Be in God's presence through instrumental covers of hymns. Help me build a home studio to freely distribute this album."/>
    <x v="21"/>
    <n v="855"/>
    <x v="2"/>
    <s v="US"/>
    <s v="USD"/>
    <x v="1727"/>
    <x v="1728"/>
    <x v="0"/>
    <x v="63"/>
    <x v="1"/>
    <x v="4"/>
    <x v="28"/>
    <x v="150"/>
    <x v="1217"/>
    <x v="1728"/>
    <x v="0"/>
  </r>
  <r>
    <n v="1729"/>
    <x v="1729"/>
    <s v="A few years back, I was inspired to write some songs, turned out the messages are real but a little scary, I need help to produce."/>
    <x v="3"/>
    <n v="0"/>
    <x v="2"/>
    <s v="US"/>
    <s v="USD"/>
    <x v="1728"/>
    <x v="1729"/>
    <x v="0"/>
    <x v="78"/>
    <x v="1"/>
    <x v="4"/>
    <x v="28"/>
    <x v="50"/>
    <x v="121"/>
    <x v="1729"/>
    <x v="2"/>
  </r>
  <r>
    <n v="1730"/>
    <x v="1730"/>
    <s v="Hello, I am raising money to fund my first solo Album.  This project is my testimony that God is truly our shelter in the storm."/>
    <x v="9"/>
    <n v="0"/>
    <x v="2"/>
    <s v="US"/>
    <s v="USD"/>
    <x v="1729"/>
    <x v="1730"/>
    <x v="0"/>
    <x v="78"/>
    <x v="1"/>
    <x v="4"/>
    <x v="28"/>
    <x v="50"/>
    <x v="121"/>
    <x v="1730"/>
    <x v="0"/>
  </r>
  <r>
    <n v="1731"/>
    <x v="1731"/>
    <s v="We are a Christin Worship band looking to midwest tour. God Bless!"/>
    <x v="28"/>
    <n v="0"/>
    <x v="2"/>
    <s v="US"/>
    <s v="USD"/>
    <x v="1730"/>
    <x v="1731"/>
    <x v="0"/>
    <x v="78"/>
    <x v="1"/>
    <x v="4"/>
    <x v="28"/>
    <x v="50"/>
    <x v="121"/>
    <x v="1731"/>
    <x v="0"/>
  </r>
  <r>
    <n v="1732"/>
    <x v="1732"/>
    <s v="This event will be free to the public with approximately 20 Christian vocalist and choirs from several genres. Rock,Blue Grass,Hip Hop."/>
    <x v="23"/>
    <n v="0"/>
    <x v="2"/>
    <s v="US"/>
    <s v="USD"/>
    <x v="1731"/>
    <x v="1732"/>
    <x v="0"/>
    <x v="78"/>
    <x v="1"/>
    <x v="4"/>
    <x v="28"/>
    <x v="50"/>
    <x v="121"/>
    <x v="1732"/>
    <x v="0"/>
  </r>
  <r>
    <n v="1733"/>
    <x v="1733"/>
    <s v="I am trying to share the music I am blessed to have written. https://www.johncox4.com or https://reverbnation.com/johncox4"/>
    <x v="3"/>
    <n v="0"/>
    <x v="2"/>
    <s v="US"/>
    <s v="USD"/>
    <x v="1732"/>
    <x v="1733"/>
    <x v="0"/>
    <x v="78"/>
    <x v="1"/>
    <x v="4"/>
    <x v="28"/>
    <x v="50"/>
    <x v="121"/>
    <x v="1733"/>
    <x v="2"/>
  </r>
  <r>
    <n v="1734"/>
    <x v="1734"/>
    <s v="This is a double venture project. I have finished a new manuscript and currently working on creating a Christian rap CD."/>
    <x v="37"/>
    <n v="1"/>
    <x v="2"/>
    <s v="US"/>
    <s v="USD"/>
    <x v="1733"/>
    <x v="1734"/>
    <x v="0"/>
    <x v="29"/>
    <x v="1"/>
    <x v="4"/>
    <x v="28"/>
    <x v="50"/>
    <x v="120"/>
    <x v="1734"/>
    <x v="0"/>
  </r>
  <r>
    <n v="1735"/>
    <x v="1735"/>
    <s v="RainSong is letting my buy a discounted guitar. I will use this to offer my talents to the ministry programs I'm a part of."/>
    <x v="28"/>
    <n v="110"/>
    <x v="2"/>
    <s v="US"/>
    <s v="USD"/>
    <x v="1734"/>
    <x v="1735"/>
    <x v="0"/>
    <x v="84"/>
    <x v="1"/>
    <x v="4"/>
    <x v="28"/>
    <x v="57"/>
    <x v="687"/>
    <x v="1735"/>
    <x v="2"/>
  </r>
  <r>
    <n v="1736"/>
    <x v="1736"/>
    <s v="A unique meditative album reflecting on the life of Christ, inviting Him into your presence"/>
    <x v="9"/>
    <n v="22"/>
    <x v="2"/>
    <s v="US"/>
    <s v="USD"/>
    <x v="1735"/>
    <x v="1736"/>
    <x v="0"/>
    <x v="29"/>
    <x v="1"/>
    <x v="4"/>
    <x v="28"/>
    <x v="60"/>
    <x v="1218"/>
    <x v="1736"/>
    <x v="0"/>
  </r>
  <r>
    <n v="1737"/>
    <x v="1737"/>
    <s v="An instrumental project in which all songs are incorporated around the healing power of our God. Used for times of prayer &amp; devotion"/>
    <x v="23"/>
    <n v="850"/>
    <x v="2"/>
    <s v="US"/>
    <s v="USD"/>
    <x v="1736"/>
    <x v="1737"/>
    <x v="0"/>
    <x v="41"/>
    <x v="1"/>
    <x v="4"/>
    <x v="28"/>
    <x v="70"/>
    <x v="98"/>
    <x v="1737"/>
    <x v="0"/>
  </r>
  <r>
    <n v="1738"/>
    <x v="1738"/>
    <s v="Music that inspires and gives hope for overcoming and change. And it is good music."/>
    <x v="10"/>
    <n v="20"/>
    <x v="2"/>
    <s v="US"/>
    <s v="USD"/>
    <x v="1737"/>
    <x v="1738"/>
    <x v="0"/>
    <x v="29"/>
    <x v="1"/>
    <x v="4"/>
    <x v="28"/>
    <x v="50"/>
    <x v="135"/>
    <x v="1738"/>
    <x v="3"/>
  </r>
  <r>
    <n v="1739"/>
    <x v="1739"/>
    <s v="HELP US RECORD -- SWEET LOVE -- Listen to this sped up ROUGH version and be sure and check out the unique REWARDS ---"/>
    <x v="28"/>
    <n v="1"/>
    <x v="2"/>
    <s v="US"/>
    <s v="USD"/>
    <x v="1738"/>
    <x v="1739"/>
    <x v="0"/>
    <x v="29"/>
    <x v="1"/>
    <x v="4"/>
    <x v="28"/>
    <x v="50"/>
    <x v="120"/>
    <x v="1739"/>
    <x v="2"/>
  </r>
  <r>
    <n v="1740"/>
    <x v="1740"/>
    <s v="I recently recorded a new single. With your help I can return to the studio. Would you like to be part of my next worship project?"/>
    <x v="9"/>
    <n v="0"/>
    <x v="2"/>
    <s v="US"/>
    <s v="USD"/>
    <x v="1739"/>
    <x v="1740"/>
    <x v="0"/>
    <x v="78"/>
    <x v="1"/>
    <x v="4"/>
    <x v="28"/>
    <x v="50"/>
    <x v="121"/>
    <x v="1740"/>
    <x v="0"/>
  </r>
  <r>
    <n v="1741"/>
    <x v="1741"/>
    <s v="A photo journal documenting my experiences and travels across New Zealand"/>
    <x v="38"/>
    <n v="1330"/>
    <x v="0"/>
    <s v="GB"/>
    <s v="GBP"/>
    <x v="1740"/>
    <x v="1741"/>
    <x v="0"/>
    <x v="47"/>
    <x v="0"/>
    <x v="8"/>
    <x v="20"/>
    <x v="38"/>
    <x v="1219"/>
    <x v="1741"/>
    <x v="0"/>
  </r>
  <r>
    <n v="1742"/>
    <x v="1742"/>
    <s v="Clark &amp; Addison: A Wrigley Field Photography Book that would be the perfect addition to your sports collection, office or coffee table!"/>
    <x v="13"/>
    <n v="2175"/>
    <x v="0"/>
    <s v="US"/>
    <s v="USD"/>
    <x v="1741"/>
    <x v="1742"/>
    <x v="0"/>
    <x v="69"/>
    <x v="0"/>
    <x v="8"/>
    <x v="20"/>
    <x v="15"/>
    <x v="1220"/>
    <x v="1742"/>
    <x v="2"/>
  </r>
  <r>
    <n v="1743"/>
    <x v="1743"/>
    <s v="Visual documentation of the endangered IÃ±upiat language, captured in the form of a printed photography book."/>
    <x v="12"/>
    <n v="6025"/>
    <x v="0"/>
    <s v="US"/>
    <s v="USD"/>
    <x v="1742"/>
    <x v="1743"/>
    <x v="0"/>
    <x v="85"/>
    <x v="0"/>
    <x v="8"/>
    <x v="20"/>
    <x v="8"/>
    <x v="1221"/>
    <x v="1743"/>
    <x v="2"/>
  </r>
  <r>
    <n v="1744"/>
    <x v="1744"/>
    <s v="This book is the embodiment of my passion for water &amp; photography, which I hope will inspire you to pick up your camera and explore."/>
    <x v="62"/>
    <n v="6515"/>
    <x v="0"/>
    <s v="GB"/>
    <s v="GBP"/>
    <x v="1743"/>
    <x v="1744"/>
    <x v="0"/>
    <x v="16"/>
    <x v="0"/>
    <x v="8"/>
    <x v="20"/>
    <x v="90"/>
    <x v="1222"/>
    <x v="1744"/>
    <x v="0"/>
  </r>
  <r>
    <n v="1745"/>
    <x v="1745"/>
    <s v="A Guidebook to the Coolest Places and Things About Detroit by The Nain Rouge, or Red Gnome, Detroit's oldest and coolest resident."/>
    <x v="39"/>
    <n v="7981"/>
    <x v="0"/>
    <s v="US"/>
    <s v="USD"/>
    <x v="1744"/>
    <x v="1745"/>
    <x v="0"/>
    <x v="30"/>
    <x v="0"/>
    <x v="8"/>
    <x v="20"/>
    <x v="35"/>
    <x v="1223"/>
    <x v="1745"/>
    <x v="2"/>
  </r>
  <r>
    <n v="1746"/>
    <x v="1746"/>
    <s v="Photo-documenting the refugees of France. Witnessing their humanity. Exploring the common threads of what it means to live at the Edge."/>
    <x v="36"/>
    <n v="22215"/>
    <x v="0"/>
    <s v="US"/>
    <s v="USD"/>
    <x v="1745"/>
    <x v="1746"/>
    <x v="0"/>
    <x v="329"/>
    <x v="0"/>
    <x v="8"/>
    <x v="20"/>
    <x v="34"/>
    <x v="1224"/>
    <x v="1746"/>
    <x v="2"/>
  </r>
  <r>
    <n v="1747"/>
    <x v="1747"/>
    <s v="A beautiful, limited edition, photobook about the story of the last year of my mother's life, to be published by Dewi Lewis."/>
    <x v="7"/>
    <n v="9446"/>
    <x v="0"/>
    <s v="GB"/>
    <s v="GBP"/>
    <x v="1746"/>
    <x v="1747"/>
    <x v="0"/>
    <x v="180"/>
    <x v="0"/>
    <x v="8"/>
    <x v="20"/>
    <x v="2"/>
    <x v="1225"/>
    <x v="1747"/>
    <x v="0"/>
  </r>
  <r>
    <n v="1748"/>
    <x v="1748"/>
    <s v="Telling the story of the city through remarkable people who live in Vancouver today."/>
    <x v="63"/>
    <n v="64974"/>
    <x v="0"/>
    <s v="CA"/>
    <s v="CAD"/>
    <x v="1747"/>
    <x v="1748"/>
    <x v="0"/>
    <x v="331"/>
    <x v="0"/>
    <x v="8"/>
    <x v="20"/>
    <x v="22"/>
    <x v="1226"/>
    <x v="1748"/>
    <x v="0"/>
  </r>
  <r>
    <n v="1749"/>
    <x v="1749"/>
    <s v="Help me fund the production run of my first book by local Photographer Sandro Ortolani."/>
    <x v="284"/>
    <n v="12410.5"/>
    <x v="0"/>
    <s v="LU"/>
    <s v="EUR"/>
    <x v="1748"/>
    <x v="1749"/>
    <x v="0"/>
    <x v="132"/>
    <x v="0"/>
    <x v="8"/>
    <x v="20"/>
    <x v="4"/>
    <x v="1156"/>
    <x v="1749"/>
    <x v="1"/>
  </r>
  <r>
    <n v="1750"/>
    <x v="1750"/>
    <s v="A book of portraits and histories making LGBT (Lesbian, Gay, Transgender, Bisexual) loving relationships visible, normal, and accepted."/>
    <x v="10"/>
    <n v="10081"/>
    <x v="0"/>
    <s v="US"/>
    <s v="USD"/>
    <x v="1749"/>
    <x v="1750"/>
    <x v="0"/>
    <x v="207"/>
    <x v="0"/>
    <x v="8"/>
    <x v="20"/>
    <x v="181"/>
    <x v="1227"/>
    <x v="1750"/>
    <x v="2"/>
  </r>
  <r>
    <n v="1751"/>
    <x v="1751"/>
    <s v="Photographs and stories culled from 10 years of road trips through rural Greece"/>
    <x v="3"/>
    <n v="10290"/>
    <x v="0"/>
    <s v="US"/>
    <s v="USD"/>
    <x v="1750"/>
    <x v="1751"/>
    <x v="0"/>
    <x v="42"/>
    <x v="0"/>
    <x v="8"/>
    <x v="20"/>
    <x v="33"/>
    <x v="1228"/>
    <x v="1751"/>
    <x v="0"/>
  </r>
  <r>
    <n v="1752"/>
    <x v="1752"/>
    <s v="A little book of calm, in picture form, that will soothe the soul and un-furrow the brow."/>
    <x v="38"/>
    <n v="3122"/>
    <x v="0"/>
    <s v="GB"/>
    <s v="GBP"/>
    <x v="1751"/>
    <x v="1752"/>
    <x v="0"/>
    <x v="240"/>
    <x v="0"/>
    <x v="8"/>
    <x v="20"/>
    <x v="218"/>
    <x v="1229"/>
    <x v="1752"/>
    <x v="2"/>
  </r>
  <r>
    <n v="1753"/>
    <x v="1753"/>
    <s v="A friend or fiend? To me he is both, this is his story - in his words, out of his mind, in my photos and straight in to your hearts!"/>
    <x v="36"/>
    <n v="16200"/>
    <x v="0"/>
    <s v="DK"/>
    <s v="DKK"/>
    <x v="1752"/>
    <x v="1753"/>
    <x v="0"/>
    <x v="2"/>
    <x v="0"/>
    <x v="8"/>
    <x v="20"/>
    <x v="29"/>
    <x v="1230"/>
    <x v="1753"/>
    <x v="2"/>
  </r>
  <r>
    <n v="1754"/>
    <x v="1754"/>
    <s v="A photography publication that looks behind the myths, clichÃ©s and fairytales that surround Ottawa, the capital of Canada."/>
    <x v="0"/>
    <n v="9395"/>
    <x v="0"/>
    <s v="CA"/>
    <s v="CAD"/>
    <x v="1753"/>
    <x v="1754"/>
    <x v="0"/>
    <x v="240"/>
    <x v="0"/>
    <x v="8"/>
    <x v="20"/>
    <x v="38"/>
    <x v="1231"/>
    <x v="1754"/>
    <x v="0"/>
  </r>
  <r>
    <n v="1755"/>
    <x v="1755"/>
    <s v="For about a year I've been taking pictures while walking around the block with my dog. Want to publish a ebook of what I captured."/>
    <x v="251"/>
    <n v="30"/>
    <x v="0"/>
    <s v="US"/>
    <s v="USD"/>
    <x v="1754"/>
    <x v="1755"/>
    <x v="0"/>
    <x v="80"/>
    <x v="0"/>
    <x v="8"/>
    <x v="20"/>
    <x v="28"/>
    <x v="501"/>
    <x v="1755"/>
    <x v="0"/>
  </r>
  <r>
    <n v="1756"/>
    <x v="1756"/>
    <s v="214 is a photobook about the local hip hop culture in Dallas, Texas between 2012 and 2014 by photographer, Mariah Tyler."/>
    <x v="62"/>
    <n v="5655.6"/>
    <x v="0"/>
    <s v="US"/>
    <s v="USD"/>
    <x v="1755"/>
    <x v="1756"/>
    <x v="0"/>
    <x v="148"/>
    <x v="0"/>
    <x v="8"/>
    <x v="20"/>
    <x v="33"/>
    <x v="1232"/>
    <x v="1756"/>
    <x v="2"/>
  </r>
  <r>
    <n v="1757"/>
    <x v="1757"/>
    <s v="I want to create a self published photo art book on the topic of the resurgence of femininity."/>
    <x v="10"/>
    <n v="5800"/>
    <x v="0"/>
    <s v="US"/>
    <s v="USD"/>
    <x v="1756"/>
    <x v="1757"/>
    <x v="0"/>
    <x v="25"/>
    <x v="0"/>
    <x v="8"/>
    <x v="20"/>
    <x v="31"/>
    <x v="1233"/>
    <x v="1757"/>
    <x v="2"/>
  </r>
  <r>
    <n v="1758"/>
    <x v="1758"/>
    <s v="Yashica TLRs (Twin Lens Reflex) history cards are a cool way to present Yashica TLR collections in a fun way: by playing cards. Enjoy!"/>
    <x v="28"/>
    <n v="1147"/>
    <x v="0"/>
    <s v="US"/>
    <s v="USD"/>
    <x v="1757"/>
    <x v="1758"/>
    <x v="0"/>
    <x v="74"/>
    <x v="0"/>
    <x v="8"/>
    <x v="20"/>
    <x v="41"/>
    <x v="1234"/>
    <x v="1758"/>
    <x v="2"/>
  </r>
  <r>
    <n v="1759"/>
    <x v="1759"/>
    <s v="Death Valley will be the first photo book of Andi State"/>
    <x v="10"/>
    <n v="5330"/>
    <x v="0"/>
    <s v="US"/>
    <s v="USD"/>
    <x v="1758"/>
    <x v="1759"/>
    <x v="0"/>
    <x v="72"/>
    <x v="0"/>
    <x v="8"/>
    <x v="20"/>
    <x v="13"/>
    <x v="1235"/>
    <x v="1759"/>
    <x v="0"/>
  </r>
  <r>
    <n v="1760"/>
    <x v="1760"/>
    <s v="Thank you all so much for your pledges! We reached the goal! To continue supporting or for any questions email arisjerome@gmail.com"/>
    <x v="10"/>
    <n v="8272"/>
    <x v="0"/>
    <s v="US"/>
    <s v="USD"/>
    <x v="1759"/>
    <x v="1760"/>
    <x v="0"/>
    <x v="332"/>
    <x v="0"/>
    <x v="8"/>
    <x v="20"/>
    <x v="11"/>
    <x v="1236"/>
    <x v="1760"/>
    <x v="2"/>
  </r>
  <r>
    <n v="1761"/>
    <x v="1761"/>
    <s v="A hardcover photobook telling the naked truth of a young photographers journey."/>
    <x v="213"/>
    <n v="155"/>
    <x v="0"/>
    <s v="GB"/>
    <s v="GBP"/>
    <x v="1760"/>
    <x v="1761"/>
    <x v="0"/>
    <x v="83"/>
    <x v="0"/>
    <x v="8"/>
    <x v="20"/>
    <x v="19"/>
    <x v="1237"/>
    <x v="1761"/>
    <x v="0"/>
  </r>
  <r>
    <n v="1762"/>
    <x v="1762"/>
    <s v="Project rewards $25 gets you 190+ digital images"/>
    <x v="213"/>
    <n v="885"/>
    <x v="0"/>
    <s v="US"/>
    <s v="USD"/>
    <x v="1761"/>
    <x v="1762"/>
    <x v="0"/>
    <x v="20"/>
    <x v="0"/>
    <x v="8"/>
    <x v="20"/>
    <x v="219"/>
    <x v="1238"/>
    <x v="1762"/>
    <x v="2"/>
  </r>
  <r>
    <n v="1763"/>
    <x v="1763"/>
    <s v="Hardcover photo book featuring bold, beautiful, confident models and coffee tables in outrageous juxtaposition with the backgrounds."/>
    <x v="14"/>
    <n v="12229"/>
    <x v="0"/>
    <s v="US"/>
    <s v="USD"/>
    <x v="1762"/>
    <x v="1763"/>
    <x v="0"/>
    <x v="115"/>
    <x v="0"/>
    <x v="8"/>
    <x v="20"/>
    <x v="21"/>
    <x v="1239"/>
    <x v="1763"/>
    <x v="2"/>
  </r>
  <r>
    <n v="1764"/>
    <x v="1764"/>
    <s v="Individual sportspeople are masters of their own destiny. This book is a gritty behind the scenes look at boxers striving for success"/>
    <x v="34"/>
    <n v="2156"/>
    <x v="2"/>
    <s v="GB"/>
    <s v="GBP"/>
    <x v="1763"/>
    <x v="1764"/>
    <x v="1"/>
    <x v="70"/>
    <x v="1"/>
    <x v="8"/>
    <x v="20"/>
    <x v="68"/>
    <x v="1240"/>
    <x v="1764"/>
    <x v="3"/>
  </r>
  <r>
    <n v="1765"/>
    <x v="1765"/>
    <s v="Everyday I meet new people and everyday I learn a new story. These are the most popular of those stories from the first year of OTWISI."/>
    <x v="78"/>
    <n v="7433.48"/>
    <x v="2"/>
    <s v="US"/>
    <s v="USD"/>
    <x v="1764"/>
    <x v="1765"/>
    <x v="1"/>
    <x v="273"/>
    <x v="1"/>
    <x v="8"/>
    <x v="20"/>
    <x v="156"/>
    <x v="1241"/>
    <x v="1765"/>
    <x v="3"/>
  </r>
  <r>
    <n v="1766"/>
    <x v="1766"/>
    <s v="I want to create a beautiful book which documents the Melbourne music scene."/>
    <x v="15"/>
    <n v="0"/>
    <x v="2"/>
    <s v="AU"/>
    <s v="AUD"/>
    <x v="1765"/>
    <x v="1766"/>
    <x v="1"/>
    <x v="78"/>
    <x v="1"/>
    <x v="8"/>
    <x v="20"/>
    <x v="50"/>
    <x v="121"/>
    <x v="1766"/>
    <x v="3"/>
  </r>
  <r>
    <n v="1767"/>
    <x v="1767"/>
    <s v="A photographic search for the true meaning of pride for ones country during the World Cup"/>
    <x v="10"/>
    <n v="2286"/>
    <x v="2"/>
    <s v="US"/>
    <s v="USD"/>
    <x v="1766"/>
    <x v="1767"/>
    <x v="1"/>
    <x v="70"/>
    <x v="1"/>
    <x v="8"/>
    <x v="20"/>
    <x v="132"/>
    <x v="1242"/>
    <x v="1767"/>
    <x v="3"/>
  </r>
  <r>
    <n v="1768"/>
    <x v="1768"/>
    <s v="My goal is to create a catalog of farm-to-table recipes with stunning images from restaurants and farms in the southwest."/>
    <x v="10"/>
    <n v="187"/>
    <x v="2"/>
    <s v="US"/>
    <s v="USD"/>
    <x v="1767"/>
    <x v="1768"/>
    <x v="1"/>
    <x v="41"/>
    <x v="1"/>
    <x v="8"/>
    <x v="20"/>
    <x v="65"/>
    <x v="1243"/>
    <x v="1768"/>
    <x v="3"/>
  </r>
  <r>
    <n v="1769"/>
    <x v="1769"/>
    <s v="To create a publication, and exhibition documenting the collection of Jamie Ross, longtime collector of Navajo Textiles"/>
    <x v="79"/>
    <n v="1081"/>
    <x v="2"/>
    <s v="US"/>
    <s v="USD"/>
    <x v="1768"/>
    <x v="1769"/>
    <x v="1"/>
    <x v="19"/>
    <x v="1"/>
    <x v="8"/>
    <x v="20"/>
    <x v="56"/>
    <x v="1244"/>
    <x v="1769"/>
    <x v="3"/>
  </r>
  <r>
    <n v="1770"/>
    <x v="1770"/>
    <s v="Auto-Archives non-profit library will publish a book of previously unseen 60s and 70s motor racing images by photographer Peter Darley."/>
    <x v="142"/>
    <n v="13846"/>
    <x v="2"/>
    <s v="US"/>
    <s v="USD"/>
    <x v="1769"/>
    <x v="1770"/>
    <x v="1"/>
    <x v="297"/>
    <x v="1"/>
    <x v="8"/>
    <x v="20"/>
    <x v="220"/>
    <x v="450"/>
    <x v="1770"/>
    <x v="3"/>
  </r>
  <r>
    <n v="1771"/>
    <x v="1771"/>
    <s v="Photographic book on the historic oil region of Pennsylvania where Edwin Drake drilled the well that started the modern oil industry."/>
    <x v="285"/>
    <n v="895"/>
    <x v="2"/>
    <s v="GB"/>
    <s v="GBP"/>
    <x v="1770"/>
    <x v="1771"/>
    <x v="1"/>
    <x v="20"/>
    <x v="1"/>
    <x v="8"/>
    <x v="20"/>
    <x v="70"/>
    <x v="1245"/>
    <x v="1771"/>
    <x v="3"/>
  </r>
  <r>
    <n v="1772"/>
    <x v="1772"/>
    <s v="A photobook and a short documentary film telling the story of Holocaust in Northwestern Lithuania"/>
    <x v="62"/>
    <n v="858"/>
    <x v="2"/>
    <s v="GB"/>
    <s v="GBP"/>
    <x v="1771"/>
    <x v="1772"/>
    <x v="1"/>
    <x v="10"/>
    <x v="1"/>
    <x v="8"/>
    <x v="20"/>
    <x v="63"/>
    <x v="1246"/>
    <x v="1772"/>
    <x v="3"/>
  </r>
  <r>
    <n v="1773"/>
    <x v="1773"/>
    <s v="True Faith is a book about the true story of Ed Stilley and his promise to God to make instruments and give them to children for free."/>
    <x v="11"/>
    <n v="1877"/>
    <x v="2"/>
    <s v="US"/>
    <s v="USD"/>
    <x v="1772"/>
    <x v="1773"/>
    <x v="1"/>
    <x v="10"/>
    <x v="1"/>
    <x v="8"/>
    <x v="20"/>
    <x v="52"/>
    <x v="1247"/>
    <x v="1773"/>
    <x v="3"/>
  </r>
  <r>
    <n v="1774"/>
    <x v="1774"/>
    <s v="A photo book of the artist's present and future portraits from 2013 to 2015, including actor and human rights activist George Takei."/>
    <x v="30"/>
    <n v="1148"/>
    <x v="2"/>
    <s v="US"/>
    <s v="USD"/>
    <x v="1773"/>
    <x v="1774"/>
    <x v="1"/>
    <x v="62"/>
    <x v="1"/>
    <x v="8"/>
    <x v="20"/>
    <x v="132"/>
    <x v="1248"/>
    <x v="1774"/>
    <x v="3"/>
  </r>
  <r>
    <n v="1775"/>
    <x v="1775"/>
    <s v="Rarely seen images of Muhammad Ali in his prime as he trained in Miami Beach at the famous 5th Street Gym in the early 70s"/>
    <x v="286"/>
    <n v="21158"/>
    <x v="2"/>
    <s v="US"/>
    <s v="USD"/>
    <x v="1774"/>
    <x v="1775"/>
    <x v="1"/>
    <x v="204"/>
    <x v="1"/>
    <x v="8"/>
    <x v="20"/>
    <x v="188"/>
    <x v="1249"/>
    <x v="1775"/>
    <x v="3"/>
  </r>
  <r>
    <n v="1776"/>
    <x v="1776"/>
    <s v="A documentation of the implications of hedonistic architectural ventures in Dubai, the fastest growing city on the planet."/>
    <x v="10"/>
    <n v="335"/>
    <x v="2"/>
    <s v="GB"/>
    <s v="GBP"/>
    <x v="1775"/>
    <x v="1776"/>
    <x v="1"/>
    <x v="80"/>
    <x v="1"/>
    <x v="8"/>
    <x v="20"/>
    <x v="113"/>
    <x v="33"/>
    <x v="1776"/>
    <x v="3"/>
  </r>
  <r>
    <n v="1777"/>
    <x v="1777"/>
    <s v="Photobook â€˜All along the Control Towerâ€™ by Theo and Frans Barten. Photos of more than 50 disused WW2 Control Towers in the UK."/>
    <x v="225"/>
    <n v="651"/>
    <x v="2"/>
    <s v="NL"/>
    <s v="EUR"/>
    <x v="1776"/>
    <x v="1777"/>
    <x v="1"/>
    <x v="73"/>
    <x v="1"/>
    <x v="8"/>
    <x v="20"/>
    <x v="51"/>
    <x v="1250"/>
    <x v="1777"/>
    <x v="0"/>
  </r>
  <r>
    <n v="1778"/>
    <x v="1778"/>
    <s v="This book combines portraits of Cuban life and and society with quotes from a diverse group of Cubans that live in Cuba now."/>
    <x v="63"/>
    <n v="995"/>
    <x v="2"/>
    <s v="US"/>
    <s v="USD"/>
    <x v="1777"/>
    <x v="1778"/>
    <x v="1"/>
    <x v="41"/>
    <x v="1"/>
    <x v="8"/>
    <x v="20"/>
    <x v="53"/>
    <x v="1251"/>
    <x v="1778"/>
    <x v="0"/>
  </r>
  <r>
    <n v="1779"/>
    <x v="1779"/>
    <s v="Publication of an award-winning photographic series that explores the endless and beautiful dance between creation and destruction."/>
    <x v="34"/>
    <n v="3986"/>
    <x v="2"/>
    <s v="US"/>
    <s v="USD"/>
    <x v="1778"/>
    <x v="1779"/>
    <x v="1"/>
    <x v="44"/>
    <x v="1"/>
    <x v="8"/>
    <x v="20"/>
    <x v="71"/>
    <x v="1252"/>
    <x v="1779"/>
    <x v="2"/>
  </r>
  <r>
    <n v="1780"/>
    <x v="1780"/>
    <s v="It is time to recognize and give to the indigenus groups the credit they deserve. It is time to understand where we come from."/>
    <x v="11"/>
    <n v="11923"/>
    <x v="2"/>
    <s v="US"/>
    <s v="USD"/>
    <x v="1779"/>
    <x v="1780"/>
    <x v="1"/>
    <x v="215"/>
    <x v="1"/>
    <x v="8"/>
    <x v="20"/>
    <x v="67"/>
    <x v="1253"/>
    <x v="1780"/>
    <x v="2"/>
  </r>
  <r>
    <n v="1781"/>
    <x v="1781"/>
    <s v="A photobook of the US presidential election from a citizen's point of view, showing the major conventions, rallies, and election day."/>
    <x v="62"/>
    <n v="1417"/>
    <x v="2"/>
    <s v="US"/>
    <s v="USD"/>
    <x v="1780"/>
    <x v="1781"/>
    <x v="1"/>
    <x v="54"/>
    <x v="1"/>
    <x v="8"/>
    <x v="20"/>
    <x v="73"/>
    <x v="1254"/>
    <x v="1781"/>
    <x v="2"/>
  </r>
  <r>
    <n v="1782"/>
    <x v="1782"/>
    <s v="I am traveling across the entire USA documenting cocktail culture to publish a stunning hard cover photo book of the resulting work."/>
    <x v="19"/>
    <n v="5422"/>
    <x v="2"/>
    <s v="US"/>
    <s v="USD"/>
    <x v="1781"/>
    <x v="1782"/>
    <x v="1"/>
    <x v="88"/>
    <x v="1"/>
    <x v="8"/>
    <x v="20"/>
    <x v="77"/>
    <x v="1255"/>
    <x v="1782"/>
    <x v="2"/>
  </r>
  <r>
    <n v="1783"/>
    <x v="1783"/>
    <s v="My Buddy Spirit and I, Ara, camping full time camera on hand for a bit over nine years. &quot;Hue of my Vision&quot; is our Photo Book."/>
    <x v="79"/>
    <n v="9477"/>
    <x v="2"/>
    <s v="US"/>
    <s v="USD"/>
    <x v="1782"/>
    <x v="1783"/>
    <x v="1"/>
    <x v="333"/>
    <x v="1"/>
    <x v="8"/>
    <x v="20"/>
    <x v="149"/>
    <x v="1256"/>
    <x v="1783"/>
    <x v="0"/>
  </r>
  <r>
    <n v="1784"/>
    <x v="1784"/>
    <s v="I want to publish my first photo book and make prints based on a series of rooftop cityscapes I took in 2014 of the city that I love."/>
    <x v="10"/>
    <n v="1988"/>
    <x v="2"/>
    <s v="US"/>
    <s v="USD"/>
    <x v="1783"/>
    <x v="1784"/>
    <x v="1"/>
    <x v="51"/>
    <x v="1"/>
    <x v="8"/>
    <x v="20"/>
    <x v="67"/>
    <x v="1257"/>
    <x v="1784"/>
    <x v="3"/>
  </r>
  <r>
    <n v="1785"/>
    <x v="1785"/>
    <s v="A book about a school bus converted into a living space, and the adventure shared by friends on its maiden voyage."/>
    <x v="95"/>
    <n v="4853"/>
    <x v="2"/>
    <s v="US"/>
    <s v="USD"/>
    <x v="1784"/>
    <x v="1785"/>
    <x v="1"/>
    <x v="52"/>
    <x v="1"/>
    <x v="8"/>
    <x v="20"/>
    <x v="68"/>
    <x v="1258"/>
    <x v="1785"/>
    <x v="3"/>
  </r>
  <r>
    <n v="1786"/>
    <x v="1786"/>
    <s v="A photo book that shows a timeless trip from Portugal to Sri Lanka in a subjective point of view through an old Hasselblad objective."/>
    <x v="168"/>
    <n v="905"/>
    <x v="2"/>
    <s v="NL"/>
    <s v="EUR"/>
    <x v="1785"/>
    <x v="1786"/>
    <x v="1"/>
    <x v="60"/>
    <x v="1"/>
    <x v="8"/>
    <x v="20"/>
    <x v="217"/>
    <x v="1259"/>
    <x v="1786"/>
    <x v="3"/>
  </r>
  <r>
    <n v="1787"/>
    <x v="1787"/>
    <s v="Raising awareness to the effects of global warming through photographs of the high mountains of Peru."/>
    <x v="3"/>
    <n v="1533"/>
    <x v="2"/>
    <s v="US"/>
    <s v="USD"/>
    <x v="1786"/>
    <x v="1787"/>
    <x v="1"/>
    <x v="54"/>
    <x v="1"/>
    <x v="8"/>
    <x v="20"/>
    <x v="77"/>
    <x v="1260"/>
    <x v="1787"/>
    <x v="0"/>
  </r>
  <r>
    <n v="1788"/>
    <x v="1788"/>
    <s v="A photo book celebrating Goths, exploring their lives and giving an insight into what Goth is for them."/>
    <x v="62"/>
    <n v="76"/>
    <x v="2"/>
    <s v="GB"/>
    <s v="GBP"/>
    <x v="1787"/>
    <x v="1788"/>
    <x v="1"/>
    <x v="80"/>
    <x v="1"/>
    <x v="8"/>
    <x v="20"/>
    <x v="60"/>
    <x v="1065"/>
    <x v="1788"/>
    <x v="3"/>
  </r>
  <r>
    <n v="1789"/>
    <x v="1789"/>
    <s v="I want to create a portfolio to show all the aspects of the adrenaline filled game of paintball. Focusing on tournament players"/>
    <x v="6"/>
    <n v="40"/>
    <x v="2"/>
    <s v="US"/>
    <s v="USD"/>
    <x v="1788"/>
    <x v="1789"/>
    <x v="1"/>
    <x v="80"/>
    <x v="1"/>
    <x v="8"/>
    <x v="20"/>
    <x v="60"/>
    <x v="119"/>
    <x v="1789"/>
    <x v="3"/>
  </r>
  <r>
    <n v="1790"/>
    <x v="1790"/>
    <s v="70 years of incredible photography sits patiently in old film sheet boxes, waiting for a return to relevance."/>
    <x v="287"/>
    <n v="1636"/>
    <x v="2"/>
    <s v="US"/>
    <s v="USD"/>
    <x v="1789"/>
    <x v="1790"/>
    <x v="1"/>
    <x v="41"/>
    <x v="1"/>
    <x v="8"/>
    <x v="20"/>
    <x v="62"/>
    <x v="1033"/>
    <x v="1790"/>
    <x v="0"/>
  </r>
  <r>
    <n v="1791"/>
    <x v="1791"/>
    <s v="For the love of street photography and the beauty of traditional cultures in southern Italy."/>
    <x v="9"/>
    <n v="107"/>
    <x v="2"/>
    <s v="GB"/>
    <s v="GBP"/>
    <x v="1790"/>
    <x v="1791"/>
    <x v="1"/>
    <x v="80"/>
    <x v="1"/>
    <x v="8"/>
    <x v="20"/>
    <x v="65"/>
    <x v="1261"/>
    <x v="1791"/>
    <x v="3"/>
  </r>
  <r>
    <n v="1792"/>
    <x v="1792"/>
    <s v="In 1970 Helaine Garren shot a series of images at Bensingerâ€™s Pool Hall in Chicago, Illinois."/>
    <x v="31"/>
    <n v="15281"/>
    <x v="2"/>
    <s v="US"/>
    <s v="USD"/>
    <x v="1791"/>
    <x v="1792"/>
    <x v="1"/>
    <x v="237"/>
    <x v="1"/>
    <x v="8"/>
    <x v="20"/>
    <x v="221"/>
    <x v="1262"/>
    <x v="1792"/>
    <x v="0"/>
  </r>
  <r>
    <n v="1793"/>
    <x v="1793"/>
    <s v="The beginning of a long term project to document life of the Karen ethnic group on the border of Thailand and Burma."/>
    <x v="9"/>
    <n v="40"/>
    <x v="2"/>
    <s v="AU"/>
    <s v="AUD"/>
    <x v="1792"/>
    <x v="1793"/>
    <x v="1"/>
    <x v="84"/>
    <x v="1"/>
    <x v="8"/>
    <x v="20"/>
    <x v="60"/>
    <x v="135"/>
    <x v="1793"/>
    <x v="3"/>
  </r>
  <r>
    <n v="1794"/>
    <x v="1794"/>
    <s v="&quot;Venus as Menâ€ is a book about beauty of masculine nude. Is a reflection about men as a sensitive and sensual being and gender equity."/>
    <x v="7"/>
    <n v="997"/>
    <x v="2"/>
    <s v="US"/>
    <s v="USD"/>
    <x v="1793"/>
    <x v="1794"/>
    <x v="1"/>
    <x v="59"/>
    <x v="1"/>
    <x v="8"/>
    <x v="20"/>
    <x v="57"/>
    <x v="1263"/>
    <x v="1794"/>
    <x v="0"/>
  </r>
  <r>
    <n v="1795"/>
    <x v="1795"/>
    <s v="A photography book documenting the impact of the ISAF mission on the Afghan people of Mazar-e Sharif."/>
    <x v="89"/>
    <n v="10846"/>
    <x v="2"/>
    <s v="DE"/>
    <s v="EUR"/>
    <x v="1794"/>
    <x v="1795"/>
    <x v="1"/>
    <x v="75"/>
    <x v="1"/>
    <x v="8"/>
    <x v="20"/>
    <x v="115"/>
    <x v="1264"/>
    <x v="1795"/>
    <x v="2"/>
  </r>
  <r>
    <n v="1796"/>
    <x v="1796"/>
    <s v="Kenema is a stunning portrait photography book by British Photographer, Peter Dibdin, capturing community life in Kenema, Sierra Leone."/>
    <x v="266"/>
    <n v="4190"/>
    <x v="2"/>
    <s v="GB"/>
    <s v="GBP"/>
    <x v="1795"/>
    <x v="1796"/>
    <x v="1"/>
    <x v="48"/>
    <x v="1"/>
    <x v="8"/>
    <x v="20"/>
    <x v="66"/>
    <x v="1265"/>
    <x v="1796"/>
    <x v="2"/>
  </r>
  <r>
    <n v="1797"/>
    <x v="1797"/>
    <s v="A photography book that serves as a call to action for Congress to stand up for survivors of domestic and sexual assault."/>
    <x v="3"/>
    <n v="6755"/>
    <x v="2"/>
    <s v="US"/>
    <s v="USD"/>
    <x v="1796"/>
    <x v="1797"/>
    <x v="1"/>
    <x v="205"/>
    <x v="1"/>
    <x v="8"/>
    <x v="20"/>
    <x v="150"/>
    <x v="1266"/>
    <x v="1797"/>
    <x v="2"/>
  </r>
  <r>
    <n v="1798"/>
    <x v="1798"/>
    <s v="A photographic series on Mexican cowboys that I want to have published as a fine art book that will also include cowboy poetry."/>
    <x v="194"/>
    <n v="2182"/>
    <x v="2"/>
    <s v="US"/>
    <s v="USD"/>
    <x v="1797"/>
    <x v="1798"/>
    <x v="1"/>
    <x v="77"/>
    <x v="1"/>
    <x v="8"/>
    <x v="20"/>
    <x v="51"/>
    <x v="1267"/>
    <x v="1798"/>
    <x v="0"/>
  </r>
  <r>
    <n v="1799"/>
    <x v="1799"/>
    <s v="The UnDiscovered Image, a monthly publication dedicated to photographers."/>
    <x v="23"/>
    <n v="69.83"/>
    <x v="2"/>
    <s v="GB"/>
    <s v="GBP"/>
    <x v="1798"/>
    <x v="1799"/>
    <x v="1"/>
    <x v="79"/>
    <x v="1"/>
    <x v="8"/>
    <x v="20"/>
    <x v="53"/>
    <x v="1268"/>
    <x v="1799"/>
    <x v="3"/>
  </r>
  <r>
    <n v="1800"/>
    <x v="1800"/>
    <s v="Shot over 3 years in the U.K &amp; U.S, and featured in press worldwide, we need your help to back the highly anticipated Sikh Project book"/>
    <x v="288"/>
    <n v="9460"/>
    <x v="2"/>
    <s v="GB"/>
    <s v="GBP"/>
    <x v="1799"/>
    <x v="1800"/>
    <x v="1"/>
    <x v="116"/>
    <x v="1"/>
    <x v="8"/>
    <x v="20"/>
    <x v="68"/>
    <x v="1269"/>
    <x v="1800"/>
    <x v="2"/>
  </r>
  <r>
    <n v="1801"/>
    <x v="1801"/>
    <s v="Get involved in Come, Bring, Punish, a new photo book by Ewen Spencer, documenting the European Ballroom scene and the life around it"/>
    <x v="73"/>
    <n v="2355"/>
    <x v="2"/>
    <s v="GB"/>
    <s v="GBP"/>
    <x v="1800"/>
    <x v="1801"/>
    <x v="1"/>
    <x v="77"/>
    <x v="1"/>
    <x v="8"/>
    <x v="20"/>
    <x v="51"/>
    <x v="1270"/>
    <x v="1801"/>
    <x v="0"/>
  </r>
  <r>
    <n v="1802"/>
    <x v="1802"/>
    <s v="Inner Darkness turned into a photobook. Personal work i shot during my recovery...in Berlin."/>
    <x v="8"/>
    <n v="1697"/>
    <x v="2"/>
    <s v="DE"/>
    <s v="EUR"/>
    <x v="1801"/>
    <x v="1802"/>
    <x v="1"/>
    <x v="59"/>
    <x v="1"/>
    <x v="8"/>
    <x v="20"/>
    <x v="217"/>
    <x v="1271"/>
    <x v="1802"/>
    <x v="0"/>
  </r>
  <r>
    <n v="1803"/>
    <x v="1803"/>
    <s v="Photographs capture fleeting experiences, where childhood is our past and adulthood is our future. In between. On the verge."/>
    <x v="178"/>
    <n v="5390"/>
    <x v="2"/>
    <s v="US"/>
    <s v="USD"/>
    <x v="1802"/>
    <x v="1803"/>
    <x v="1"/>
    <x v="11"/>
    <x v="1"/>
    <x v="8"/>
    <x v="20"/>
    <x v="134"/>
    <x v="1272"/>
    <x v="1803"/>
    <x v="0"/>
  </r>
  <r>
    <n v="1804"/>
    <x v="1804"/>
    <s v="A beautiful book of Polaroid photographs which celebrates the beauty, diversity, and distinctive character of Colombia"/>
    <x v="289"/>
    <n v="5452"/>
    <x v="2"/>
    <s v="US"/>
    <s v="USD"/>
    <x v="1803"/>
    <x v="1804"/>
    <x v="1"/>
    <x v="47"/>
    <x v="1"/>
    <x v="8"/>
    <x v="20"/>
    <x v="131"/>
    <x v="1273"/>
    <x v="1804"/>
    <x v="0"/>
  </r>
  <r>
    <n v="1805"/>
    <x v="1805"/>
    <s v="The production of the book about my long term project &quot;The Travellers&quot;, Ireland`s biggest minority group with a nomadic origin."/>
    <x v="290"/>
    <n v="8191"/>
    <x v="2"/>
    <s v="DE"/>
    <s v="EUR"/>
    <x v="1804"/>
    <x v="1805"/>
    <x v="1"/>
    <x v="259"/>
    <x v="1"/>
    <x v="8"/>
    <x v="20"/>
    <x v="71"/>
    <x v="1274"/>
    <x v="1805"/>
    <x v="0"/>
  </r>
  <r>
    <n v="1806"/>
    <x v="1806"/>
    <s v="Join me in publishing an amazing and unprecedented book with full frontal photopraphs of 8 American Presidents Naked"/>
    <x v="22"/>
    <n v="591"/>
    <x v="2"/>
    <s v="GB"/>
    <s v="GBP"/>
    <x v="1805"/>
    <x v="1806"/>
    <x v="1"/>
    <x v="22"/>
    <x v="1"/>
    <x v="8"/>
    <x v="20"/>
    <x v="56"/>
    <x v="1275"/>
    <x v="1806"/>
    <x v="3"/>
  </r>
  <r>
    <n v="1807"/>
    <x v="1807"/>
    <s v="I want to explore alternative cultures and lifestyles in America."/>
    <x v="10"/>
    <n v="553"/>
    <x v="2"/>
    <s v="US"/>
    <s v="USD"/>
    <x v="1806"/>
    <x v="1807"/>
    <x v="1"/>
    <x v="22"/>
    <x v="1"/>
    <x v="8"/>
    <x v="20"/>
    <x v="57"/>
    <x v="1276"/>
    <x v="1807"/>
    <x v="3"/>
  </r>
  <r>
    <n v="1808"/>
    <x v="1808"/>
    <s v="An Iranian Journey exposes the duality of life in modern Iran where youth navigate a thicket of Islamic laws and customs to live freely"/>
    <x v="89"/>
    <n v="11594"/>
    <x v="2"/>
    <s v="US"/>
    <s v="USD"/>
    <x v="1807"/>
    <x v="1808"/>
    <x v="1"/>
    <x v="93"/>
    <x v="1"/>
    <x v="8"/>
    <x v="20"/>
    <x v="139"/>
    <x v="1277"/>
    <x v="1808"/>
    <x v="1"/>
  </r>
  <r>
    <n v="1809"/>
    <x v="1809"/>
    <s v="A stunning photo book highlighting the visual diversity of the City of Hamilton and showcasing it in a new light."/>
    <x v="8"/>
    <n v="380"/>
    <x v="2"/>
    <s v="CA"/>
    <s v="CAD"/>
    <x v="1808"/>
    <x v="1809"/>
    <x v="1"/>
    <x v="82"/>
    <x v="1"/>
    <x v="8"/>
    <x v="20"/>
    <x v="57"/>
    <x v="1278"/>
    <x v="1809"/>
    <x v="0"/>
  </r>
  <r>
    <n v="1810"/>
    <x v="1810"/>
    <s v="Film Speed is a series of Zines focusing on architecture shot completely on 35 and 120mm film."/>
    <x v="52"/>
    <n v="15"/>
    <x v="2"/>
    <s v="US"/>
    <s v="USD"/>
    <x v="1809"/>
    <x v="1810"/>
    <x v="0"/>
    <x v="84"/>
    <x v="1"/>
    <x v="8"/>
    <x v="20"/>
    <x v="56"/>
    <x v="501"/>
    <x v="1810"/>
    <x v="3"/>
  </r>
  <r>
    <n v="1811"/>
    <x v="1811"/>
    <s v="A collection of 365 color photographs of sunsets in 2014, beautifully presented in a hardcover book."/>
    <x v="214"/>
    <n v="40"/>
    <x v="2"/>
    <s v="US"/>
    <s v="USD"/>
    <x v="1810"/>
    <x v="1811"/>
    <x v="0"/>
    <x v="55"/>
    <x v="1"/>
    <x v="8"/>
    <x v="20"/>
    <x v="50"/>
    <x v="1279"/>
    <x v="1811"/>
    <x v="3"/>
  </r>
  <r>
    <n v="1812"/>
    <x v="1812"/>
    <s v="Run Rwanda - 211 miles, 100 photos:  An intimate visual documentation  of the inspiring and innovative reality of modern day Rwanda"/>
    <x v="115"/>
    <n v="865"/>
    <x v="2"/>
    <s v="GB"/>
    <s v="GBP"/>
    <x v="1811"/>
    <x v="1812"/>
    <x v="0"/>
    <x v="23"/>
    <x v="1"/>
    <x v="8"/>
    <x v="20"/>
    <x v="55"/>
    <x v="1280"/>
    <x v="1812"/>
    <x v="2"/>
  </r>
  <r>
    <n v="1813"/>
    <x v="1813"/>
    <s v="This project aims to document, Libyan photographic history; through both print and artisan mediums ."/>
    <x v="222"/>
    <n v="0"/>
    <x v="2"/>
    <s v="GB"/>
    <s v="GBP"/>
    <x v="1812"/>
    <x v="1813"/>
    <x v="0"/>
    <x v="78"/>
    <x v="1"/>
    <x v="8"/>
    <x v="20"/>
    <x v="50"/>
    <x v="121"/>
    <x v="1813"/>
    <x v="3"/>
  </r>
  <r>
    <n v="1814"/>
    <x v="1814"/>
    <s v="A self published photo book documenting the overwhelming presence of the colour pink, in young girls lives here in the UK."/>
    <x v="14"/>
    <n v="5902"/>
    <x v="2"/>
    <s v="GB"/>
    <s v="GBP"/>
    <x v="1813"/>
    <x v="1814"/>
    <x v="0"/>
    <x v="205"/>
    <x v="1"/>
    <x v="8"/>
    <x v="20"/>
    <x v="191"/>
    <x v="1281"/>
    <x v="1814"/>
    <x v="0"/>
  </r>
  <r>
    <n v="1815"/>
    <x v="1815"/>
    <s v="Photographic roadtrip from Dallas/Ft Worth, Texas to Florida's beaches. A summer photography roadtrip project to include 5 states."/>
    <x v="9"/>
    <n v="0"/>
    <x v="2"/>
    <s v="US"/>
    <s v="USD"/>
    <x v="1814"/>
    <x v="1815"/>
    <x v="0"/>
    <x v="78"/>
    <x v="1"/>
    <x v="8"/>
    <x v="20"/>
    <x v="50"/>
    <x v="121"/>
    <x v="1815"/>
    <x v="0"/>
  </r>
  <r>
    <n v="1816"/>
    <x v="1816"/>
    <s v="A unique Photographic Book Project about the Passionate Moments and Strong Emotions that lie within Karate"/>
    <x v="31"/>
    <n v="509"/>
    <x v="2"/>
    <s v="CH"/>
    <s v="CHF"/>
    <x v="1815"/>
    <x v="1816"/>
    <x v="0"/>
    <x v="79"/>
    <x v="1"/>
    <x v="8"/>
    <x v="20"/>
    <x v="53"/>
    <x v="1282"/>
    <x v="1816"/>
    <x v="2"/>
  </r>
  <r>
    <n v="1817"/>
    <x v="1817"/>
    <s v="Hundreds of breathtaking rodeo photographs collected in a beautiful coffee table book."/>
    <x v="102"/>
    <n v="9419"/>
    <x v="2"/>
    <s v="US"/>
    <s v="USD"/>
    <x v="1816"/>
    <x v="1817"/>
    <x v="0"/>
    <x v="61"/>
    <x v="1"/>
    <x v="8"/>
    <x v="20"/>
    <x v="222"/>
    <x v="1283"/>
    <x v="1817"/>
    <x v="2"/>
  </r>
  <r>
    <n v="1818"/>
    <x v="1818"/>
    <s v="We are all different, this is a way to honor and celebrate the authenticity in being different."/>
    <x v="36"/>
    <n v="0"/>
    <x v="2"/>
    <s v="US"/>
    <s v="USD"/>
    <x v="1817"/>
    <x v="1818"/>
    <x v="0"/>
    <x v="78"/>
    <x v="1"/>
    <x v="8"/>
    <x v="20"/>
    <x v="50"/>
    <x v="121"/>
    <x v="1818"/>
    <x v="0"/>
  </r>
  <r>
    <n v="1819"/>
    <x v="1819"/>
    <s v="Reach the ends of the earth! Claim a piece of alaskan wilderness- your name in a glacier and receive photo book our Denali Expedition"/>
    <x v="38"/>
    <n v="25"/>
    <x v="2"/>
    <s v="US"/>
    <s v="USD"/>
    <x v="1818"/>
    <x v="1819"/>
    <x v="0"/>
    <x v="80"/>
    <x v="1"/>
    <x v="8"/>
    <x v="20"/>
    <x v="53"/>
    <x v="1284"/>
    <x v="1819"/>
    <x v="3"/>
  </r>
  <r>
    <n v="1820"/>
    <x v="1820"/>
    <s v="An Iconic look at one of California's oldest beach communities, photographed in Monochrome, on a c1947 medium format 6x6cm Box Camera."/>
    <x v="91"/>
    <n v="1707"/>
    <x v="2"/>
    <s v="US"/>
    <s v="USD"/>
    <x v="1819"/>
    <x v="1820"/>
    <x v="0"/>
    <x v="22"/>
    <x v="1"/>
    <x v="8"/>
    <x v="20"/>
    <x v="113"/>
    <x v="1285"/>
    <x v="1820"/>
    <x v="0"/>
  </r>
  <r>
    <n v="1821"/>
    <x v="1821"/>
    <s v="Glass Cloud tour dates are already beginning to pile up. They are turning to YOU to help get them from town to town."/>
    <x v="30"/>
    <n v="3372.25"/>
    <x v="0"/>
    <s v="US"/>
    <s v="USD"/>
    <x v="1820"/>
    <x v="1821"/>
    <x v="0"/>
    <x v="7"/>
    <x v="0"/>
    <x v="4"/>
    <x v="11"/>
    <x v="166"/>
    <x v="1286"/>
    <x v="1821"/>
    <x v="5"/>
  </r>
  <r>
    <n v="1822"/>
    <x v="1822"/>
    <s v="Wood Butcher needs your help to make this happen. Buy a CD, support local music!"/>
    <x v="43"/>
    <n v="300"/>
    <x v="0"/>
    <s v="CA"/>
    <s v="CAD"/>
    <x v="1821"/>
    <x v="1822"/>
    <x v="0"/>
    <x v="202"/>
    <x v="0"/>
    <x v="4"/>
    <x v="11"/>
    <x v="8"/>
    <x v="50"/>
    <x v="1822"/>
    <x v="4"/>
  </r>
  <r>
    <n v="1823"/>
    <x v="1823"/>
    <s v="Just as we are getting prepared to tour we find out our van has serious damage and can't run. We unfortunately don't have enough."/>
    <x v="176"/>
    <n v="811"/>
    <x v="0"/>
    <s v="US"/>
    <s v="USD"/>
    <x v="1822"/>
    <x v="1823"/>
    <x v="0"/>
    <x v="51"/>
    <x v="0"/>
    <x v="4"/>
    <x v="11"/>
    <x v="31"/>
    <x v="1287"/>
    <x v="1823"/>
    <x v="5"/>
  </r>
  <r>
    <n v="1824"/>
    <x v="1824"/>
    <s v="cd fund raiser"/>
    <x v="9"/>
    <n v="3002"/>
    <x v="0"/>
    <s v="US"/>
    <s v="USD"/>
    <x v="1823"/>
    <x v="1824"/>
    <x v="0"/>
    <x v="244"/>
    <x v="0"/>
    <x v="4"/>
    <x v="11"/>
    <x v="8"/>
    <x v="1288"/>
    <x v="1824"/>
    <x v="4"/>
  </r>
  <r>
    <n v="1825"/>
    <x v="1825"/>
    <s v="Eurisko is trying to release our full length entitled &quot;Wild Animal!&quot; Money raised will go towards studio time, mixing, and mastering."/>
    <x v="13"/>
    <n v="2101"/>
    <x v="0"/>
    <s v="US"/>
    <s v="USD"/>
    <x v="1824"/>
    <x v="1825"/>
    <x v="0"/>
    <x v="133"/>
    <x v="0"/>
    <x v="4"/>
    <x v="11"/>
    <x v="2"/>
    <x v="1289"/>
    <x v="1825"/>
    <x v="4"/>
  </r>
  <r>
    <n v="1826"/>
    <x v="1826"/>
    <s v="Hear your favorite Bear Ghost in eargasmic quality!"/>
    <x v="13"/>
    <n v="2020"/>
    <x v="0"/>
    <s v="US"/>
    <s v="USD"/>
    <x v="1825"/>
    <x v="1826"/>
    <x v="0"/>
    <x v="44"/>
    <x v="0"/>
    <x v="4"/>
    <x v="11"/>
    <x v="7"/>
    <x v="1290"/>
    <x v="1826"/>
    <x v="3"/>
  </r>
  <r>
    <n v="1827"/>
    <x v="1827"/>
    <s v="I have been a lot of places &amp; written a lot of songs. It's finally time to make my debut album &quot;Homeward Bound&quot; and I need your help!"/>
    <x v="6"/>
    <n v="8053"/>
    <x v="0"/>
    <s v="US"/>
    <s v="USD"/>
    <x v="1826"/>
    <x v="1827"/>
    <x v="0"/>
    <x v="93"/>
    <x v="0"/>
    <x v="4"/>
    <x v="11"/>
    <x v="7"/>
    <x v="1291"/>
    <x v="1827"/>
    <x v="6"/>
  </r>
  <r>
    <n v="1828"/>
    <x v="1828"/>
    <s v="Sam Sliva's new EP, &quot;Drained,&quot; will combine Rock, Reggae and Country stylings to make one definitive sound...BUT ONLY WITH YOUR HELP!!"/>
    <x v="22"/>
    <n v="20032"/>
    <x v="0"/>
    <s v="US"/>
    <s v="USD"/>
    <x v="1827"/>
    <x v="1828"/>
    <x v="0"/>
    <x v="53"/>
    <x v="0"/>
    <x v="4"/>
    <x v="11"/>
    <x v="8"/>
    <x v="1292"/>
    <x v="1828"/>
    <x v="3"/>
  </r>
  <r>
    <n v="1829"/>
    <x v="1829"/>
    <s v="Everything is set to record are EP except for our finances. Please donate if you can! Any amount is appreciated. "/>
    <x v="15"/>
    <n v="2500.25"/>
    <x v="0"/>
    <s v="US"/>
    <s v="USD"/>
    <x v="1828"/>
    <x v="1829"/>
    <x v="0"/>
    <x v="51"/>
    <x v="0"/>
    <x v="4"/>
    <x v="11"/>
    <x v="23"/>
    <x v="1293"/>
    <x v="1829"/>
    <x v="7"/>
  </r>
  <r>
    <n v="1830"/>
    <x v="1830"/>
    <s v="We have come a long way on our new record, but now we need your help.  Help us, and together we can make magic!"/>
    <x v="36"/>
    <n v="15230"/>
    <x v="0"/>
    <s v="US"/>
    <s v="USD"/>
    <x v="1829"/>
    <x v="1830"/>
    <x v="0"/>
    <x v="334"/>
    <x v="0"/>
    <x v="4"/>
    <x v="11"/>
    <x v="21"/>
    <x v="558"/>
    <x v="1830"/>
    <x v="3"/>
  </r>
  <r>
    <n v="1831"/>
    <x v="1831"/>
    <s v="After a 2 year Odyssey, Darling Waste's trailer is still not home! We need $3,500 to get it through U.S. Customs!"/>
    <x v="28"/>
    <n v="1030"/>
    <x v="0"/>
    <s v="US"/>
    <s v="USD"/>
    <x v="1830"/>
    <x v="1831"/>
    <x v="0"/>
    <x v="25"/>
    <x v="0"/>
    <x v="4"/>
    <x v="11"/>
    <x v="33"/>
    <x v="1294"/>
    <x v="1831"/>
    <x v="5"/>
  </r>
  <r>
    <n v="1832"/>
    <x v="1832"/>
    <s v="Hi! We're the music duo Black Swan Theories and our project is to manufacture our debut CD of 10 already-completed songs.  "/>
    <x v="18"/>
    <n v="500"/>
    <x v="0"/>
    <s v="US"/>
    <s v="USD"/>
    <x v="1831"/>
    <x v="1832"/>
    <x v="0"/>
    <x v="9"/>
    <x v="0"/>
    <x v="4"/>
    <x v="11"/>
    <x v="142"/>
    <x v="380"/>
    <x v="1832"/>
    <x v="6"/>
  </r>
  <r>
    <n v="1833"/>
    <x v="1833"/>
    <s v="I am writing the second volume in a series of hair band encyclopedias, however I lack the means to afford the costs of the photos."/>
    <x v="44"/>
    <n v="1050"/>
    <x v="0"/>
    <s v="US"/>
    <s v="USD"/>
    <x v="1832"/>
    <x v="1833"/>
    <x v="0"/>
    <x v="20"/>
    <x v="0"/>
    <x v="4"/>
    <x v="11"/>
    <x v="223"/>
    <x v="823"/>
    <x v="1833"/>
    <x v="4"/>
  </r>
  <r>
    <n v="1834"/>
    <x v="1834"/>
    <s v="Help us fund our first tour and promote our new EP!"/>
    <x v="3"/>
    <n v="11805"/>
    <x v="0"/>
    <s v="US"/>
    <s v="USD"/>
    <x v="1833"/>
    <x v="1834"/>
    <x v="0"/>
    <x v="240"/>
    <x v="0"/>
    <x v="4"/>
    <x v="11"/>
    <x v="90"/>
    <x v="1295"/>
    <x v="1834"/>
    <x v="3"/>
  </r>
  <r>
    <n v="1835"/>
    <x v="1835"/>
    <s v="WE ARE A HARD ROCK/PUNK BAND SEEKING FUNDS TO RECORD A NEW EP. _x000a__x000a_https://www.reverbnation.com/dirtylittlerebel"/>
    <x v="2"/>
    <n v="520"/>
    <x v="0"/>
    <s v="GB"/>
    <s v="GBP"/>
    <x v="1834"/>
    <x v="1835"/>
    <x v="0"/>
    <x v="202"/>
    <x v="0"/>
    <x v="4"/>
    <x v="11"/>
    <x v="3"/>
    <x v="1296"/>
    <x v="1835"/>
    <x v="2"/>
  </r>
  <r>
    <n v="1836"/>
    <x v="1836"/>
    <s v="Help fund our 2013 Sound &amp; Lighting Touring rig!"/>
    <x v="10"/>
    <n v="10017"/>
    <x v="0"/>
    <s v="US"/>
    <s v="USD"/>
    <x v="1835"/>
    <x v="1836"/>
    <x v="0"/>
    <x v="165"/>
    <x v="0"/>
    <x v="4"/>
    <x v="11"/>
    <x v="178"/>
    <x v="1297"/>
    <x v="1836"/>
    <x v="4"/>
  </r>
  <r>
    <n v="1837"/>
    <x v="1837"/>
    <s v="Shady Grady &amp; The Nobodies is a band from Chicago, IL that fuse James Brown, Pink Floyd &amp; Jimi Hendrix into 1 - www.shadygradymusic.com"/>
    <x v="20"/>
    <n v="1841"/>
    <x v="0"/>
    <s v="US"/>
    <s v="USD"/>
    <x v="1836"/>
    <x v="1837"/>
    <x v="0"/>
    <x v="209"/>
    <x v="0"/>
    <x v="4"/>
    <x v="11"/>
    <x v="224"/>
    <x v="1298"/>
    <x v="1837"/>
    <x v="5"/>
  </r>
  <r>
    <n v="1838"/>
    <x v="1838"/>
    <s v="Paul Haasch is producing his first music video! With awesome people involved and a great vision, it is sure to be an amazing piece."/>
    <x v="28"/>
    <n v="1001.49"/>
    <x v="0"/>
    <s v="US"/>
    <s v="USD"/>
    <x v="1837"/>
    <x v="1838"/>
    <x v="0"/>
    <x v="33"/>
    <x v="0"/>
    <x v="4"/>
    <x v="11"/>
    <x v="8"/>
    <x v="1299"/>
    <x v="1838"/>
    <x v="6"/>
  </r>
  <r>
    <n v="1839"/>
    <x v="1839"/>
    <s v="The King of Mars, a Chicago rock band, needs your help funding their first EP! Visit us at thekingofmars.com for more."/>
    <x v="28"/>
    <n v="2053"/>
    <x v="0"/>
    <s v="US"/>
    <s v="USD"/>
    <x v="1838"/>
    <x v="1839"/>
    <x v="0"/>
    <x v="43"/>
    <x v="0"/>
    <x v="4"/>
    <x v="11"/>
    <x v="208"/>
    <x v="1300"/>
    <x v="1839"/>
    <x v="2"/>
  </r>
  <r>
    <n v="1840"/>
    <x v="1840"/>
    <s v="St. Paul five-piece band City of the Weak hits the road May 9th, heading for Ft. Lauderdale to attend the Driven Music Conference!"/>
    <x v="42"/>
    <n v="980"/>
    <x v="0"/>
    <s v="US"/>
    <s v="USD"/>
    <x v="1839"/>
    <x v="1840"/>
    <x v="0"/>
    <x v="62"/>
    <x v="0"/>
    <x v="4"/>
    <x v="11"/>
    <x v="15"/>
    <x v="1301"/>
    <x v="1840"/>
    <x v="4"/>
  </r>
  <r>
    <n v="1841"/>
    <x v="1841"/>
    <s v="Hard Rock with a Positive Message. Help us fund, release and promote our debut EP!"/>
    <x v="13"/>
    <n v="2035"/>
    <x v="0"/>
    <s v="US"/>
    <s v="USD"/>
    <x v="1840"/>
    <x v="1841"/>
    <x v="0"/>
    <x v="244"/>
    <x v="0"/>
    <x v="4"/>
    <x v="11"/>
    <x v="21"/>
    <x v="1302"/>
    <x v="1841"/>
    <x v="3"/>
  </r>
  <r>
    <n v="1842"/>
    <x v="1842"/>
    <s v="Every time we sit down to rehearse, thoughts of recording a CD excite us! We are ready to do this!  It's time, so read on..."/>
    <x v="13"/>
    <n v="2505"/>
    <x v="0"/>
    <s v="US"/>
    <s v="USD"/>
    <x v="1841"/>
    <x v="1842"/>
    <x v="0"/>
    <x v="64"/>
    <x v="0"/>
    <x v="4"/>
    <x v="11"/>
    <x v="105"/>
    <x v="1303"/>
    <x v="1842"/>
    <x v="0"/>
  </r>
  <r>
    <n v="1843"/>
    <x v="1843"/>
    <s v="Support Jeremy Buck &amp; The Bang as they finish and release their Brand New Album, â€œYou Are a Starâ€, as well as shoot 2 New Music Videos"/>
    <x v="3"/>
    <n v="12400.61"/>
    <x v="0"/>
    <s v="US"/>
    <s v="USD"/>
    <x v="1842"/>
    <x v="1843"/>
    <x v="0"/>
    <x v="179"/>
    <x v="0"/>
    <x v="4"/>
    <x v="11"/>
    <x v="39"/>
    <x v="1304"/>
    <x v="1843"/>
    <x v="6"/>
  </r>
  <r>
    <n v="1844"/>
    <x v="1844"/>
    <s v="We are working hard to get into the recording studio and finally release a full-length album...but we need your help getting there!"/>
    <x v="15"/>
    <n v="1521"/>
    <x v="0"/>
    <s v="US"/>
    <s v="USD"/>
    <x v="1843"/>
    <x v="1844"/>
    <x v="0"/>
    <x v="9"/>
    <x v="0"/>
    <x v="4"/>
    <x v="11"/>
    <x v="7"/>
    <x v="1305"/>
    <x v="1844"/>
    <x v="6"/>
  </r>
  <r>
    <n v="1845"/>
    <x v="1845"/>
    <s v="OH MY JOSH! _x000a__x000a_Our Kickstarter Supporters get FIRST DIBS!_x000a__x000a_Here's our latest single release and a package deal you cannot ignore!"/>
    <x v="28"/>
    <n v="1000"/>
    <x v="0"/>
    <s v="US"/>
    <s v="USD"/>
    <x v="1844"/>
    <x v="1845"/>
    <x v="0"/>
    <x v="10"/>
    <x v="0"/>
    <x v="4"/>
    <x v="11"/>
    <x v="8"/>
    <x v="1306"/>
    <x v="1845"/>
    <x v="2"/>
  </r>
  <r>
    <n v="1846"/>
    <x v="1846"/>
    <s v="This album of all original music has been in the making for several years and I am excited to make my fans a part of this experience."/>
    <x v="36"/>
    <n v="20689"/>
    <x v="0"/>
    <s v="US"/>
    <s v="USD"/>
    <x v="1845"/>
    <x v="1846"/>
    <x v="0"/>
    <x v="335"/>
    <x v="0"/>
    <x v="4"/>
    <x v="11"/>
    <x v="179"/>
    <x v="1307"/>
    <x v="1846"/>
    <x v="5"/>
  </r>
  <r>
    <n v="1847"/>
    <x v="1847"/>
    <s v="Deathtrap America is touring the country this spring.  Your pledge will help us across the country with Faster Pussycat and QueensrÃ¿che"/>
    <x v="30"/>
    <n v="3022"/>
    <x v="0"/>
    <s v="US"/>
    <s v="USD"/>
    <x v="1846"/>
    <x v="1847"/>
    <x v="0"/>
    <x v="44"/>
    <x v="0"/>
    <x v="4"/>
    <x v="11"/>
    <x v="10"/>
    <x v="1308"/>
    <x v="1847"/>
    <x v="0"/>
  </r>
  <r>
    <n v="1848"/>
    <x v="1848"/>
    <s v="Hopeless Jack &amp; the Handsome Devil's first American tour. Help us bring our dirty brand of &quot;Roots &amp; Roll&quot; across the country!"/>
    <x v="9"/>
    <n v="3221"/>
    <x v="0"/>
    <s v="US"/>
    <s v="USD"/>
    <x v="1847"/>
    <x v="1848"/>
    <x v="0"/>
    <x v="54"/>
    <x v="0"/>
    <x v="4"/>
    <x v="11"/>
    <x v="13"/>
    <x v="574"/>
    <x v="1848"/>
    <x v="6"/>
  </r>
  <r>
    <n v="1849"/>
    <x v="1849"/>
    <s v="Release the Skylines is a small, local Cleveland metal band looking to record an album."/>
    <x v="43"/>
    <n v="301"/>
    <x v="0"/>
    <s v="US"/>
    <s v="USD"/>
    <x v="1848"/>
    <x v="1849"/>
    <x v="0"/>
    <x v="22"/>
    <x v="0"/>
    <x v="4"/>
    <x v="11"/>
    <x v="8"/>
    <x v="1309"/>
    <x v="1849"/>
    <x v="5"/>
  </r>
  <r>
    <n v="1850"/>
    <x v="1850"/>
    <s v="WILKES is the solo venture of HighFlightSociety singer / Disciple bassist, Jason Wilkes. This project is to fund the debut 6 song EP."/>
    <x v="7"/>
    <n v="9137"/>
    <x v="0"/>
    <s v="US"/>
    <s v="USD"/>
    <x v="1849"/>
    <x v="1850"/>
    <x v="0"/>
    <x v="122"/>
    <x v="0"/>
    <x v="4"/>
    <x v="11"/>
    <x v="21"/>
    <x v="1310"/>
    <x v="1850"/>
    <x v="3"/>
  </r>
  <r>
    <n v="1851"/>
    <x v="1851"/>
    <s v="I have recorded 3 solo blues/rock/surf albums of original music, but they're only digitally released - I want there to be real CD's!"/>
    <x v="46"/>
    <n v="1301"/>
    <x v="0"/>
    <s v="US"/>
    <s v="USD"/>
    <x v="1850"/>
    <x v="1851"/>
    <x v="0"/>
    <x v="55"/>
    <x v="0"/>
    <x v="4"/>
    <x v="11"/>
    <x v="8"/>
    <x v="1311"/>
    <x v="1851"/>
    <x v="3"/>
  </r>
  <r>
    <n v="1852"/>
    <x v="1852"/>
    <s v="Athens, GA-based rock &amp; roll/soul band Radiolucent is kickstarting funds to mix, master, &amp; release their 2nd record, Electric City."/>
    <x v="36"/>
    <n v="17545"/>
    <x v="0"/>
    <s v="US"/>
    <s v="USD"/>
    <x v="1851"/>
    <x v="1852"/>
    <x v="0"/>
    <x v="132"/>
    <x v="0"/>
    <x v="4"/>
    <x v="11"/>
    <x v="16"/>
    <x v="1312"/>
    <x v="1852"/>
    <x v="0"/>
  </r>
  <r>
    <n v="1853"/>
    <x v="1853"/>
    <s v="The money will go towards our debut EP being Recorded mixed by Andrew Baylis and mastered by Drew Fulk of Think Sound Studios."/>
    <x v="134"/>
    <n v="815"/>
    <x v="0"/>
    <s v="US"/>
    <s v="USD"/>
    <x v="1852"/>
    <x v="1853"/>
    <x v="0"/>
    <x v="25"/>
    <x v="0"/>
    <x v="4"/>
    <x v="11"/>
    <x v="21"/>
    <x v="1313"/>
    <x v="1853"/>
    <x v="5"/>
  </r>
  <r>
    <n v="1854"/>
    <x v="1854"/>
    <s v="After much anticipation, I'm finally releasing my first album, &quot;In Technicolor&quot;! Let's join forces and get it done right!"/>
    <x v="36"/>
    <n v="15318.55"/>
    <x v="0"/>
    <s v="US"/>
    <s v="USD"/>
    <x v="1853"/>
    <x v="1854"/>
    <x v="0"/>
    <x v="49"/>
    <x v="0"/>
    <x v="4"/>
    <x v="11"/>
    <x v="21"/>
    <x v="1314"/>
    <x v="1854"/>
    <x v="4"/>
  </r>
  <r>
    <n v="1855"/>
    <x v="1855"/>
    <s v="11 year old Sara &amp; Motion Device want rock &amp; metal fans all over the world to unite and join the ROCK REVOLUTION!!!"/>
    <x v="222"/>
    <n v="13480.16"/>
    <x v="0"/>
    <s v="CA"/>
    <s v="CAD"/>
    <x v="1854"/>
    <x v="1855"/>
    <x v="0"/>
    <x v="277"/>
    <x v="0"/>
    <x v="4"/>
    <x v="11"/>
    <x v="225"/>
    <x v="1315"/>
    <x v="1855"/>
    <x v="4"/>
  </r>
  <r>
    <n v="1856"/>
    <x v="1856"/>
    <s v="We are an independent band who needs your help for the production of our new album, so we can share our music with you lovely people :)"/>
    <x v="13"/>
    <n v="2025"/>
    <x v="0"/>
    <s v="US"/>
    <s v="USD"/>
    <x v="1855"/>
    <x v="1856"/>
    <x v="0"/>
    <x v="44"/>
    <x v="0"/>
    <x v="4"/>
    <x v="11"/>
    <x v="7"/>
    <x v="1316"/>
    <x v="1856"/>
    <x v="3"/>
  </r>
  <r>
    <n v="1857"/>
    <x v="1857"/>
    <s v="We need to get back to Nashville to record our second record, a full LP this time.  It ain't cheap and we need your help!"/>
    <x v="9"/>
    <n v="3000"/>
    <x v="0"/>
    <s v="US"/>
    <s v="USD"/>
    <x v="1856"/>
    <x v="1857"/>
    <x v="0"/>
    <x v="19"/>
    <x v="0"/>
    <x v="4"/>
    <x v="11"/>
    <x v="8"/>
    <x v="1317"/>
    <x v="1857"/>
    <x v="3"/>
  </r>
  <r>
    <n v="1858"/>
    <x v="1858"/>
    <s v="I write songs to teach with at two Chicago schools.  The enthusiastic response from my students &amp; colleagues inspired me to do do this!"/>
    <x v="291"/>
    <n v="6041.55"/>
    <x v="0"/>
    <s v="US"/>
    <s v="USD"/>
    <x v="1857"/>
    <x v="1858"/>
    <x v="0"/>
    <x v="184"/>
    <x v="0"/>
    <x v="4"/>
    <x v="11"/>
    <x v="15"/>
    <x v="1318"/>
    <x v="1858"/>
    <x v="6"/>
  </r>
  <r>
    <n v="1859"/>
    <x v="1859"/>
    <s v="Queen Kwong is going ON TOUR to London and Paris!"/>
    <x v="9"/>
    <n v="3955"/>
    <x v="0"/>
    <s v="US"/>
    <s v="USD"/>
    <x v="1858"/>
    <x v="1859"/>
    <x v="0"/>
    <x v="66"/>
    <x v="0"/>
    <x v="4"/>
    <x v="11"/>
    <x v="88"/>
    <x v="1319"/>
    <x v="1859"/>
    <x v="6"/>
  </r>
  <r>
    <n v="1860"/>
    <x v="1860"/>
    <s v="ASC had a one-of-a-kind CD release party in 2013, and we want to share it with the world - in DVD format!"/>
    <x v="47"/>
    <n v="1001"/>
    <x v="0"/>
    <s v="US"/>
    <s v="USD"/>
    <x v="1859"/>
    <x v="1860"/>
    <x v="0"/>
    <x v="10"/>
    <x v="0"/>
    <x v="4"/>
    <x v="11"/>
    <x v="18"/>
    <x v="1320"/>
    <x v="1860"/>
    <x v="3"/>
  </r>
  <r>
    <n v="1861"/>
    <x v="1861"/>
    <s v="A game for Apple &amp; Android devices that sees you get your own spacecraft, take on the competition, mine asteroids &amp; fight to survive."/>
    <x v="65"/>
    <n v="0"/>
    <x v="2"/>
    <s v="GB"/>
    <s v="GBP"/>
    <x v="1860"/>
    <x v="1861"/>
    <x v="0"/>
    <x v="78"/>
    <x v="1"/>
    <x v="6"/>
    <x v="18"/>
    <x v="50"/>
    <x v="121"/>
    <x v="1861"/>
    <x v="3"/>
  </r>
  <r>
    <n v="1862"/>
    <x v="1862"/>
    <s v="Purple Fishing is an online game and social media platform for Trump Supporters and Critics to have fun finding common ground."/>
    <x v="102"/>
    <n v="1455"/>
    <x v="2"/>
    <s v="US"/>
    <s v="USD"/>
    <x v="1861"/>
    <x v="1862"/>
    <x v="0"/>
    <x v="38"/>
    <x v="1"/>
    <x v="6"/>
    <x v="18"/>
    <x v="59"/>
    <x v="1321"/>
    <x v="1862"/>
    <x v="1"/>
  </r>
  <r>
    <n v="1863"/>
    <x v="1863"/>
    <s v="This is an Android game where you take control of the zombies and try to eat your way to world domination!"/>
    <x v="30"/>
    <n v="10"/>
    <x v="2"/>
    <s v="US"/>
    <s v="USD"/>
    <x v="1862"/>
    <x v="1863"/>
    <x v="0"/>
    <x v="84"/>
    <x v="1"/>
    <x v="6"/>
    <x v="18"/>
    <x v="50"/>
    <x v="144"/>
    <x v="1863"/>
    <x v="3"/>
  </r>
  <r>
    <n v="1864"/>
    <x v="1864"/>
    <s v="Cannons, Power Gloves, and PUNCHING STUFF!  Help Fat Cheeks collect Acorns for upgrades and customize his gear in this Endless Runner"/>
    <x v="115"/>
    <n v="2788"/>
    <x v="2"/>
    <s v="US"/>
    <s v="USD"/>
    <x v="1863"/>
    <x v="1864"/>
    <x v="0"/>
    <x v="53"/>
    <x v="1"/>
    <x v="6"/>
    <x v="18"/>
    <x v="153"/>
    <x v="1322"/>
    <x v="1864"/>
    <x v="3"/>
  </r>
  <r>
    <n v="1865"/>
    <x v="1865"/>
    <s v="This game is an alternative to the boring morning jogs This game will make you excited to workout Following elite footballer movements!"/>
    <x v="74"/>
    <n v="4"/>
    <x v="2"/>
    <s v="GB"/>
    <s v="GBP"/>
    <x v="1864"/>
    <x v="1865"/>
    <x v="0"/>
    <x v="84"/>
    <x v="1"/>
    <x v="6"/>
    <x v="18"/>
    <x v="50"/>
    <x v="447"/>
    <x v="1865"/>
    <x v="2"/>
  </r>
  <r>
    <n v="1866"/>
    <x v="1866"/>
    <s v="A mobile application that will allow math learners to practice math operations and improve critical thinking. Ideal for ages 7 to 12."/>
    <x v="31"/>
    <n v="125"/>
    <x v="2"/>
    <s v="US"/>
    <s v="USD"/>
    <x v="1865"/>
    <x v="1866"/>
    <x v="0"/>
    <x v="84"/>
    <x v="1"/>
    <x v="6"/>
    <x v="18"/>
    <x v="60"/>
    <x v="368"/>
    <x v="1866"/>
    <x v="1"/>
  </r>
  <r>
    <n v="1867"/>
    <x v="1867"/>
    <s v="A mix of PokemonGo, Game of War- Fire Age, DragonSoul, &amp; Throwdown. Join a clan, collect meme, upgrade features, fight, &amp; compete."/>
    <x v="22"/>
    <n v="10"/>
    <x v="2"/>
    <s v="US"/>
    <s v="USD"/>
    <x v="1866"/>
    <x v="1867"/>
    <x v="0"/>
    <x v="29"/>
    <x v="1"/>
    <x v="6"/>
    <x v="18"/>
    <x v="50"/>
    <x v="119"/>
    <x v="1867"/>
    <x v="2"/>
  </r>
  <r>
    <n v="1868"/>
    <x v="1868"/>
    <s v="PaperChase is a popular endless flying game conceived by a 15 year old and loved by millions worldwide.  Help us build version 3!"/>
    <x v="31"/>
    <n v="1217"/>
    <x v="2"/>
    <s v="US"/>
    <s v="USD"/>
    <x v="1867"/>
    <x v="1868"/>
    <x v="0"/>
    <x v="57"/>
    <x v="1"/>
    <x v="6"/>
    <x v="18"/>
    <x v="62"/>
    <x v="868"/>
    <x v="1868"/>
    <x v="0"/>
  </r>
  <r>
    <n v="1869"/>
    <x v="1869"/>
    <s v="CCRPG will be a 2D Pixel Art Game based on similar elements to the SNES game &quot;Zelda: A Link to the Past&quot; with RPG elements added in."/>
    <x v="3"/>
    <n v="0"/>
    <x v="2"/>
    <s v="US"/>
    <s v="USD"/>
    <x v="1868"/>
    <x v="1869"/>
    <x v="0"/>
    <x v="78"/>
    <x v="1"/>
    <x v="6"/>
    <x v="18"/>
    <x v="50"/>
    <x v="121"/>
    <x v="1869"/>
    <x v="2"/>
  </r>
  <r>
    <n v="1870"/>
    <x v="1870"/>
    <s v="Conflict of Van Helsing &amp; Dracula (C.O.V.D.) is a board game available as an App based on the story: Dracula. Can you survive?"/>
    <x v="8"/>
    <n v="361"/>
    <x v="2"/>
    <s v="US"/>
    <s v="USD"/>
    <x v="1869"/>
    <x v="1870"/>
    <x v="0"/>
    <x v="202"/>
    <x v="1"/>
    <x v="6"/>
    <x v="18"/>
    <x v="54"/>
    <x v="1323"/>
    <x v="1870"/>
    <x v="2"/>
  </r>
  <r>
    <n v="1871"/>
    <x v="1871"/>
    <s v="Journey with Bible Bear through each of the books of the Bible, exploring stories while learning verses, songs, and preschool concepts!"/>
    <x v="115"/>
    <n v="4666"/>
    <x v="2"/>
    <s v="US"/>
    <s v="USD"/>
    <x v="1870"/>
    <x v="1871"/>
    <x v="0"/>
    <x v="195"/>
    <x v="1"/>
    <x v="6"/>
    <x v="18"/>
    <x v="226"/>
    <x v="1324"/>
    <x v="1871"/>
    <x v="3"/>
  </r>
  <r>
    <n v="1872"/>
    <x v="1872"/>
    <s v="A Top-View Action game where you play as Bob, the FIRST zombie to rise from the grave. Bring chaos to town, feast and don't die again."/>
    <x v="22"/>
    <n v="212"/>
    <x v="2"/>
    <s v="US"/>
    <s v="USD"/>
    <x v="1871"/>
    <x v="1872"/>
    <x v="0"/>
    <x v="62"/>
    <x v="1"/>
    <x v="6"/>
    <x v="18"/>
    <x v="60"/>
    <x v="1325"/>
    <x v="1872"/>
    <x v="0"/>
  </r>
  <r>
    <n v="1873"/>
    <x v="1873"/>
    <s v="It's time for The Red Card Blue Card Game to be available everywhere! Help save the sanity of ALL parent's! Help make it an App!!"/>
    <x v="6"/>
    <n v="36"/>
    <x v="2"/>
    <s v="CA"/>
    <s v="CAD"/>
    <x v="1872"/>
    <x v="1873"/>
    <x v="0"/>
    <x v="84"/>
    <x v="1"/>
    <x v="6"/>
    <x v="18"/>
    <x v="50"/>
    <x v="656"/>
    <x v="1873"/>
    <x v="0"/>
  </r>
  <r>
    <n v="1874"/>
    <x v="1874"/>
    <s v="PATH to Reading (PATH) is a patented break-through technology  that dramatically and permanently improves attention, reading, memory"/>
    <x v="292"/>
    <n v="26"/>
    <x v="2"/>
    <s v="US"/>
    <s v="USD"/>
    <x v="1873"/>
    <x v="1874"/>
    <x v="0"/>
    <x v="84"/>
    <x v="1"/>
    <x v="6"/>
    <x v="18"/>
    <x v="50"/>
    <x v="31"/>
    <x v="1874"/>
    <x v="2"/>
  </r>
  <r>
    <n v="1875"/>
    <x v="1875"/>
    <s v="Sea opposition of Crab's family and angry fishes. Who is going to win, and who is going to loose ?!"/>
    <x v="3"/>
    <n v="51"/>
    <x v="2"/>
    <s v="US"/>
    <s v="USD"/>
    <x v="1874"/>
    <x v="1875"/>
    <x v="0"/>
    <x v="83"/>
    <x v="1"/>
    <x v="6"/>
    <x v="18"/>
    <x v="60"/>
    <x v="1326"/>
    <x v="1875"/>
    <x v="2"/>
  </r>
  <r>
    <n v="1876"/>
    <x v="1876"/>
    <s v="An arcade styled side scroller. Help Bob the pilot steer his plane through hordes of migrating birds strapped with explosives."/>
    <x v="293"/>
    <n v="0"/>
    <x v="2"/>
    <s v="AU"/>
    <s v="AUD"/>
    <x v="1875"/>
    <x v="1876"/>
    <x v="0"/>
    <x v="78"/>
    <x v="1"/>
    <x v="6"/>
    <x v="18"/>
    <x v="50"/>
    <x v="121"/>
    <x v="1876"/>
    <x v="3"/>
  </r>
  <r>
    <n v="1877"/>
    <x v="1877"/>
    <s v="It's obvious you won't survive by your wits alone. Unfortunately that's all you've got, Chip. Run!"/>
    <x v="294"/>
    <n v="0"/>
    <x v="2"/>
    <s v="US"/>
    <s v="USD"/>
    <x v="1876"/>
    <x v="1877"/>
    <x v="0"/>
    <x v="78"/>
    <x v="1"/>
    <x v="6"/>
    <x v="18"/>
    <x v="50"/>
    <x v="121"/>
    <x v="1877"/>
    <x v="0"/>
  </r>
  <r>
    <n v="1878"/>
    <x v="1878"/>
    <s v="Action game now playable on Android/iOS platforms and PC browsers. Easy gameplay even for starters yet hard to be skilled. Multi-player"/>
    <x v="6"/>
    <n v="0"/>
    <x v="2"/>
    <s v="AU"/>
    <s v="AUD"/>
    <x v="1877"/>
    <x v="1878"/>
    <x v="0"/>
    <x v="78"/>
    <x v="1"/>
    <x v="6"/>
    <x v="18"/>
    <x v="50"/>
    <x v="121"/>
    <x v="1878"/>
    <x v="3"/>
  </r>
  <r>
    <n v="1879"/>
    <x v="1879"/>
    <s v="Juego de plataformas con 20 personajes. Cada personaje tiene cuatro habilidades distintas al resto de personajes y sus propias voces."/>
    <x v="10"/>
    <n v="6"/>
    <x v="2"/>
    <s v="ES"/>
    <s v="EUR"/>
    <x v="1878"/>
    <x v="1879"/>
    <x v="0"/>
    <x v="84"/>
    <x v="1"/>
    <x v="6"/>
    <x v="18"/>
    <x v="50"/>
    <x v="362"/>
    <x v="1879"/>
    <x v="2"/>
  </r>
  <r>
    <n v="1880"/>
    <x v="1880"/>
    <s v="Sim Betting Football is the only football (soccer) betting simulation  game."/>
    <x v="10"/>
    <n v="1004"/>
    <x v="2"/>
    <s v="GB"/>
    <s v="GBP"/>
    <x v="1879"/>
    <x v="1880"/>
    <x v="0"/>
    <x v="54"/>
    <x v="1"/>
    <x v="6"/>
    <x v="18"/>
    <x v="68"/>
    <x v="1327"/>
    <x v="1880"/>
    <x v="2"/>
  </r>
  <r>
    <n v="1881"/>
    <x v="1881"/>
    <s v="We're now raising money to produce a music video. Those who donate get a vote in deciding which song!"/>
    <x v="13"/>
    <n v="3453.69"/>
    <x v="0"/>
    <s v="US"/>
    <s v="USD"/>
    <x v="1880"/>
    <x v="1881"/>
    <x v="0"/>
    <x v="16"/>
    <x v="0"/>
    <x v="4"/>
    <x v="14"/>
    <x v="36"/>
    <x v="1328"/>
    <x v="1881"/>
    <x v="0"/>
  </r>
  <r>
    <n v="1882"/>
    <x v="1882"/>
    <s v="New songs have been popping out of Mark Donato for years now and he's got a large, squirming litter of them in need of triage.  Help!"/>
    <x v="295"/>
    <n v="3380"/>
    <x v="0"/>
    <s v="US"/>
    <s v="USD"/>
    <x v="1881"/>
    <x v="1882"/>
    <x v="0"/>
    <x v="75"/>
    <x v="0"/>
    <x v="4"/>
    <x v="14"/>
    <x v="7"/>
    <x v="1329"/>
    <x v="1882"/>
    <x v="5"/>
  </r>
  <r>
    <n v="1883"/>
    <x v="1883"/>
    <s v="Afraid Of Figs is a high energy pop/rock band, with off-the-wall humor, catchy hooks, and wild interactive live shows."/>
    <x v="117"/>
    <n v="1047"/>
    <x v="0"/>
    <s v="US"/>
    <s v="USD"/>
    <x v="1882"/>
    <x v="1883"/>
    <x v="0"/>
    <x v="58"/>
    <x v="0"/>
    <x v="4"/>
    <x v="14"/>
    <x v="2"/>
    <x v="1330"/>
    <x v="1883"/>
    <x v="5"/>
  </r>
  <r>
    <n v="1884"/>
    <x v="1884"/>
    <s v="Glad Hearts Latest Album, Twenty Two, Pressed In A Very Limited Edition On Beautiful Vinyl With Accompanying Digital Download"/>
    <x v="28"/>
    <n v="1351"/>
    <x v="0"/>
    <s v="US"/>
    <s v="USD"/>
    <x v="1883"/>
    <x v="1884"/>
    <x v="0"/>
    <x v="55"/>
    <x v="0"/>
    <x v="4"/>
    <x v="14"/>
    <x v="166"/>
    <x v="1331"/>
    <x v="1884"/>
    <x v="5"/>
  </r>
  <r>
    <n v="1885"/>
    <x v="1885"/>
    <s v="KATA's debut album 'The Rising' is ready for your ears, now all we need to do is press the vinyl. That's where you come in!"/>
    <x v="296"/>
    <n v="5322"/>
    <x v="0"/>
    <s v="US"/>
    <s v="USD"/>
    <x v="1884"/>
    <x v="1885"/>
    <x v="0"/>
    <x v="217"/>
    <x v="0"/>
    <x v="4"/>
    <x v="14"/>
    <x v="31"/>
    <x v="901"/>
    <x v="1885"/>
    <x v="5"/>
  </r>
  <r>
    <n v="1886"/>
    <x v="1886"/>
    <s v="Help the New York - based independent prog-rock band Invisible House create their new album called &quot;a history of the world&quot;"/>
    <x v="38"/>
    <n v="1225"/>
    <x v="0"/>
    <s v="US"/>
    <s v="USD"/>
    <x v="1885"/>
    <x v="1886"/>
    <x v="0"/>
    <x v="60"/>
    <x v="0"/>
    <x v="4"/>
    <x v="14"/>
    <x v="21"/>
    <x v="1332"/>
    <x v="1886"/>
    <x v="3"/>
  </r>
  <r>
    <n v="1887"/>
    <x v="1887"/>
    <s v="Our dream of recording our second single in London and making it big in the UK is closer than ever! Do you want to be a part of it?"/>
    <x v="9"/>
    <n v="3335"/>
    <x v="0"/>
    <s v="ES"/>
    <s v="EUR"/>
    <x v="1886"/>
    <x v="1887"/>
    <x v="0"/>
    <x v="22"/>
    <x v="0"/>
    <x v="4"/>
    <x v="14"/>
    <x v="38"/>
    <x v="1333"/>
    <x v="1887"/>
    <x v="0"/>
  </r>
  <r>
    <n v="1888"/>
    <x v="1888"/>
    <s v="Hey there! I have new music recorded for my 3rd CD but  need to raise a few more bucks to finish the artwork &amp; pressing. I'm so close I can taste it!"/>
    <x v="30"/>
    <n v="4152"/>
    <x v="0"/>
    <s v="US"/>
    <s v="USD"/>
    <x v="1887"/>
    <x v="1888"/>
    <x v="0"/>
    <x v="30"/>
    <x v="0"/>
    <x v="4"/>
    <x v="14"/>
    <x v="184"/>
    <x v="1334"/>
    <x v="1888"/>
    <x v="7"/>
  </r>
  <r>
    <n v="1889"/>
    <x v="1889"/>
    <s v="Sweeping epic melodies. I want to incorporate all my influences into one album I have been writing for 90 days now and ready to record!"/>
    <x v="13"/>
    <n v="2132"/>
    <x v="0"/>
    <s v="US"/>
    <s v="USD"/>
    <x v="1888"/>
    <x v="1889"/>
    <x v="0"/>
    <x v="34"/>
    <x v="0"/>
    <x v="4"/>
    <x v="14"/>
    <x v="13"/>
    <x v="974"/>
    <x v="1889"/>
    <x v="4"/>
  </r>
  <r>
    <n v="1890"/>
    <x v="1890"/>
    <s v="We want to record a live album at this year's annual Boxing Day show at the Arden Gild Hall - we need your help to do it!"/>
    <x v="14"/>
    <n v="17350.13"/>
    <x v="0"/>
    <s v="US"/>
    <s v="USD"/>
    <x v="1889"/>
    <x v="1890"/>
    <x v="0"/>
    <x v="336"/>
    <x v="0"/>
    <x v="4"/>
    <x v="14"/>
    <x v="14"/>
    <x v="1335"/>
    <x v="1890"/>
    <x v="5"/>
  </r>
  <r>
    <n v="1891"/>
    <x v="1891"/>
    <s v="Help promote Lindsey Ray's debut full-length album &amp; get loads of great giveaways in return! Can you say free music and prizes?! You know you wanna..."/>
    <x v="3"/>
    <n v="10555"/>
    <x v="0"/>
    <s v="US"/>
    <s v="USD"/>
    <x v="1890"/>
    <x v="1891"/>
    <x v="0"/>
    <x v="148"/>
    <x v="0"/>
    <x v="4"/>
    <x v="14"/>
    <x v="6"/>
    <x v="1336"/>
    <x v="1891"/>
    <x v="7"/>
  </r>
  <r>
    <n v="1892"/>
    <x v="1892"/>
    <s v="Nemes has just recorded a new album and is raising $500 to get it mixed and mastered professionally."/>
    <x v="2"/>
    <n v="683"/>
    <x v="0"/>
    <s v="US"/>
    <s v="USD"/>
    <x v="1891"/>
    <x v="1892"/>
    <x v="0"/>
    <x v="55"/>
    <x v="0"/>
    <x v="4"/>
    <x v="14"/>
    <x v="0"/>
    <x v="1105"/>
    <x v="1892"/>
    <x v="6"/>
  </r>
  <r>
    <n v="1893"/>
    <x v="1893"/>
    <s v="Archeology is looking to gain support to release their 7&quot; vinyl single &quot;Hunger&quot; as well as the b-side, &quot;Kings canyon."/>
    <x v="30"/>
    <n v="2600"/>
    <x v="0"/>
    <s v="US"/>
    <s v="USD"/>
    <x v="1892"/>
    <x v="1893"/>
    <x v="0"/>
    <x v="43"/>
    <x v="0"/>
    <x v="4"/>
    <x v="14"/>
    <x v="3"/>
    <x v="1337"/>
    <x v="1893"/>
    <x v="6"/>
  </r>
  <r>
    <n v="1894"/>
    <x v="1894"/>
    <s v="Im trying to raise $1000 for a 3 song EP in a studio!"/>
    <x v="28"/>
    <n v="1145"/>
    <x v="0"/>
    <s v="US"/>
    <s v="USD"/>
    <x v="1893"/>
    <x v="1894"/>
    <x v="0"/>
    <x v="9"/>
    <x v="0"/>
    <x v="4"/>
    <x v="14"/>
    <x v="41"/>
    <x v="1338"/>
    <x v="1894"/>
    <x v="5"/>
  </r>
  <r>
    <n v="1895"/>
    <x v="1895"/>
    <s v="HERESTOFIGHTIN is a folk rock band from Colorado fighting for change in our world through rock and roll. Be the change you want to see."/>
    <x v="297"/>
    <n v="9228"/>
    <x v="0"/>
    <s v="US"/>
    <s v="USD"/>
    <x v="1894"/>
    <x v="1895"/>
    <x v="0"/>
    <x v="5"/>
    <x v="0"/>
    <x v="4"/>
    <x v="14"/>
    <x v="21"/>
    <x v="1339"/>
    <x v="1895"/>
    <x v="0"/>
  </r>
  <r>
    <n v="1896"/>
    <x v="1896"/>
    <s v="My barely anticipated second album of self produced songs is ready to go.  Just need a little help to cover mastering, artwork etc."/>
    <x v="298"/>
    <n v="559"/>
    <x v="0"/>
    <s v="US"/>
    <s v="USD"/>
    <x v="1895"/>
    <x v="1896"/>
    <x v="0"/>
    <x v="62"/>
    <x v="0"/>
    <x v="4"/>
    <x v="14"/>
    <x v="39"/>
    <x v="1340"/>
    <x v="1896"/>
    <x v="5"/>
  </r>
  <r>
    <n v="1897"/>
    <x v="1897"/>
    <s v="My new album produced by Paul Curreri is one of the most unique musical projects I have done. Let's finish it before the baby comes!"/>
    <x v="299"/>
    <n v="6506"/>
    <x v="0"/>
    <s v="US"/>
    <s v="USD"/>
    <x v="1896"/>
    <x v="1897"/>
    <x v="0"/>
    <x v="275"/>
    <x v="0"/>
    <x v="4"/>
    <x v="14"/>
    <x v="21"/>
    <x v="1341"/>
    <x v="1897"/>
    <x v="3"/>
  </r>
  <r>
    <n v="1898"/>
    <x v="1898"/>
    <s v="We are heading into the studio to create the most soulfully orchestrated Indie Pop masterpiece mankind has ever witnessed."/>
    <x v="28"/>
    <n v="1445"/>
    <x v="0"/>
    <s v="US"/>
    <s v="USD"/>
    <x v="1897"/>
    <x v="1898"/>
    <x v="0"/>
    <x v="64"/>
    <x v="0"/>
    <x v="4"/>
    <x v="14"/>
    <x v="14"/>
    <x v="1342"/>
    <x v="1898"/>
    <x v="0"/>
  </r>
  <r>
    <n v="1899"/>
    <x v="1899"/>
    <s v="Ukulele Songs from the Zombie Apocalypse, a concept album where boy meets girl, boy loses girl to Zombie King, boy gets girl back. Fun!"/>
    <x v="42"/>
    <n v="1200"/>
    <x v="0"/>
    <s v="US"/>
    <s v="USD"/>
    <x v="1898"/>
    <x v="1899"/>
    <x v="0"/>
    <x v="288"/>
    <x v="0"/>
    <x v="4"/>
    <x v="14"/>
    <x v="18"/>
    <x v="1343"/>
    <x v="1899"/>
    <x v="0"/>
  </r>
  <r>
    <n v="1900"/>
    <x v="1900"/>
    <s v="Angieâ€™s Curse, an Indie Goth/Dark Rock band &amp; local favorite from Ventura, are ready to record a professional CD of all original songs."/>
    <x v="30"/>
    <n v="2734.11"/>
    <x v="0"/>
    <s v="US"/>
    <s v="USD"/>
    <x v="1899"/>
    <x v="1900"/>
    <x v="0"/>
    <x v="241"/>
    <x v="0"/>
    <x v="4"/>
    <x v="14"/>
    <x v="15"/>
    <x v="1344"/>
    <x v="1900"/>
    <x v="5"/>
  </r>
  <r>
    <n v="1901"/>
    <x v="1901"/>
    <s v="KiddieRail is a height adjustable hand rail of the right size for little children to help them manage the stairs more safely at home."/>
    <x v="300"/>
    <n v="2670"/>
    <x v="2"/>
    <s v="GB"/>
    <s v="GBP"/>
    <x v="1900"/>
    <x v="1901"/>
    <x v="0"/>
    <x v="20"/>
    <x v="1"/>
    <x v="2"/>
    <x v="29"/>
    <x v="56"/>
    <x v="1345"/>
    <x v="1901"/>
    <x v="0"/>
  </r>
  <r>
    <n v="1902"/>
    <x v="1902"/>
    <s v="Virtual reality is expensive, here is the solution. I've created a VR device out of cardboard. I present: World's cheapest VR Device."/>
    <x v="28"/>
    <n v="12"/>
    <x v="2"/>
    <s v="NL"/>
    <s v="EUR"/>
    <x v="1901"/>
    <x v="1902"/>
    <x v="0"/>
    <x v="83"/>
    <x v="1"/>
    <x v="2"/>
    <x v="29"/>
    <x v="60"/>
    <x v="143"/>
    <x v="1902"/>
    <x v="0"/>
  </r>
  <r>
    <n v="1903"/>
    <x v="1903"/>
    <s v="A cool smart laser pointer for presenting professionals. Unique by design, widest functional coverage for both IOS and Android."/>
    <x v="9"/>
    <n v="1398"/>
    <x v="2"/>
    <s v="US"/>
    <s v="USD"/>
    <x v="1902"/>
    <x v="1903"/>
    <x v="0"/>
    <x v="14"/>
    <x v="1"/>
    <x v="2"/>
    <x v="29"/>
    <x v="154"/>
    <x v="1346"/>
    <x v="1903"/>
    <x v="2"/>
  </r>
  <r>
    <n v="1904"/>
    <x v="1904"/>
    <s v="Animals knocking over your waste wheeler making a mess on trash day? The S.A.D.L. will help prevent that from happening!"/>
    <x v="63"/>
    <n v="50"/>
    <x v="2"/>
    <s v="US"/>
    <s v="USD"/>
    <x v="1903"/>
    <x v="1904"/>
    <x v="0"/>
    <x v="84"/>
    <x v="1"/>
    <x v="2"/>
    <x v="29"/>
    <x v="50"/>
    <x v="380"/>
    <x v="1904"/>
    <x v="0"/>
  </r>
  <r>
    <n v="1905"/>
    <x v="1905"/>
    <s v="Before Dick Armstrong passed away unexpectedly in 2003, he invented an AxleCrutch device to help his customers-his idea lives on today."/>
    <x v="31"/>
    <n v="42"/>
    <x v="2"/>
    <s v="US"/>
    <s v="USD"/>
    <x v="1904"/>
    <x v="1905"/>
    <x v="0"/>
    <x v="80"/>
    <x v="1"/>
    <x v="2"/>
    <x v="29"/>
    <x v="50"/>
    <x v="678"/>
    <x v="1905"/>
    <x v="3"/>
  </r>
  <r>
    <n v="1906"/>
    <x v="1906"/>
    <s v="Max 5Tb storage, Wired lan, Additional USB ports and Hi-res DAC, 10000mAh battery, Real portable docking station"/>
    <x v="63"/>
    <n v="21380"/>
    <x v="2"/>
    <s v="US"/>
    <s v="USD"/>
    <x v="1905"/>
    <x v="1906"/>
    <x v="0"/>
    <x v="221"/>
    <x v="1"/>
    <x v="2"/>
    <x v="29"/>
    <x v="153"/>
    <x v="1347"/>
    <x v="1906"/>
    <x v="2"/>
  </r>
  <r>
    <n v="1907"/>
    <x v="1907"/>
    <s v="Litter-Buddy is great economical alternative to leading pet waste disposal systems with cartridge bag elements."/>
    <x v="11"/>
    <n v="85"/>
    <x v="2"/>
    <s v="US"/>
    <s v="USD"/>
    <x v="1906"/>
    <x v="1907"/>
    <x v="0"/>
    <x v="80"/>
    <x v="1"/>
    <x v="2"/>
    <x v="29"/>
    <x v="50"/>
    <x v="1209"/>
    <x v="1907"/>
    <x v="3"/>
  </r>
  <r>
    <n v="1908"/>
    <x v="1908"/>
    <s v="Our device eliminates WiFi range issues with your connected devices by allowing you to locate our device where you will use your WiFi."/>
    <x v="31"/>
    <n v="433"/>
    <x v="2"/>
    <s v="US"/>
    <s v="USD"/>
    <x v="1907"/>
    <x v="1908"/>
    <x v="0"/>
    <x v="80"/>
    <x v="1"/>
    <x v="2"/>
    <x v="29"/>
    <x v="53"/>
    <x v="1348"/>
    <x v="1908"/>
    <x v="2"/>
  </r>
  <r>
    <n v="1909"/>
    <x v="1909"/>
    <s v="Use Little Occhio to see and share the hidden secrets of nature. Capture, share awesome photos, works with iPhone/Android/tablets."/>
    <x v="19"/>
    <n v="4939"/>
    <x v="2"/>
    <s v="US"/>
    <s v="USD"/>
    <x v="1908"/>
    <x v="1909"/>
    <x v="0"/>
    <x v="44"/>
    <x v="1"/>
    <x v="2"/>
    <x v="29"/>
    <x v="51"/>
    <x v="1349"/>
    <x v="1909"/>
    <x v="3"/>
  </r>
  <r>
    <n v="1910"/>
    <x v="1910"/>
    <s v="Thinking Cleaner is an add-on for your iRobotÂ® RoombaÂ® 700/800 that makes it smarter and aware of its owner."/>
    <x v="94"/>
    <n v="33486"/>
    <x v="2"/>
    <s v="NL"/>
    <s v="EUR"/>
    <x v="1909"/>
    <x v="1910"/>
    <x v="0"/>
    <x v="168"/>
    <x v="1"/>
    <x v="2"/>
    <x v="29"/>
    <x v="115"/>
    <x v="1350"/>
    <x v="1910"/>
    <x v="0"/>
  </r>
  <r>
    <n v="1911"/>
    <x v="1911"/>
    <s v="Charge furniture, making it simple and comfortable to charge your USB devices without leaving the comfort of your couch or armchair"/>
    <x v="301"/>
    <n v="10"/>
    <x v="2"/>
    <s v="NZ"/>
    <s v="NZD"/>
    <x v="1910"/>
    <x v="1911"/>
    <x v="0"/>
    <x v="29"/>
    <x v="1"/>
    <x v="2"/>
    <x v="29"/>
    <x v="50"/>
    <x v="119"/>
    <x v="1911"/>
    <x v="3"/>
  </r>
  <r>
    <n v="1912"/>
    <x v="1912"/>
    <s v="Finally! Electrical Wiring Testing Made Easy...  Designed by a Professional for Professionals, Homeowners and DIYs, Too!"/>
    <x v="10"/>
    <n v="2965"/>
    <x v="2"/>
    <s v="US"/>
    <s v="USD"/>
    <x v="1911"/>
    <x v="1912"/>
    <x v="0"/>
    <x v="288"/>
    <x v="1"/>
    <x v="2"/>
    <x v="29"/>
    <x v="156"/>
    <x v="1351"/>
    <x v="1912"/>
    <x v="0"/>
  </r>
  <r>
    <n v="1913"/>
    <x v="1913"/>
    <s v="Tibio is a revolutionary new product designed to solve an age old problem."/>
    <x v="240"/>
    <n v="637"/>
    <x v="2"/>
    <s v="GB"/>
    <s v="GBP"/>
    <x v="1912"/>
    <x v="1913"/>
    <x v="0"/>
    <x v="55"/>
    <x v="1"/>
    <x v="2"/>
    <x v="29"/>
    <x v="60"/>
    <x v="1352"/>
    <x v="1913"/>
    <x v="3"/>
  </r>
  <r>
    <n v="1914"/>
    <x v="1914"/>
    <s v="The &quot;ZoZo Skeleton Hand Planchette&quot; is a fully functional &quot;ouija board&quot; planchette (pointer) but is significantly more hair-raising."/>
    <x v="302"/>
    <n v="60"/>
    <x v="2"/>
    <s v="US"/>
    <s v="USD"/>
    <x v="1913"/>
    <x v="1914"/>
    <x v="0"/>
    <x v="84"/>
    <x v="1"/>
    <x v="2"/>
    <x v="29"/>
    <x v="114"/>
    <x v="179"/>
    <x v="1914"/>
    <x v="3"/>
  </r>
  <r>
    <n v="1915"/>
    <x v="1915"/>
    <s v="The picture above is of our current prototype for the cat bath - we hope to move beyond a simple bin and create a cat bath revolution!"/>
    <x v="2"/>
    <n v="8"/>
    <x v="2"/>
    <s v="US"/>
    <s v="USD"/>
    <x v="1914"/>
    <x v="1915"/>
    <x v="0"/>
    <x v="80"/>
    <x v="1"/>
    <x v="2"/>
    <x v="29"/>
    <x v="53"/>
    <x v="447"/>
    <x v="1915"/>
    <x v="3"/>
  </r>
  <r>
    <n v="1916"/>
    <x v="1916"/>
    <s v="The Paint Can Holder Makes Painting Easier and Safer on Extension Ladders."/>
    <x v="22"/>
    <n v="102"/>
    <x v="2"/>
    <s v="US"/>
    <s v="USD"/>
    <x v="1915"/>
    <x v="1916"/>
    <x v="0"/>
    <x v="79"/>
    <x v="1"/>
    <x v="2"/>
    <x v="29"/>
    <x v="60"/>
    <x v="1326"/>
    <x v="1916"/>
    <x v="2"/>
  </r>
  <r>
    <n v="1917"/>
    <x v="1917"/>
    <s v="Let's build a legendary brand altogether"/>
    <x v="303"/>
    <n v="205025"/>
    <x v="2"/>
    <s v="HK"/>
    <s v="HKD"/>
    <x v="1916"/>
    <x v="1917"/>
    <x v="0"/>
    <x v="16"/>
    <x v="1"/>
    <x v="2"/>
    <x v="29"/>
    <x v="227"/>
    <x v="1353"/>
    <x v="1917"/>
    <x v="1"/>
  </r>
  <r>
    <n v="1918"/>
    <x v="1918"/>
    <s v="Repel Japanese beetles and garden pests. Grow organic fruit and vegetables to help the environment, one plant at a time."/>
    <x v="31"/>
    <n v="260"/>
    <x v="2"/>
    <s v="US"/>
    <s v="USD"/>
    <x v="1917"/>
    <x v="1918"/>
    <x v="0"/>
    <x v="82"/>
    <x v="1"/>
    <x v="2"/>
    <x v="29"/>
    <x v="60"/>
    <x v="673"/>
    <x v="1918"/>
    <x v="3"/>
  </r>
  <r>
    <n v="1919"/>
    <x v="1919"/>
    <s v="Use preprogrammed firmware or program your own with AVR-ISP or Arduino ISP.  Device is based on the Atmel ATtiny13A microcontroller."/>
    <x v="2"/>
    <n v="237"/>
    <x v="2"/>
    <s v="US"/>
    <s v="USD"/>
    <x v="1918"/>
    <x v="1919"/>
    <x v="0"/>
    <x v="22"/>
    <x v="1"/>
    <x v="2"/>
    <x v="29"/>
    <x v="154"/>
    <x v="1354"/>
    <x v="1919"/>
    <x v="0"/>
  </r>
  <r>
    <n v="1920"/>
    <x v="1920"/>
    <s v="A new concept in bike light safety, protecting cyclists from being hit in the side. Bright, amber sideways."/>
    <x v="3"/>
    <n v="4303"/>
    <x v="2"/>
    <s v="GB"/>
    <s v="GBP"/>
    <x v="1919"/>
    <x v="1920"/>
    <x v="0"/>
    <x v="217"/>
    <x v="1"/>
    <x v="2"/>
    <x v="29"/>
    <x v="153"/>
    <x v="1355"/>
    <x v="1920"/>
    <x v="0"/>
  </r>
  <r>
    <n v="1921"/>
    <x v="1921"/>
    <s v="The Fine Spirits are making an album, but we need your help!"/>
    <x v="15"/>
    <n v="2052"/>
    <x v="0"/>
    <s v="US"/>
    <s v="USD"/>
    <x v="1920"/>
    <x v="1921"/>
    <x v="0"/>
    <x v="44"/>
    <x v="0"/>
    <x v="4"/>
    <x v="14"/>
    <x v="0"/>
    <x v="1205"/>
    <x v="1921"/>
    <x v="5"/>
  </r>
  <r>
    <n v="1922"/>
    <x v="1922"/>
    <s v="Low Weather's debut album is halfway finished.  With your help and your help alone we can record the rest!"/>
    <x v="13"/>
    <n v="2311"/>
    <x v="0"/>
    <s v="US"/>
    <s v="USD"/>
    <x v="1921"/>
    <x v="1922"/>
    <x v="0"/>
    <x v="31"/>
    <x v="0"/>
    <x v="4"/>
    <x v="14"/>
    <x v="31"/>
    <x v="1356"/>
    <x v="1922"/>
    <x v="4"/>
  </r>
  <r>
    <n v="1923"/>
    <x v="1923"/>
    <s v="We just finished recording our first album! All we need is a little extra help to be able to get it printed!"/>
    <x v="304"/>
    <n v="301"/>
    <x v="0"/>
    <s v="US"/>
    <s v="USD"/>
    <x v="1922"/>
    <x v="1923"/>
    <x v="0"/>
    <x v="62"/>
    <x v="0"/>
    <x v="4"/>
    <x v="14"/>
    <x v="228"/>
    <x v="1357"/>
    <x v="1923"/>
    <x v="6"/>
  </r>
  <r>
    <n v="1924"/>
    <x v="1924"/>
    <s v="We are recording a cd of Songs- About life and love_x000a_from the perspective a conscious country girl_x000a_living in the city."/>
    <x v="9"/>
    <n v="3432"/>
    <x v="0"/>
    <s v="US"/>
    <s v="USD"/>
    <x v="1923"/>
    <x v="1924"/>
    <x v="0"/>
    <x v="51"/>
    <x v="0"/>
    <x v="4"/>
    <x v="14"/>
    <x v="35"/>
    <x v="1358"/>
    <x v="1924"/>
    <x v="4"/>
  </r>
  <r>
    <n v="1925"/>
    <x v="1925"/>
    <s v="The Freakniks are making their psychedelic freak-folk debut studio album and they need your help."/>
    <x v="15"/>
    <n v="1655"/>
    <x v="0"/>
    <s v="US"/>
    <s v="USD"/>
    <x v="1924"/>
    <x v="1925"/>
    <x v="0"/>
    <x v="47"/>
    <x v="0"/>
    <x v="4"/>
    <x v="14"/>
    <x v="5"/>
    <x v="1359"/>
    <x v="1925"/>
    <x v="4"/>
  </r>
  <r>
    <n v="1926"/>
    <x v="1926"/>
    <s v="Invisible Allies is a collaboration between well known West Coast downtempo aficionado Bluetech and Philadelphia electronic mastermind KiloWatts.  "/>
    <x v="15"/>
    <n v="2930.69"/>
    <x v="0"/>
    <s v="US"/>
    <s v="USD"/>
    <x v="1925"/>
    <x v="1926"/>
    <x v="0"/>
    <x v="329"/>
    <x v="0"/>
    <x v="4"/>
    <x v="14"/>
    <x v="229"/>
    <x v="1360"/>
    <x v="1926"/>
    <x v="7"/>
  </r>
  <r>
    <n v="1927"/>
    <x v="1927"/>
    <s v="Hampshire is headed to GBS Detroit."/>
    <x v="20"/>
    <n v="620"/>
    <x v="0"/>
    <s v="US"/>
    <s v="USD"/>
    <x v="1926"/>
    <x v="1927"/>
    <x v="0"/>
    <x v="202"/>
    <x v="0"/>
    <x v="4"/>
    <x v="14"/>
    <x v="33"/>
    <x v="1361"/>
    <x v="1927"/>
    <x v="5"/>
  </r>
  <r>
    <n v="1928"/>
    <x v="1928"/>
    <s v="Help us master and release our debut album &quot;The Kaleidoscope Dawn&quot;"/>
    <x v="305"/>
    <n v="2630"/>
    <x v="0"/>
    <s v="US"/>
    <s v="USD"/>
    <x v="1927"/>
    <x v="1928"/>
    <x v="0"/>
    <x v="69"/>
    <x v="0"/>
    <x v="4"/>
    <x v="14"/>
    <x v="33"/>
    <x v="1362"/>
    <x v="1928"/>
    <x v="4"/>
  </r>
  <r>
    <n v="1929"/>
    <x v="1929"/>
    <s v="Trying to raise funds to release a full-length album on LP and CD by my post-punk studio project, Surplus 1980."/>
    <x v="50"/>
    <n v="3210"/>
    <x v="0"/>
    <s v="US"/>
    <s v="USD"/>
    <x v="1928"/>
    <x v="1929"/>
    <x v="0"/>
    <x v="11"/>
    <x v="0"/>
    <x v="4"/>
    <x v="14"/>
    <x v="8"/>
    <x v="1363"/>
    <x v="1929"/>
    <x v="6"/>
  </r>
  <r>
    <n v="1930"/>
    <x v="1930"/>
    <s v="We're nearly done recording, but we're out of money! Help us release the record!!!"/>
    <x v="28"/>
    <n v="1270"/>
    <x v="0"/>
    <s v="US"/>
    <s v="USD"/>
    <x v="1929"/>
    <x v="1930"/>
    <x v="0"/>
    <x v="55"/>
    <x v="0"/>
    <x v="4"/>
    <x v="14"/>
    <x v="37"/>
    <x v="1364"/>
    <x v="1930"/>
    <x v="4"/>
  </r>
  <r>
    <n v="1931"/>
    <x v="1931"/>
    <s v="We're an indie rock band from Clearwater, FL headed back into the studio to finish our latest EP."/>
    <x v="13"/>
    <n v="2412.02"/>
    <x v="0"/>
    <s v="US"/>
    <s v="USD"/>
    <x v="1930"/>
    <x v="1931"/>
    <x v="0"/>
    <x v="133"/>
    <x v="0"/>
    <x v="4"/>
    <x v="14"/>
    <x v="10"/>
    <x v="1365"/>
    <x v="1931"/>
    <x v="5"/>
  </r>
  <r>
    <n v="1932"/>
    <x v="1932"/>
    <s v="Lee Malone has been chosen by Converse Rubber Tracks! Help get us to the Rubber Tracks recording studio in Brooklyn &amp; cut a 7&quot; EP."/>
    <x v="26"/>
    <n v="5617"/>
    <x v="0"/>
    <s v="US"/>
    <s v="USD"/>
    <x v="1931"/>
    <x v="1932"/>
    <x v="0"/>
    <x v="144"/>
    <x v="0"/>
    <x v="4"/>
    <x v="14"/>
    <x v="13"/>
    <x v="1366"/>
    <x v="1932"/>
    <x v="5"/>
  </r>
  <r>
    <n v="1933"/>
    <x v="1933"/>
    <s v="After years of preparation and planning, Magic Punches are going to record their debut LP at Type Foundry Studios with John Askew."/>
    <x v="12"/>
    <n v="10346"/>
    <x v="0"/>
    <s v="US"/>
    <s v="USD"/>
    <x v="1932"/>
    <x v="1933"/>
    <x v="0"/>
    <x v="238"/>
    <x v="0"/>
    <x v="4"/>
    <x v="14"/>
    <x v="175"/>
    <x v="1367"/>
    <x v="1933"/>
    <x v="3"/>
  </r>
  <r>
    <n v="1934"/>
    <x v="1934"/>
    <s v="We are a band in need of a vehicle. We just released our new CD and have played almost every venue in town, now it's time to expand."/>
    <x v="10"/>
    <n v="6181"/>
    <x v="0"/>
    <s v="US"/>
    <s v="USD"/>
    <x v="1933"/>
    <x v="1934"/>
    <x v="0"/>
    <x v="99"/>
    <x v="0"/>
    <x v="4"/>
    <x v="14"/>
    <x v="39"/>
    <x v="1368"/>
    <x v="1934"/>
    <x v="6"/>
  </r>
  <r>
    <n v="1935"/>
    <x v="1935"/>
    <s v="AM/PM is a 20 song dual-disk album that we're trying to record with your help! AM is a pop album and PM is an ambient/intense album!"/>
    <x v="30"/>
    <n v="2710"/>
    <x v="0"/>
    <s v="US"/>
    <s v="USD"/>
    <x v="1934"/>
    <x v="1935"/>
    <x v="0"/>
    <x v="133"/>
    <x v="0"/>
    <x v="4"/>
    <x v="14"/>
    <x v="29"/>
    <x v="1369"/>
    <x v="1935"/>
    <x v="3"/>
  </r>
  <r>
    <n v="1936"/>
    <x v="1936"/>
    <s v="Hey, we're Grandkids! We have enough songs to record an LP, and we need your help! We're going to make you proud, promise!"/>
    <x v="51"/>
    <n v="8739.01"/>
    <x v="0"/>
    <s v="US"/>
    <s v="USD"/>
    <x v="1935"/>
    <x v="1936"/>
    <x v="0"/>
    <x v="108"/>
    <x v="0"/>
    <x v="4"/>
    <x v="14"/>
    <x v="16"/>
    <x v="1370"/>
    <x v="1936"/>
    <x v="6"/>
  </r>
  <r>
    <n v="1937"/>
    <x v="1937"/>
    <s v="My Pal Val is headed to Groovebox Studios in Detroit, Michigan on June 15th to record and film a live GBS Detroit EP."/>
    <x v="20"/>
    <n v="1123.47"/>
    <x v="0"/>
    <s v="US"/>
    <s v="USD"/>
    <x v="1936"/>
    <x v="1937"/>
    <x v="0"/>
    <x v="60"/>
    <x v="0"/>
    <x v="4"/>
    <x v="14"/>
    <x v="230"/>
    <x v="1371"/>
    <x v="1937"/>
    <x v="5"/>
  </r>
  <r>
    <n v="1938"/>
    <x v="1938"/>
    <s v="A live worship album + short film: Telling the story of a worshipping community adapting and thriving in a post-Christian context."/>
    <x v="36"/>
    <n v="17390"/>
    <x v="0"/>
    <s v="US"/>
    <s v="USD"/>
    <x v="1937"/>
    <x v="1938"/>
    <x v="0"/>
    <x v="229"/>
    <x v="0"/>
    <x v="4"/>
    <x v="14"/>
    <x v="31"/>
    <x v="1372"/>
    <x v="1938"/>
    <x v="4"/>
  </r>
  <r>
    <n v="1939"/>
    <x v="1939"/>
    <s v="Partner with the ministry of I Am Clay by helping them fund their new album! This enables them to release it for FREE as a gift to all!"/>
    <x v="3"/>
    <n v="11070"/>
    <x v="0"/>
    <s v="US"/>
    <s v="USD"/>
    <x v="1938"/>
    <x v="1939"/>
    <x v="0"/>
    <x v="93"/>
    <x v="0"/>
    <x v="4"/>
    <x v="14"/>
    <x v="38"/>
    <x v="1373"/>
    <x v="1939"/>
    <x v="4"/>
  </r>
  <r>
    <n v="1940"/>
    <x v="1940"/>
    <s v="K. is about *this* close to finishing up our third record, History Grows.  Now we just need to master it and release it!"/>
    <x v="81"/>
    <n v="1111"/>
    <x v="0"/>
    <s v="US"/>
    <s v="USD"/>
    <x v="1939"/>
    <x v="1940"/>
    <x v="0"/>
    <x v="162"/>
    <x v="0"/>
    <x v="4"/>
    <x v="14"/>
    <x v="194"/>
    <x v="1374"/>
    <x v="1940"/>
    <x v="6"/>
  </r>
  <r>
    <n v="1941"/>
    <x v="1941"/>
    <s v="Gramofon streams cloud music to your sound system. A modern jukebox: smartphones are the remotes + WiFi brings everyone together."/>
    <x v="65"/>
    <n v="315295.89"/>
    <x v="0"/>
    <s v="US"/>
    <s v="USD"/>
    <x v="1940"/>
    <x v="1941"/>
    <x v="1"/>
    <x v="337"/>
    <x v="0"/>
    <x v="2"/>
    <x v="30"/>
    <x v="9"/>
    <x v="1375"/>
    <x v="1941"/>
    <x v="3"/>
  </r>
  <r>
    <n v="1942"/>
    <x v="1942"/>
    <s v="Getting a revolutionary new toy design into open source production, and using the design to create the worlds longest marble run."/>
    <x v="12"/>
    <n v="8306.42"/>
    <x v="0"/>
    <s v="US"/>
    <s v="USD"/>
    <x v="1941"/>
    <x v="1942"/>
    <x v="1"/>
    <x v="195"/>
    <x v="0"/>
    <x v="2"/>
    <x v="30"/>
    <x v="179"/>
    <x v="1376"/>
    <x v="1942"/>
    <x v="6"/>
  </r>
  <r>
    <n v="1943"/>
    <x v="1943"/>
    <s v="Next-gen 100% open-source sensor beacon platform designed especially for makers, developers and IoT companies."/>
    <x v="3"/>
    <n v="170525"/>
    <x v="0"/>
    <s v="US"/>
    <s v="USD"/>
    <x v="1942"/>
    <x v="1943"/>
    <x v="1"/>
    <x v="338"/>
    <x v="0"/>
    <x v="2"/>
    <x v="30"/>
    <x v="231"/>
    <x v="1377"/>
    <x v="1943"/>
    <x v="2"/>
  </r>
  <r>
    <n v="1944"/>
    <x v="1944"/>
    <s v="The Big Turtle ShellÂ® is a rugged wireless Bluetooth speaker built for a life of action. Water resistant and durable with a huge sound."/>
    <x v="79"/>
    <n v="315222.2"/>
    <x v="0"/>
    <s v="US"/>
    <s v="USD"/>
    <x v="1943"/>
    <x v="1944"/>
    <x v="1"/>
    <x v="339"/>
    <x v="0"/>
    <x v="2"/>
    <x v="30"/>
    <x v="232"/>
    <x v="1378"/>
    <x v="1944"/>
    <x v="3"/>
  </r>
  <r>
    <n v="1945"/>
    <x v="1945"/>
    <s v="A new electronic musical instrument which allows you to play, learn and perform music using any sound you can imagine."/>
    <x v="57"/>
    <n v="348018"/>
    <x v="0"/>
    <s v="ES"/>
    <s v="EUR"/>
    <x v="1944"/>
    <x v="1945"/>
    <x v="1"/>
    <x v="340"/>
    <x v="0"/>
    <x v="2"/>
    <x v="30"/>
    <x v="233"/>
    <x v="1379"/>
    <x v="1945"/>
    <x v="0"/>
  </r>
  <r>
    <n v="1946"/>
    <x v="1946"/>
    <s v="A smart technology that allows your instrument to transform movement, orientation and momentum into audio &amp; visual effects."/>
    <x v="51"/>
    <n v="11231"/>
    <x v="0"/>
    <s v="US"/>
    <s v="USD"/>
    <x v="1945"/>
    <x v="1946"/>
    <x v="1"/>
    <x v="16"/>
    <x v="0"/>
    <x v="2"/>
    <x v="30"/>
    <x v="95"/>
    <x v="1380"/>
    <x v="1946"/>
    <x v="3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s v="US"/>
    <s v="USD"/>
    <x v="1946"/>
    <x v="1947"/>
    <x v="1"/>
    <x v="23"/>
    <x v="0"/>
    <x v="2"/>
    <x v="30"/>
    <x v="7"/>
    <x v="431"/>
    <x v="1947"/>
    <x v="8"/>
  </r>
  <r>
    <n v="1948"/>
    <x v="1948"/>
    <s v="10 times more powerful than Raspberry Pi 3, x86 64-bit architecture"/>
    <x v="57"/>
    <n v="800211"/>
    <x v="0"/>
    <s v="US"/>
    <s v="USD"/>
    <x v="1947"/>
    <x v="1948"/>
    <x v="1"/>
    <x v="341"/>
    <x v="0"/>
    <x v="2"/>
    <x v="30"/>
    <x v="234"/>
    <x v="1381"/>
    <x v="1948"/>
    <x v="2"/>
  </r>
  <r>
    <n v="1949"/>
    <x v="1949"/>
    <s v="#ShakeYourPower brings clean energy to places in the world without electricity through the power of music."/>
    <x v="63"/>
    <n v="53001.3"/>
    <x v="0"/>
    <s v="GB"/>
    <s v="GBP"/>
    <x v="1948"/>
    <x v="1949"/>
    <x v="1"/>
    <x v="342"/>
    <x v="0"/>
    <x v="2"/>
    <x v="30"/>
    <x v="6"/>
    <x v="1382"/>
    <x v="1949"/>
    <x v="3"/>
  </r>
  <r>
    <n v="1950"/>
    <x v="1950"/>
    <s v="We're building snap-together model trebuchets that are perfect for office warfare or annoying your roommate!"/>
    <x v="240"/>
    <n v="96248.960000000006"/>
    <x v="0"/>
    <s v="US"/>
    <s v="USD"/>
    <x v="1949"/>
    <x v="1950"/>
    <x v="1"/>
    <x v="343"/>
    <x v="0"/>
    <x v="2"/>
    <x v="30"/>
    <x v="235"/>
    <x v="1383"/>
    <x v="1950"/>
    <x v="6"/>
  </r>
  <r>
    <n v="1951"/>
    <x v="1951"/>
    <s v="Take learning and playing with LEGOÂ® to the next level with sensors! Build creations with SBrick Plus and make them interactive!"/>
    <x v="63"/>
    <n v="106222"/>
    <x v="0"/>
    <s v="US"/>
    <s v="USD"/>
    <x v="1950"/>
    <x v="1951"/>
    <x v="1"/>
    <x v="344"/>
    <x v="0"/>
    <x v="2"/>
    <x v="30"/>
    <x v="198"/>
    <x v="1384"/>
    <x v="1951"/>
    <x v="2"/>
  </r>
  <r>
    <n v="1952"/>
    <x v="1952"/>
    <s v="Nix is a breakthrough smartphone accessory. Just scan an object and instantly view the color on your iPhone, Android, PC, or Mac."/>
    <x v="19"/>
    <n v="69465.33"/>
    <x v="0"/>
    <s v="CA"/>
    <s v="CAD"/>
    <x v="1951"/>
    <x v="1952"/>
    <x v="1"/>
    <x v="345"/>
    <x v="0"/>
    <x v="2"/>
    <x v="30"/>
    <x v="45"/>
    <x v="1385"/>
    <x v="1952"/>
    <x v="4"/>
  </r>
  <r>
    <n v="1953"/>
    <x v="1953"/>
    <s v="The NTH is an open source music synthesizer featuring instant fun, awesome sound, and a hackable design."/>
    <x v="36"/>
    <n v="33892"/>
    <x v="0"/>
    <s v="US"/>
    <s v="USD"/>
    <x v="1952"/>
    <x v="1953"/>
    <x v="1"/>
    <x v="206"/>
    <x v="0"/>
    <x v="2"/>
    <x v="30"/>
    <x v="236"/>
    <x v="1386"/>
    <x v="1953"/>
    <x v="5"/>
  </r>
  <r>
    <n v="1954"/>
    <x v="1954"/>
    <s v="The First Home Battery System You Simply Plug in to Install"/>
    <x v="63"/>
    <n v="349474"/>
    <x v="0"/>
    <s v="US"/>
    <s v="USD"/>
    <x v="1953"/>
    <x v="1954"/>
    <x v="1"/>
    <x v="119"/>
    <x v="0"/>
    <x v="2"/>
    <x v="30"/>
    <x v="237"/>
    <x v="1387"/>
    <x v="1954"/>
    <x v="2"/>
  </r>
  <r>
    <n v="1955"/>
    <x v="1955"/>
    <s v="An easy to build open source 3D object printer. For the newbie or experienced maker, there's a model for everyone! NEW $599 Model!"/>
    <x v="247"/>
    <n v="167410.01999999999"/>
    <x v="0"/>
    <s v="US"/>
    <s v="USD"/>
    <x v="1954"/>
    <x v="1955"/>
    <x v="1"/>
    <x v="126"/>
    <x v="0"/>
    <x v="2"/>
    <x v="30"/>
    <x v="238"/>
    <x v="1388"/>
    <x v="1955"/>
    <x v="5"/>
  </r>
  <r>
    <n v="1956"/>
    <x v="1956"/>
    <s v="Designed to be used at home, the Sparx Skate Sharpener gives hockey players an automated way to sharpen at the professional level"/>
    <x v="127"/>
    <n v="176420"/>
    <x v="0"/>
    <s v="US"/>
    <s v="USD"/>
    <x v="1955"/>
    <x v="1956"/>
    <x v="1"/>
    <x v="346"/>
    <x v="0"/>
    <x v="2"/>
    <x v="30"/>
    <x v="239"/>
    <x v="1389"/>
    <x v="1956"/>
    <x v="0"/>
  </r>
  <r>
    <n v="1957"/>
    <x v="1957"/>
    <s v="An open hardware platform for the best microcontroller in the world."/>
    <x v="11"/>
    <n v="50251.41"/>
    <x v="0"/>
    <s v="US"/>
    <s v="USD"/>
    <x v="1956"/>
    <x v="1957"/>
    <x v="1"/>
    <x v="347"/>
    <x v="0"/>
    <x v="2"/>
    <x v="30"/>
    <x v="240"/>
    <x v="1390"/>
    <x v="1957"/>
    <x v="5"/>
  </r>
  <r>
    <n v="1958"/>
    <x v="1958"/>
    <s v="The Mojo is an FPGA development board that is designed to be user friendly and a great introduction into digital design for anyone."/>
    <x v="39"/>
    <n v="100490.02"/>
    <x v="0"/>
    <s v="US"/>
    <s v="USD"/>
    <x v="1957"/>
    <x v="1958"/>
    <x v="1"/>
    <x v="348"/>
    <x v="0"/>
    <x v="2"/>
    <x v="30"/>
    <x v="241"/>
    <x v="1391"/>
    <x v="1958"/>
    <x v="4"/>
  </r>
  <r>
    <n v="1959"/>
    <x v="1959"/>
    <s v="A thermometer that connects to the internet to help New York City turn the heat on for thousands of tenants with no heat in the winter."/>
    <x v="3"/>
    <n v="15673.44"/>
    <x v="0"/>
    <s v="US"/>
    <s v="USD"/>
    <x v="1958"/>
    <x v="1959"/>
    <x v="1"/>
    <x v="349"/>
    <x v="0"/>
    <x v="2"/>
    <x v="30"/>
    <x v="96"/>
    <x v="1392"/>
    <x v="1959"/>
    <x v="3"/>
  </r>
  <r>
    <n v="1960"/>
    <x v="1960"/>
    <s v="Trekkayak is an ultralight, durable and inflatable boat to be carried in your backpack to cross a lake or paddle down a river."/>
    <x v="54"/>
    <n v="82532"/>
    <x v="0"/>
    <s v="SE"/>
    <s v="SEK"/>
    <x v="1959"/>
    <x v="1960"/>
    <x v="1"/>
    <x v="51"/>
    <x v="0"/>
    <x v="2"/>
    <x v="30"/>
    <x v="90"/>
    <x v="1393"/>
    <x v="1960"/>
    <x v="3"/>
  </r>
  <r>
    <n v="1961"/>
    <x v="1961"/>
    <s v="This DIY kit helps analyze materials and contaminants. We need your help to build a library of open-source spectral data."/>
    <x v="3"/>
    <n v="110538.12"/>
    <x v="0"/>
    <s v="US"/>
    <s v="USD"/>
    <x v="1960"/>
    <x v="1961"/>
    <x v="1"/>
    <x v="350"/>
    <x v="0"/>
    <x v="2"/>
    <x v="30"/>
    <x v="242"/>
    <x v="1394"/>
    <x v="1961"/>
    <x v="5"/>
  </r>
  <r>
    <n v="1962"/>
    <x v="1962"/>
    <s v="It's like an Arduino on steroids â€“ built-in bluetooth, battery management, and floating-point coprocessor, in a small, simple package."/>
    <x v="3"/>
    <n v="19292.5"/>
    <x v="0"/>
    <s v="US"/>
    <s v="USD"/>
    <x v="1961"/>
    <x v="1962"/>
    <x v="1"/>
    <x v="351"/>
    <x v="0"/>
    <x v="2"/>
    <x v="30"/>
    <x v="243"/>
    <x v="1395"/>
    <x v="1962"/>
    <x v="3"/>
  </r>
  <r>
    <n v="1963"/>
    <x v="1963"/>
    <s v="First mobile green energy generator that you can carry camping with you! A 3D printed, foldable wind turbine boosting 300W of power!"/>
    <x v="266"/>
    <n v="24108"/>
    <x v="0"/>
    <s v="GB"/>
    <s v="GBP"/>
    <x v="1962"/>
    <x v="1963"/>
    <x v="1"/>
    <x v="242"/>
    <x v="0"/>
    <x v="2"/>
    <x v="30"/>
    <x v="37"/>
    <x v="1396"/>
    <x v="1963"/>
    <x v="3"/>
  </r>
  <r>
    <n v="1964"/>
    <x v="1964"/>
    <s v="Clairy combines the power of nature and technology with the beauty of design to eliminate indoor pollution and analyze it."/>
    <x v="306"/>
    <n v="231543.12"/>
    <x v="0"/>
    <s v="IT"/>
    <s v="EUR"/>
    <x v="1963"/>
    <x v="1964"/>
    <x v="1"/>
    <x v="352"/>
    <x v="0"/>
    <x v="2"/>
    <x v="30"/>
    <x v="218"/>
    <x v="1397"/>
    <x v="1964"/>
    <x v="2"/>
  </r>
  <r>
    <n v="1965"/>
    <x v="1965"/>
    <s v="BoardX is a collection of electronic circuit boards that stack on top of one another to share resources and communicate"/>
    <x v="10"/>
    <n v="13114"/>
    <x v="0"/>
    <s v="US"/>
    <s v="USD"/>
    <x v="1964"/>
    <x v="1965"/>
    <x v="1"/>
    <x v="273"/>
    <x v="0"/>
    <x v="2"/>
    <x v="30"/>
    <x v="244"/>
    <x v="1398"/>
    <x v="1965"/>
    <x v="6"/>
  </r>
  <r>
    <n v="1966"/>
    <x v="1966"/>
    <s v="InkCase Plus is an always on E Ink second screen; uses sports/fitness apps, an eBook reader, display Photo and receive notifications."/>
    <x v="57"/>
    <n v="206743.09"/>
    <x v="0"/>
    <s v="US"/>
    <s v="USD"/>
    <x v="1965"/>
    <x v="1966"/>
    <x v="1"/>
    <x v="353"/>
    <x v="0"/>
    <x v="2"/>
    <x v="30"/>
    <x v="110"/>
    <x v="1399"/>
    <x v="1966"/>
    <x v="3"/>
  </r>
  <r>
    <n v="1967"/>
    <x v="1967"/>
    <s v="Ion is a light show for your desk, dorm room, or living room.  It responds to music, connects to your phone, and brightens your day!"/>
    <x v="22"/>
    <n v="74026"/>
    <x v="0"/>
    <s v="US"/>
    <s v="USD"/>
    <x v="1966"/>
    <x v="1967"/>
    <x v="1"/>
    <x v="316"/>
    <x v="0"/>
    <x v="2"/>
    <x v="30"/>
    <x v="245"/>
    <x v="1400"/>
    <x v="1967"/>
    <x v="3"/>
  </r>
  <r>
    <n v="1968"/>
    <x v="1968"/>
    <s v="Bringing the advantages of wireless smart shifting to every cyclist. FITS ANY BIKE"/>
    <x v="63"/>
    <n v="142483"/>
    <x v="0"/>
    <s v="US"/>
    <s v="USD"/>
    <x v="1967"/>
    <x v="1968"/>
    <x v="1"/>
    <x v="354"/>
    <x v="0"/>
    <x v="2"/>
    <x v="30"/>
    <x v="246"/>
    <x v="1401"/>
    <x v="1968"/>
    <x v="2"/>
  </r>
  <r>
    <n v="1969"/>
    <x v="1969"/>
    <s v="An Open Source JavaScript microcontroller you can program wirelessly - perfect for IoT! No software needed so get started in seconds."/>
    <x v="22"/>
    <n v="115816"/>
    <x v="0"/>
    <s v="GB"/>
    <s v="GBP"/>
    <x v="1968"/>
    <x v="1969"/>
    <x v="1"/>
    <x v="355"/>
    <x v="0"/>
    <x v="2"/>
    <x v="30"/>
    <x v="247"/>
    <x v="1402"/>
    <x v="1969"/>
    <x v="2"/>
  </r>
  <r>
    <n v="1970"/>
    <x v="1970"/>
    <s v="The APOC is a gamma particle detector that will help you learn about radiation and find radioactive things!"/>
    <x v="10"/>
    <n v="56590"/>
    <x v="0"/>
    <s v="US"/>
    <s v="USD"/>
    <x v="1969"/>
    <x v="1970"/>
    <x v="1"/>
    <x v="356"/>
    <x v="0"/>
    <x v="2"/>
    <x v="30"/>
    <x v="248"/>
    <x v="1403"/>
    <x v="1970"/>
    <x v="4"/>
  </r>
  <r>
    <n v="1971"/>
    <x v="1971"/>
    <s v="castAR: bridging the physical world with the virtual worlds; 3D holographic like projections in AR, fully immersive environments in VR"/>
    <x v="307"/>
    <n v="1052110.8700000001"/>
    <x v="0"/>
    <s v="US"/>
    <s v="USD"/>
    <x v="1970"/>
    <x v="1971"/>
    <x v="1"/>
    <x v="357"/>
    <x v="0"/>
    <x v="2"/>
    <x v="30"/>
    <x v="223"/>
    <x v="1404"/>
    <x v="1971"/>
    <x v="4"/>
  </r>
  <r>
    <n v="1972"/>
    <x v="1972"/>
    <s v="Jog It! Is an open source hand held controller designed to make running a program in Linux CNC (EMC2) and MACH3 a breeze."/>
    <x v="30"/>
    <n v="16862"/>
    <x v="0"/>
    <s v="US"/>
    <s v="USD"/>
    <x v="1971"/>
    <x v="1972"/>
    <x v="1"/>
    <x v="146"/>
    <x v="0"/>
    <x v="2"/>
    <x v="30"/>
    <x v="249"/>
    <x v="1405"/>
    <x v="1972"/>
    <x v="5"/>
  </r>
  <r>
    <n v="1973"/>
    <x v="1973"/>
    <s v="Smart lighting for your living room that improves movie and gaming experience drastically â€“ all while being easy on the eyes."/>
    <x v="308"/>
    <n v="508525.01"/>
    <x v="0"/>
    <s v="US"/>
    <s v="USD"/>
    <x v="1972"/>
    <x v="1973"/>
    <x v="1"/>
    <x v="358"/>
    <x v="0"/>
    <x v="2"/>
    <x v="30"/>
    <x v="250"/>
    <x v="1406"/>
    <x v="1973"/>
    <x v="2"/>
  </r>
  <r>
    <n v="1974"/>
    <x v="1974"/>
    <s v="RAPIRO is a cute and affordable robot kit designed to work with a Raspberry Pi. It comes with a Arduino-compatible servo controller."/>
    <x v="22"/>
    <n v="75099.199999999997"/>
    <x v="0"/>
    <s v="GB"/>
    <s v="GBP"/>
    <x v="1973"/>
    <x v="1974"/>
    <x v="1"/>
    <x v="359"/>
    <x v="0"/>
    <x v="2"/>
    <x v="30"/>
    <x v="251"/>
    <x v="1407"/>
    <x v="1974"/>
    <x v="4"/>
  </r>
  <r>
    <n v="1975"/>
    <x v="1975"/>
    <s v="The Bugle2 is a second generation DIY kit phono preamplifier for vinyl playback."/>
    <x v="194"/>
    <n v="33393.339999999997"/>
    <x v="0"/>
    <s v="US"/>
    <s v="USD"/>
    <x v="1974"/>
    <x v="1975"/>
    <x v="1"/>
    <x v="35"/>
    <x v="0"/>
    <x v="2"/>
    <x v="30"/>
    <x v="252"/>
    <x v="1408"/>
    <x v="1975"/>
    <x v="4"/>
  </r>
  <r>
    <n v="1976"/>
    <x v="1976"/>
    <s v="Can you help us make an ultra bright white one a reality?"/>
    <x v="23"/>
    <n v="13864"/>
    <x v="0"/>
    <s v="GB"/>
    <s v="GBP"/>
    <x v="1975"/>
    <x v="1976"/>
    <x v="1"/>
    <x v="360"/>
    <x v="0"/>
    <x v="2"/>
    <x v="30"/>
    <x v="253"/>
    <x v="1409"/>
    <x v="1976"/>
    <x v="4"/>
  </r>
  <r>
    <n v="1977"/>
    <x v="1977"/>
    <s v="Ario learns about you, syncs your body clock, and keeps you healthy through natural lighting patterns."/>
    <x v="63"/>
    <n v="201165"/>
    <x v="0"/>
    <s v="US"/>
    <s v="USD"/>
    <x v="1976"/>
    <x v="1977"/>
    <x v="1"/>
    <x v="361"/>
    <x v="0"/>
    <x v="2"/>
    <x v="30"/>
    <x v="254"/>
    <x v="1410"/>
    <x v="1977"/>
    <x v="0"/>
  </r>
  <r>
    <n v="1978"/>
    <x v="1978"/>
    <s v="Please help us take DIY 3D Printing to the next level, support this open source photo-initiated polymer resin based 3D printing system!"/>
    <x v="63"/>
    <n v="513422.57"/>
    <x v="0"/>
    <s v="US"/>
    <s v="USD"/>
    <x v="1977"/>
    <x v="1978"/>
    <x v="1"/>
    <x v="362"/>
    <x v="0"/>
    <x v="2"/>
    <x v="30"/>
    <x v="255"/>
    <x v="1411"/>
    <x v="1978"/>
    <x v="5"/>
  </r>
  <r>
    <n v="1979"/>
    <x v="1979"/>
    <s v="Truly wireless premium earbuds with a battery-boosting smartphone case for charging and storage"/>
    <x v="61"/>
    <n v="229802.31"/>
    <x v="0"/>
    <s v="US"/>
    <s v="USD"/>
    <x v="1978"/>
    <x v="1979"/>
    <x v="1"/>
    <x v="363"/>
    <x v="0"/>
    <x v="2"/>
    <x v="30"/>
    <x v="41"/>
    <x v="1412"/>
    <x v="1979"/>
    <x v="0"/>
  </r>
  <r>
    <n v="1980"/>
    <x v="1980"/>
    <s v="Multi-power charging that is smarter, stylish and designed for you."/>
    <x v="63"/>
    <n v="177412.01"/>
    <x v="0"/>
    <s v="DE"/>
    <s v="EUR"/>
    <x v="1979"/>
    <x v="1980"/>
    <x v="1"/>
    <x v="364"/>
    <x v="0"/>
    <x v="2"/>
    <x v="30"/>
    <x v="256"/>
    <x v="1413"/>
    <x v="1980"/>
    <x v="2"/>
  </r>
  <r>
    <n v="1981"/>
    <x v="1981"/>
    <s v="I would like to tell the story of a young man from Queens, New York and compare his life to a young Afghan man...to connect the dots."/>
    <x v="51"/>
    <n v="381"/>
    <x v="2"/>
    <s v="CA"/>
    <s v="CAD"/>
    <x v="1980"/>
    <x v="1981"/>
    <x v="0"/>
    <x v="8"/>
    <x v="1"/>
    <x v="8"/>
    <x v="31"/>
    <x v="62"/>
    <x v="1414"/>
    <x v="1981"/>
    <x v="3"/>
  </r>
  <r>
    <n v="1982"/>
    <x v="1982"/>
    <s v="Express a very dark place in my childhood. Release my emotions through photography in a form of Art."/>
    <x v="237"/>
    <n v="0"/>
    <x v="2"/>
    <s v="HK"/>
    <s v="HKD"/>
    <x v="1981"/>
    <x v="1982"/>
    <x v="0"/>
    <x v="78"/>
    <x v="1"/>
    <x v="8"/>
    <x v="31"/>
    <x v="50"/>
    <x v="121"/>
    <x v="1982"/>
    <x v="2"/>
  </r>
  <r>
    <n v="1983"/>
    <x v="1983"/>
    <s v="A vegan photographer bringing Hawaii to the tipping point of plant pure wisdom, featuring the most influential early adopters."/>
    <x v="287"/>
    <n v="1419"/>
    <x v="2"/>
    <s v="US"/>
    <s v="USD"/>
    <x v="1982"/>
    <x v="1983"/>
    <x v="0"/>
    <x v="38"/>
    <x v="1"/>
    <x v="8"/>
    <x v="31"/>
    <x v="65"/>
    <x v="1415"/>
    <x v="1983"/>
    <x v="2"/>
  </r>
  <r>
    <n v="1984"/>
    <x v="1984"/>
    <s v="Does love lasts longer than &quot;Love Locks&quot; ?_x000a__x000a_A photographic journey into the lives of these 'love-locked' couples."/>
    <x v="36"/>
    <n v="3172"/>
    <x v="2"/>
    <s v="US"/>
    <s v="USD"/>
    <x v="1983"/>
    <x v="1984"/>
    <x v="0"/>
    <x v="63"/>
    <x v="1"/>
    <x v="8"/>
    <x v="31"/>
    <x v="70"/>
    <x v="1416"/>
    <x v="1984"/>
    <x v="3"/>
  </r>
  <r>
    <n v="1985"/>
    <x v="1985"/>
    <s v="A personal journey to document people on the worlds 10 largest metro systems. The end result being one truly epic photographic essay!"/>
    <x v="183"/>
    <n v="51"/>
    <x v="2"/>
    <s v="GB"/>
    <s v="GBP"/>
    <x v="1984"/>
    <x v="1985"/>
    <x v="0"/>
    <x v="80"/>
    <x v="1"/>
    <x v="8"/>
    <x v="31"/>
    <x v="56"/>
    <x v="786"/>
    <x v="1985"/>
    <x v="2"/>
  </r>
  <r>
    <n v="1986"/>
    <x v="1986"/>
    <s v="We are a married couple who have started a child photography business from home. We need help to put together equipment to grow."/>
    <x v="13"/>
    <n v="1"/>
    <x v="2"/>
    <s v="GB"/>
    <s v="GBP"/>
    <x v="1985"/>
    <x v="1986"/>
    <x v="0"/>
    <x v="29"/>
    <x v="1"/>
    <x v="8"/>
    <x v="31"/>
    <x v="50"/>
    <x v="120"/>
    <x v="1986"/>
    <x v="2"/>
  </r>
  <r>
    <n v="1987"/>
    <x v="1987"/>
    <s v="A collection of images that depicts the beauty and diversity within Ethiopia"/>
    <x v="62"/>
    <n v="2336"/>
    <x v="2"/>
    <s v="GB"/>
    <s v="GBP"/>
    <x v="1986"/>
    <x v="1987"/>
    <x v="0"/>
    <x v="33"/>
    <x v="1"/>
    <x v="8"/>
    <x v="31"/>
    <x v="72"/>
    <x v="1417"/>
    <x v="1987"/>
    <x v="0"/>
  </r>
  <r>
    <n v="1988"/>
    <x v="1988"/>
    <s v="Expressing art in an image!"/>
    <x v="12"/>
    <n v="25"/>
    <x v="2"/>
    <s v="US"/>
    <s v="USD"/>
    <x v="1987"/>
    <x v="1988"/>
    <x v="0"/>
    <x v="29"/>
    <x v="1"/>
    <x v="8"/>
    <x v="31"/>
    <x v="50"/>
    <x v="380"/>
    <x v="1988"/>
    <x v="0"/>
  </r>
  <r>
    <n v="1989"/>
    <x v="1989"/>
    <s v="Creating an awareness for infertility through photographing families and showcasing the real faces of infertility."/>
    <x v="10"/>
    <n v="50"/>
    <x v="2"/>
    <s v="US"/>
    <s v="USD"/>
    <x v="1988"/>
    <x v="1989"/>
    <x v="0"/>
    <x v="29"/>
    <x v="1"/>
    <x v="8"/>
    <x v="31"/>
    <x v="60"/>
    <x v="73"/>
    <x v="1989"/>
    <x v="2"/>
  </r>
  <r>
    <n v="1990"/>
    <x v="1990"/>
    <s v="An art nude photography book that includes traditional black and white sepia nudes as well as experimiental color nudes."/>
    <x v="9"/>
    <n v="509"/>
    <x v="2"/>
    <s v="US"/>
    <s v="USD"/>
    <x v="1989"/>
    <x v="1990"/>
    <x v="0"/>
    <x v="81"/>
    <x v="1"/>
    <x v="8"/>
    <x v="31"/>
    <x v="123"/>
    <x v="1418"/>
    <x v="1990"/>
    <x v="2"/>
  </r>
  <r>
    <n v="1991"/>
    <x v="1991"/>
    <s v="Taking (and giving) professional portraits of survivors of human trafficking in Myanmar."/>
    <x v="13"/>
    <n v="140"/>
    <x v="2"/>
    <s v="US"/>
    <s v="USD"/>
    <x v="1990"/>
    <x v="1991"/>
    <x v="0"/>
    <x v="83"/>
    <x v="1"/>
    <x v="8"/>
    <x v="31"/>
    <x v="113"/>
    <x v="646"/>
    <x v="1991"/>
    <x v="0"/>
  </r>
  <r>
    <n v="1992"/>
    <x v="1992"/>
    <s v="A complete revamp of all the Disney Princes &amp; Princesses!"/>
    <x v="15"/>
    <n v="2"/>
    <x v="2"/>
    <s v="US"/>
    <s v="USD"/>
    <x v="1991"/>
    <x v="1992"/>
    <x v="0"/>
    <x v="84"/>
    <x v="1"/>
    <x v="8"/>
    <x v="31"/>
    <x v="50"/>
    <x v="120"/>
    <x v="1992"/>
    <x v="0"/>
  </r>
  <r>
    <n v="1993"/>
    <x v="1993"/>
    <s v="I am looking for help to open up an affordable photography studio in Cornwall for baby and family portraiture photography"/>
    <x v="13"/>
    <n v="0"/>
    <x v="2"/>
    <s v="GB"/>
    <s v="GBP"/>
    <x v="1992"/>
    <x v="1993"/>
    <x v="0"/>
    <x v="78"/>
    <x v="1"/>
    <x v="8"/>
    <x v="31"/>
    <x v="50"/>
    <x v="121"/>
    <x v="1993"/>
    <x v="0"/>
  </r>
  <r>
    <n v="1994"/>
    <x v="1994"/>
    <s v="A program to preserve still imagery (photographs) and moving imagery captured on motion picture (film) stock, and videotape elements."/>
    <x v="50"/>
    <n v="0"/>
    <x v="2"/>
    <s v="US"/>
    <s v="USD"/>
    <x v="1993"/>
    <x v="1994"/>
    <x v="0"/>
    <x v="78"/>
    <x v="1"/>
    <x v="8"/>
    <x v="31"/>
    <x v="50"/>
    <x v="121"/>
    <x v="1994"/>
    <x v="2"/>
  </r>
  <r>
    <n v="1995"/>
    <x v="1995"/>
    <s v="I'm looking to pursue my dream of becoming a full time photographer, using my current creative experience as a graphic designer."/>
    <x v="28"/>
    <n v="78"/>
    <x v="2"/>
    <s v="CA"/>
    <s v="CAD"/>
    <x v="1994"/>
    <x v="1995"/>
    <x v="0"/>
    <x v="83"/>
    <x v="1"/>
    <x v="8"/>
    <x v="31"/>
    <x v="59"/>
    <x v="433"/>
    <x v="1995"/>
    <x v="0"/>
  </r>
  <r>
    <n v="1996"/>
    <x v="1996"/>
    <s v="I want to create a series of pictures of Life through the eyes - and capture some of the defining moments of our history now / to come."/>
    <x v="309"/>
    <n v="0"/>
    <x v="2"/>
    <s v="US"/>
    <s v="USD"/>
    <x v="1995"/>
    <x v="1996"/>
    <x v="0"/>
    <x v="78"/>
    <x v="1"/>
    <x v="8"/>
    <x v="31"/>
    <x v="50"/>
    <x v="121"/>
    <x v="1996"/>
    <x v="3"/>
  </r>
  <r>
    <n v="1997"/>
    <x v="1997"/>
    <s v="There is so many unseen places in the world, and I've made it my personal goal to show everyone through photography &amp; travel."/>
    <x v="115"/>
    <n v="0"/>
    <x v="2"/>
    <s v="US"/>
    <s v="USD"/>
    <x v="1996"/>
    <x v="1997"/>
    <x v="0"/>
    <x v="78"/>
    <x v="1"/>
    <x v="8"/>
    <x v="31"/>
    <x v="50"/>
    <x v="121"/>
    <x v="1997"/>
    <x v="3"/>
  </r>
  <r>
    <n v="1998"/>
    <x v="1998"/>
    <s v="I am moving to Guatemala to document and report on the growing community resistance movements across Central America and Mexico"/>
    <x v="30"/>
    <n v="655"/>
    <x v="2"/>
    <s v="US"/>
    <s v="USD"/>
    <x v="1997"/>
    <x v="1998"/>
    <x v="0"/>
    <x v="83"/>
    <x v="1"/>
    <x v="8"/>
    <x v="31"/>
    <x v="73"/>
    <x v="1419"/>
    <x v="1998"/>
    <x v="3"/>
  </r>
  <r>
    <n v="1999"/>
    <x v="1999"/>
    <s v="This is a portrait photo project aiming to inspire women to explore themselves and live their passion"/>
    <x v="310"/>
    <n v="236"/>
    <x v="2"/>
    <s v="GB"/>
    <s v="GBP"/>
    <x v="1998"/>
    <x v="1999"/>
    <x v="0"/>
    <x v="63"/>
    <x v="1"/>
    <x v="8"/>
    <x v="31"/>
    <x v="60"/>
    <x v="1420"/>
    <x v="1999"/>
    <x v="3"/>
  </r>
  <r>
    <n v="2000"/>
    <x v="2000"/>
    <s v="What do you get when you combine 2 of the hottest alt-models in North America with one Canadian photographer? Make a CALENDAR!!!"/>
    <x v="10"/>
    <n v="625"/>
    <x v="2"/>
    <s v="CA"/>
    <s v="CAD"/>
    <x v="1999"/>
    <x v="2000"/>
    <x v="0"/>
    <x v="20"/>
    <x v="1"/>
    <x v="8"/>
    <x v="31"/>
    <x v="55"/>
    <x v="380"/>
    <x v="2000"/>
    <x v="0"/>
  </r>
  <r>
    <n v="2001"/>
    <x v="2001"/>
    <s v="Nuimo is a universal controller for the internet of things. Control your music, lights, locks and more."/>
    <x v="56"/>
    <n v="210171"/>
    <x v="0"/>
    <s v="DE"/>
    <s v="EUR"/>
    <x v="2000"/>
    <x v="2001"/>
    <x v="1"/>
    <x v="365"/>
    <x v="0"/>
    <x v="2"/>
    <x v="30"/>
    <x v="257"/>
    <x v="1421"/>
    <x v="2001"/>
    <x v="0"/>
  </r>
  <r>
    <n v="2002"/>
    <x v="2002"/>
    <s v="Open-source quad-core camera effortlessly adds powerful machine vision to all your PC/Arduino/Raspberry Pi projects"/>
    <x v="63"/>
    <n v="108397.11"/>
    <x v="0"/>
    <s v="US"/>
    <s v="USD"/>
    <x v="2001"/>
    <x v="2002"/>
    <x v="1"/>
    <x v="366"/>
    <x v="0"/>
    <x v="2"/>
    <x v="30"/>
    <x v="258"/>
    <x v="1422"/>
    <x v="2002"/>
    <x v="2"/>
  </r>
  <r>
    <n v="2003"/>
    <x v="2003"/>
    <s v="velosynth is an open-source bicycle interaction synthesizer. it interprets the speed and acceleration of a bicycle into expressive audio feedback."/>
    <x v="2"/>
    <n v="1560"/>
    <x v="0"/>
    <s v="US"/>
    <s v="USD"/>
    <x v="2002"/>
    <x v="2003"/>
    <x v="1"/>
    <x v="57"/>
    <x v="0"/>
    <x v="2"/>
    <x v="30"/>
    <x v="259"/>
    <x v="1423"/>
    <x v="2003"/>
    <x v="7"/>
  </r>
  <r>
    <n v="2004"/>
    <x v="2004"/>
    <s v="Design and 3D print your own creations using an iPad. A delightful 3D printing experience for children and K-12 education."/>
    <x v="63"/>
    <n v="117210.24000000001"/>
    <x v="0"/>
    <s v="US"/>
    <s v="USD"/>
    <x v="2003"/>
    <x v="2004"/>
    <x v="1"/>
    <x v="178"/>
    <x v="0"/>
    <x v="2"/>
    <x v="30"/>
    <x v="260"/>
    <x v="1424"/>
    <x v="2004"/>
    <x v="3"/>
  </r>
  <r>
    <n v="2005"/>
    <x v="2005"/>
    <s v="The bassAware Holster is a new type of wearable audio technology that uses vibration to create a massive bass experience."/>
    <x v="11"/>
    <n v="37104.03"/>
    <x v="0"/>
    <s v="US"/>
    <s v="USD"/>
    <x v="2004"/>
    <x v="2005"/>
    <x v="1"/>
    <x v="277"/>
    <x v="0"/>
    <x v="2"/>
    <x v="30"/>
    <x v="39"/>
    <x v="1425"/>
    <x v="2005"/>
    <x v="4"/>
  </r>
  <r>
    <n v="2006"/>
    <x v="2006"/>
    <s v="MAID is a smart kitchen assistant &amp; a multifunctional oven. MAID knows what to cook and how to cook. Cooking is now easy,fun &amp; social."/>
    <x v="63"/>
    <n v="123920"/>
    <x v="0"/>
    <s v="US"/>
    <s v="USD"/>
    <x v="2005"/>
    <x v="2006"/>
    <x v="1"/>
    <x v="175"/>
    <x v="0"/>
    <x v="2"/>
    <x v="30"/>
    <x v="261"/>
    <x v="1426"/>
    <x v="2006"/>
    <x v="3"/>
  </r>
  <r>
    <n v="2007"/>
    <x v="2007"/>
    <s v="A biologist, an industrial designer, and an engineer team up and build a â€œHello, World!â€ kit to teach high schoolers how to invent with DNA."/>
    <x v="3"/>
    <n v="11570.92"/>
    <x v="0"/>
    <s v="US"/>
    <s v="USD"/>
    <x v="2006"/>
    <x v="2007"/>
    <x v="1"/>
    <x v="89"/>
    <x v="0"/>
    <x v="2"/>
    <x v="30"/>
    <x v="31"/>
    <x v="1427"/>
    <x v="2007"/>
    <x v="7"/>
  </r>
  <r>
    <n v="2008"/>
    <x v="2008"/>
    <s v="The smartCaster is an automatic roto-casting machine running off of open source electronics with plans that will be freely available."/>
    <x v="311"/>
    <n v="1839"/>
    <x v="0"/>
    <s v="US"/>
    <s v="USD"/>
    <x v="2007"/>
    <x v="2008"/>
    <x v="1"/>
    <x v="14"/>
    <x v="0"/>
    <x v="2"/>
    <x v="30"/>
    <x v="16"/>
    <x v="1428"/>
    <x v="2008"/>
    <x v="6"/>
  </r>
  <r>
    <n v="2009"/>
    <x v="2009"/>
    <s v="Licht 1: The smart pendant lamp that increases your well-being and productivity while saving 80% in running energy expenses."/>
    <x v="63"/>
    <n v="152579"/>
    <x v="0"/>
    <s v="DE"/>
    <s v="EUR"/>
    <x v="2008"/>
    <x v="2009"/>
    <x v="1"/>
    <x v="367"/>
    <x v="0"/>
    <x v="2"/>
    <x v="30"/>
    <x v="83"/>
    <x v="1429"/>
    <x v="2009"/>
    <x v="2"/>
  </r>
  <r>
    <n v="2010"/>
    <x v="2010"/>
    <s v="Weighitz are miniature smart scales designed to weigh anything in the home."/>
    <x v="11"/>
    <n v="96015.9"/>
    <x v="0"/>
    <s v="US"/>
    <s v="USD"/>
    <x v="2009"/>
    <x v="2010"/>
    <x v="1"/>
    <x v="368"/>
    <x v="0"/>
    <x v="2"/>
    <x v="30"/>
    <x v="262"/>
    <x v="1240"/>
    <x v="2010"/>
    <x v="2"/>
  </r>
  <r>
    <n v="2011"/>
    <x v="2011"/>
    <s v="FLUXO â€“ The first smart design lamp where you can move the light in any direction with app and sensor control."/>
    <x v="63"/>
    <n v="409782"/>
    <x v="0"/>
    <s v="AT"/>
    <s v="EUR"/>
    <x v="2010"/>
    <x v="2011"/>
    <x v="1"/>
    <x v="369"/>
    <x v="0"/>
    <x v="2"/>
    <x v="30"/>
    <x v="263"/>
    <x v="1430"/>
    <x v="2011"/>
    <x v="0"/>
  </r>
  <r>
    <n v="2012"/>
    <x v="2012"/>
    <s v="FishBit is an app and connected device to monitor and control your aquariumâ€™s water composition to help your tank thrive."/>
    <x v="10"/>
    <n v="11745"/>
    <x v="0"/>
    <s v="US"/>
    <s v="USD"/>
    <x v="2011"/>
    <x v="2012"/>
    <x v="1"/>
    <x v="275"/>
    <x v="0"/>
    <x v="2"/>
    <x v="30"/>
    <x v="264"/>
    <x v="1431"/>
    <x v="2012"/>
    <x v="0"/>
  </r>
  <r>
    <n v="2013"/>
    <x v="2013"/>
    <s v="Crowds can slow WiFi to a crawl, but not Portal. Stream ultraHD videos without buffering and play Internet games without lagging."/>
    <x v="292"/>
    <n v="791862"/>
    <x v="0"/>
    <s v="US"/>
    <s v="USD"/>
    <x v="2012"/>
    <x v="2013"/>
    <x v="1"/>
    <x v="370"/>
    <x v="0"/>
    <x v="2"/>
    <x v="30"/>
    <x v="265"/>
    <x v="1432"/>
    <x v="2013"/>
    <x v="2"/>
  </r>
  <r>
    <n v="2014"/>
    <x v="2014"/>
    <s v="It's a pen that can draw in the air! 3Doodler is the 3D printing pen you can hold in your hand. Lift your imagination off the page!"/>
    <x v="11"/>
    <n v="2344134.67"/>
    <x v="0"/>
    <s v="US"/>
    <s v="USD"/>
    <x v="2013"/>
    <x v="2014"/>
    <x v="1"/>
    <x v="371"/>
    <x v="0"/>
    <x v="2"/>
    <x v="30"/>
    <x v="266"/>
    <x v="1433"/>
    <x v="2014"/>
    <x v="4"/>
  </r>
  <r>
    <n v="2015"/>
    <x v="2015"/>
    <s v="ExtraCore is a 1&quot; x 1&quot; 22 I/O pin Arduino Compatible. It's 1.7 grams and 16mhz of tiny Arduino style coolness."/>
    <x v="312"/>
    <n v="8136.01"/>
    <x v="0"/>
    <s v="US"/>
    <s v="USD"/>
    <x v="2014"/>
    <x v="2015"/>
    <x v="1"/>
    <x v="372"/>
    <x v="0"/>
    <x v="2"/>
    <x v="30"/>
    <x v="40"/>
    <x v="1434"/>
    <x v="2015"/>
    <x v="6"/>
  </r>
  <r>
    <n v="2016"/>
    <x v="2016"/>
    <s v="A smart, compact power supply designed to power anything, anywhere"/>
    <x v="3"/>
    <n v="92154.22"/>
    <x v="0"/>
    <s v="US"/>
    <s v="USD"/>
    <x v="2015"/>
    <x v="2016"/>
    <x v="1"/>
    <x v="373"/>
    <x v="0"/>
    <x v="2"/>
    <x v="30"/>
    <x v="267"/>
    <x v="1435"/>
    <x v="2016"/>
    <x v="4"/>
  </r>
  <r>
    <n v="2017"/>
    <x v="2017"/>
    <s v="A big red truck filled with cutting-edge maker tools that goes from school to school, bringing the joy of building back to kids."/>
    <x v="31"/>
    <n v="31275.599999999999"/>
    <x v="0"/>
    <s v="US"/>
    <s v="USD"/>
    <x v="2016"/>
    <x v="2017"/>
    <x v="1"/>
    <x v="374"/>
    <x v="0"/>
    <x v="2"/>
    <x v="30"/>
    <x v="105"/>
    <x v="1436"/>
    <x v="2017"/>
    <x v="5"/>
  </r>
  <r>
    <n v="2018"/>
    <x v="2018"/>
    <s v="Scriba puts creative control back in your hands. Its flexible body and dynamic squeeze motion responding beautifully to your touch."/>
    <x v="99"/>
    <n v="66458.23"/>
    <x v="0"/>
    <s v="IE"/>
    <s v="EUR"/>
    <x v="2017"/>
    <x v="2018"/>
    <x v="1"/>
    <x v="375"/>
    <x v="0"/>
    <x v="2"/>
    <x v="30"/>
    <x v="21"/>
    <x v="1437"/>
    <x v="2018"/>
    <x v="0"/>
  </r>
  <r>
    <n v="2019"/>
    <x v="2019"/>
    <s v="Far-field voice control extension to your speakers, home &amp; office appliances. Touch Sensing with Arduino &amp; Linux for making projects."/>
    <x v="79"/>
    <n v="193963.9"/>
    <x v="0"/>
    <s v="US"/>
    <s v="USD"/>
    <x v="2018"/>
    <x v="2019"/>
    <x v="1"/>
    <x v="376"/>
    <x v="0"/>
    <x v="2"/>
    <x v="30"/>
    <x v="268"/>
    <x v="1438"/>
    <x v="2019"/>
    <x v="2"/>
  </r>
  <r>
    <n v="2020"/>
    <x v="2020"/>
    <s v="Low Voltage Metal Sensor directly compatible with Arduino type computers for Robotics, &amp; Motor Control, WITHOUT USING MAGNETS!"/>
    <x v="15"/>
    <n v="2885"/>
    <x v="0"/>
    <s v="US"/>
    <s v="USD"/>
    <x v="2019"/>
    <x v="2020"/>
    <x v="1"/>
    <x v="259"/>
    <x v="0"/>
    <x v="2"/>
    <x v="30"/>
    <x v="269"/>
    <x v="1439"/>
    <x v="2020"/>
    <x v="3"/>
  </r>
  <r>
    <n v="2021"/>
    <x v="2021"/>
    <s v="The m!lTone is an open-source synth &amp; MIDI controller.Create music &amp; control video,lights &amp; sound w/ this refreshingly original device."/>
    <x v="10"/>
    <n v="14055"/>
    <x v="0"/>
    <s v="US"/>
    <s v="USD"/>
    <x v="2020"/>
    <x v="2021"/>
    <x v="1"/>
    <x v="195"/>
    <x v="0"/>
    <x v="2"/>
    <x v="30"/>
    <x v="270"/>
    <x v="1440"/>
    <x v="2021"/>
    <x v="3"/>
  </r>
  <r>
    <n v="2022"/>
    <x v="2022"/>
    <s v="Acanvas is a Wi-Fi connected and customizable art display that hangs on any wall, charges itself and streams art into your home"/>
    <x v="57"/>
    <n v="125137"/>
    <x v="0"/>
    <s v="US"/>
    <s v="USD"/>
    <x v="2021"/>
    <x v="2022"/>
    <x v="1"/>
    <x v="166"/>
    <x v="0"/>
    <x v="2"/>
    <x v="30"/>
    <x v="105"/>
    <x v="1441"/>
    <x v="2022"/>
    <x v="2"/>
  </r>
  <r>
    <n v="2023"/>
    <x v="2023"/>
    <s v="A digital window that opens to beautiful scenery from around the world with 4K-shot videos and sound. Place it anywhere, be anywhere."/>
    <x v="57"/>
    <n v="161459"/>
    <x v="0"/>
    <s v="US"/>
    <s v="USD"/>
    <x v="2022"/>
    <x v="2023"/>
    <x v="1"/>
    <x v="377"/>
    <x v="0"/>
    <x v="2"/>
    <x v="30"/>
    <x v="165"/>
    <x v="1442"/>
    <x v="2023"/>
    <x v="0"/>
  </r>
  <r>
    <n v="2024"/>
    <x v="2024"/>
    <s v="RA - 3D Printer board. This board can control 3 extruders, bed heaters, Elefu control panel, 4 temp monitors, lighting and more."/>
    <x v="23"/>
    <n v="23414"/>
    <x v="0"/>
    <s v="US"/>
    <s v="USD"/>
    <x v="2023"/>
    <x v="2024"/>
    <x v="1"/>
    <x v="217"/>
    <x v="0"/>
    <x v="2"/>
    <x v="30"/>
    <x v="271"/>
    <x v="1443"/>
    <x v="2024"/>
    <x v="5"/>
  </r>
  <r>
    <n v="2025"/>
    <x v="2025"/>
    <s v="A complete Home Security System in a single device: Flare protects you and your home all by itself. Secure, beautiful and affordable."/>
    <x v="58"/>
    <n v="160920"/>
    <x v="0"/>
    <s v="DE"/>
    <s v="EUR"/>
    <x v="2024"/>
    <x v="2025"/>
    <x v="1"/>
    <x v="378"/>
    <x v="0"/>
    <x v="2"/>
    <x v="30"/>
    <x v="235"/>
    <x v="1444"/>
    <x v="2025"/>
    <x v="0"/>
  </r>
  <r>
    <n v="2026"/>
    <x v="2026"/>
    <s v="MIDI Sprout enables plants to play synthesizers in real time."/>
    <x v="31"/>
    <n v="33370.769999999997"/>
    <x v="0"/>
    <s v="US"/>
    <s v="USD"/>
    <x v="2025"/>
    <x v="2026"/>
    <x v="1"/>
    <x v="379"/>
    <x v="0"/>
    <x v="2"/>
    <x v="30"/>
    <x v="18"/>
    <x v="1445"/>
    <x v="2026"/>
    <x v="3"/>
  </r>
  <r>
    <n v="2027"/>
    <x v="2027"/>
    <s v="Modular smartphone-based headset with external sensors for 4&quot; - 5.7&quot; Android &amp; iOS phones, iPhone 6 Plus included!"/>
    <x v="57"/>
    <n v="120249"/>
    <x v="0"/>
    <s v="US"/>
    <s v="USD"/>
    <x v="2026"/>
    <x v="2027"/>
    <x v="1"/>
    <x v="380"/>
    <x v="0"/>
    <x v="2"/>
    <x v="30"/>
    <x v="28"/>
    <x v="1446"/>
    <x v="2027"/>
    <x v="0"/>
  </r>
  <r>
    <n v="2028"/>
    <x v="2028"/>
    <s v="Building an open source Bussard fusion reactor, aka the Polywell."/>
    <x v="9"/>
    <n v="3785"/>
    <x v="0"/>
    <s v="US"/>
    <s v="USD"/>
    <x v="2027"/>
    <x v="2028"/>
    <x v="1"/>
    <x v="1"/>
    <x v="0"/>
    <x v="2"/>
    <x v="30"/>
    <x v="9"/>
    <x v="1447"/>
    <x v="2028"/>
    <x v="7"/>
  </r>
  <r>
    <n v="2029"/>
    <x v="2029"/>
    <s v="Lumin8 Pro is a fun and easy to use light controller that makes light dance to your favorite music."/>
    <x v="30"/>
    <n v="9030"/>
    <x v="0"/>
    <s v="US"/>
    <s v="USD"/>
    <x v="2028"/>
    <x v="2029"/>
    <x v="1"/>
    <x v="225"/>
    <x v="0"/>
    <x v="2"/>
    <x v="30"/>
    <x v="272"/>
    <x v="1448"/>
    <x v="2029"/>
    <x v="3"/>
  </r>
  <r>
    <n v="2030"/>
    <x v="2030"/>
    <s v="A stylish, retro, and fun arcade cabinet for your Raspberry Pi, Mini-ITX, Pandaboard, or other mini PC from the makers of Pibow"/>
    <x v="313"/>
    <n v="74134"/>
    <x v="0"/>
    <s v="GB"/>
    <s v="GBP"/>
    <x v="2029"/>
    <x v="2030"/>
    <x v="1"/>
    <x v="381"/>
    <x v="0"/>
    <x v="2"/>
    <x v="30"/>
    <x v="236"/>
    <x v="1449"/>
    <x v="2030"/>
    <x v="5"/>
  </r>
  <r>
    <n v="2031"/>
    <x v="2031"/>
    <s v="With Linkio you can use your smartphone to control every electronic you own- for only $100!"/>
    <x v="63"/>
    <n v="60175"/>
    <x v="0"/>
    <s v="NL"/>
    <s v="EUR"/>
    <x v="2030"/>
    <x v="2031"/>
    <x v="1"/>
    <x v="278"/>
    <x v="0"/>
    <x v="2"/>
    <x v="30"/>
    <x v="28"/>
    <x v="1450"/>
    <x v="2031"/>
    <x v="3"/>
  </r>
  <r>
    <n v="2032"/>
    <x v="2032"/>
    <s v="PocketLab Voyager and PocketLab Weather are rugged science labs that you can take anywhere to explore the world around you."/>
    <x v="31"/>
    <n v="76047"/>
    <x v="0"/>
    <s v="US"/>
    <s v="USD"/>
    <x v="2031"/>
    <x v="2032"/>
    <x v="1"/>
    <x v="382"/>
    <x v="0"/>
    <x v="2"/>
    <x v="30"/>
    <x v="273"/>
    <x v="1451"/>
    <x v="2032"/>
    <x v="2"/>
  </r>
  <r>
    <n v="2033"/>
    <x v="2033"/>
    <s v="BrewNannyâ„¢ accurately measures the health and progress of your home brew and alerts you to problems immediately, wherever you are."/>
    <x v="31"/>
    <n v="44669"/>
    <x v="0"/>
    <s v="US"/>
    <s v="USD"/>
    <x v="2032"/>
    <x v="2033"/>
    <x v="1"/>
    <x v="150"/>
    <x v="0"/>
    <x v="2"/>
    <x v="30"/>
    <x v="99"/>
    <x v="1452"/>
    <x v="2033"/>
    <x v="3"/>
  </r>
  <r>
    <n v="2034"/>
    <x v="2034"/>
    <s v="A Wireless Virtual Reality HMD that's Fashionable &amp; Compact; Features 3D Gesture Input, Position Tracking, &amp; Augmented Reality Overlays"/>
    <x v="314"/>
    <n v="301719.59000000003"/>
    <x v="0"/>
    <s v="US"/>
    <s v="USD"/>
    <x v="2033"/>
    <x v="2034"/>
    <x v="1"/>
    <x v="278"/>
    <x v="0"/>
    <x v="2"/>
    <x v="30"/>
    <x v="274"/>
    <x v="1453"/>
    <x v="2034"/>
    <x v="0"/>
  </r>
  <r>
    <n v="2035"/>
    <x v="2035"/>
    <s v="Announcing the GANGLION and the ULTRACORTEXâ€”a $99 biodata acquisition device and a 3D-printed, brain-sensing headset."/>
    <x v="58"/>
    <n v="168829.14"/>
    <x v="0"/>
    <s v="US"/>
    <s v="USD"/>
    <x v="2034"/>
    <x v="2035"/>
    <x v="1"/>
    <x v="383"/>
    <x v="0"/>
    <x v="2"/>
    <x v="30"/>
    <x v="186"/>
    <x v="1454"/>
    <x v="2035"/>
    <x v="0"/>
  </r>
  <r>
    <n v="2036"/>
    <x v="2036"/>
    <s v="A high-capacity portable charger with LED lights keeps your iPhone, iPad, smartphones, tablets and other devices juiced up on-the-go."/>
    <x v="11"/>
    <n v="39500.5"/>
    <x v="0"/>
    <s v="US"/>
    <s v="USD"/>
    <x v="2035"/>
    <x v="2036"/>
    <x v="1"/>
    <x v="384"/>
    <x v="0"/>
    <x v="2"/>
    <x v="30"/>
    <x v="88"/>
    <x v="1455"/>
    <x v="2036"/>
    <x v="3"/>
  </r>
  <r>
    <n v="2037"/>
    <x v="2037"/>
    <s v="With an efficiency of 97%, bicycle technology is nearly perfect. So why do we use it only for transportation?"/>
    <x v="3"/>
    <n v="30047.64"/>
    <x v="0"/>
    <s v="US"/>
    <s v="USD"/>
    <x v="2036"/>
    <x v="2037"/>
    <x v="1"/>
    <x v="385"/>
    <x v="0"/>
    <x v="2"/>
    <x v="30"/>
    <x v="126"/>
    <x v="1456"/>
    <x v="2037"/>
    <x v="4"/>
  </r>
  <r>
    <n v="2038"/>
    <x v="2038"/>
    <s v="The OWL is an open source, open hardware, reprogrammable effects pedal designed for musicians, coders, and hackers."/>
    <x v="6"/>
    <n v="33641"/>
    <x v="0"/>
    <s v="GB"/>
    <s v="GBP"/>
    <x v="2037"/>
    <x v="2038"/>
    <x v="1"/>
    <x v="386"/>
    <x v="0"/>
    <x v="2"/>
    <x v="30"/>
    <x v="275"/>
    <x v="1457"/>
    <x v="2038"/>
    <x v="4"/>
  </r>
  <r>
    <n v="2039"/>
    <x v="2039"/>
    <s v="Open up your digital worlds with the most sophisticated, intuitive android smart projector."/>
    <x v="152"/>
    <n v="170271"/>
    <x v="0"/>
    <s v="US"/>
    <s v="USD"/>
    <x v="2038"/>
    <x v="2039"/>
    <x v="1"/>
    <x v="169"/>
    <x v="0"/>
    <x v="2"/>
    <x v="30"/>
    <x v="104"/>
    <x v="1458"/>
    <x v="2039"/>
    <x v="2"/>
  </r>
  <r>
    <n v="2040"/>
    <x v="2040"/>
    <s v="4.29 Billion+ Capacitor Combinations._x000a_No Coding Required."/>
    <x v="9"/>
    <n v="7445.14"/>
    <x v="0"/>
    <s v="US"/>
    <s v="USD"/>
    <x v="2039"/>
    <x v="2040"/>
    <x v="1"/>
    <x v="197"/>
    <x v="0"/>
    <x v="2"/>
    <x v="30"/>
    <x v="261"/>
    <x v="1459"/>
    <x v="2040"/>
    <x v="4"/>
  </r>
  <r>
    <n v="2041"/>
    <x v="2041"/>
    <s v="World's first LED decor grow light that turns your plants into show pieces. Adding beauty and foliage to your home like never before"/>
    <x v="196"/>
    <n v="17277"/>
    <x v="0"/>
    <s v="US"/>
    <s v="USD"/>
    <x v="2040"/>
    <x v="2041"/>
    <x v="0"/>
    <x v="148"/>
    <x v="0"/>
    <x v="2"/>
    <x v="30"/>
    <x v="112"/>
    <x v="1460"/>
    <x v="2041"/>
    <x v="2"/>
  </r>
  <r>
    <n v="2042"/>
    <x v="2042"/>
    <s v="The SoundBrake headphone attachment can be used with any audio player to alert you to important outside sounds."/>
    <x v="3"/>
    <n v="12353"/>
    <x v="0"/>
    <s v="US"/>
    <s v="USD"/>
    <x v="2041"/>
    <x v="2042"/>
    <x v="0"/>
    <x v="205"/>
    <x v="0"/>
    <x v="2"/>
    <x v="30"/>
    <x v="39"/>
    <x v="1461"/>
    <x v="2042"/>
    <x v="0"/>
  </r>
  <r>
    <n v="2043"/>
    <x v="2043"/>
    <s v="PS-1A is an adjustable switch mode DC-DC power supply. It is highly compact, breadboard friendly and requires no external components."/>
    <x v="315"/>
    <n v="7011"/>
    <x v="0"/>
    <s v="US"/>
    <s v="USD"/>
    <x v="2042"/>
    <x v="2043"/>
    <x v="0"/>
    <x v="189"/>
    <x v="0"/>
    <x v="2"/>
    <x v="30"/>
    <x v="276"/>
    <x v="811"/>
    <x v="2043"/>
    <x v="2"/>
  </r>
  <r>
    <n v="2044"/>
    <x v="2044"/>
    <s v="The PiSoC is an open source development platform which gives each person a unique opportunity to create, regardless of skill level."/>
    <x v="36"/>
    <n v="16232"/>
    <x v="0"/>
    <s v="US"/>
    <s v="USD"/>
    <x v="2043"/>
    <x v="2044"/>
    <x v="0"/>
    <x v="387"/>
    <x v="0"/>
    <x v="2"/>
    <x v="30"/>
    <x v="29"/>
    <x v="1462"/>
    <x v="2044"/>
    <x v="0"/>
  </r>
  <r>
    <n v="2045"/>
    <x v="2045"/>
    <s v="Open Rail is a new open source universal linear rail system designed to be used with various T- Slot aluminum extrusion configurations."/>
    <x v="244"/>
    <n v="40140.01"/>
    <x v="0"/>
    <s v="US"/>
    <s v="USD"/>
    <x v="2044"/>
    <x v="2045"/>
    <x v="0"/>
    <x v="40"/>
    <x v="0"/>
    <x v="2"/>
    <x v="30"/>
    <x v="277"/>
    <x v="1463"/>
    <x v="2045"/>
    <x v="5"/>
  </r>
  <r>
    <n v="2046"/>
    <x v="2046"/>
    <s v="CoAction Hero: a powerful proto-board with a 120Mhz processor, 1MB filesystem, and built-in OS for tinkerers and engineers alike."/>
    <x v="3"/>
    <n v="12110"/>
    <x v="0"/>
    <s v="US"/>
    <s v="USD"/>
    <x v="2045"/>
    <x v="2046"/>
    <x v="0"/>
    <x v="37"/>
    <x v="0"/>
    <x v="2"/>
    <x v="30"/>
    <x v="10"/>
    <x v="1464"/>
    <x v="2046"/>
    <x v="4"/>
  </r>
  <r>
    <n v="2047"/>
    <x v="2047"/>
    <s v="Simple internet time-limits, usage analytics, app &amp; site blocking - across all devices in the home, controlled from your smartphone."/>
    <x v="316"/>
    <n v="100939"/>
    <x v="0"/>
    <s v="AU"/>
    <s v="AUD"/>
    <x v="2046"/>
    <x v="2047"/>
    <x v="0"/>
    <x v="388"/>
    <x v="0"/>
    <x v="2"/>
    <x v="30"/>
    <x v="33"/>
    <x v="1465"/>
    <x v="2047"/>
    <x v="0"/>
  </r>
  <r>
    <n v="2048"/>
    <x v="2048"/>
    <s v="A lightweight generator to charge your phone, lights, and removable battery pack as you bicycle. Pedal power by you, for now or later."/>
    <x v="94"/>
    <n v="126082.45"/>
    <x v="0"/>
    <s v="US"/>
    <s v="USD"/>
    <x v="2047"/>
    <x v="2048"/>
    <x v="0"/>
    <x v="389"/>
    <x v="0"/>
    <x v="2"/>
    <x v="30"/>
    <x v="34"/>
    <x v="1466"/>
    <x v="2048"/>
    <x v="4"/>
  </r>
  <r>
    <n v="2049"/>
    <x v="2049"/>
    <s v="Keyless. Alarm secured. GPS tracking."/>
    <x v="63"/>
    <n v="60095.35"/>
    <x v="0"/>
    <s v="GB"/>
    <s v="GBP"/>
    <x v="2048"/>
    <x v="2049"/>
    <x v="0"/>
    <x v="390"/>
    <x v="0"/>
    <x v="2"/>
    <x v="30"/>
    <x v="28"/>
    <x v="1467"/>
    <x v="2049"/>
    <x v="4"/>
  </r>
  <r>
    <n v="2050"/>
    <x v="2050"/>
    <s v="Hubble is the first 100% open, affordable laser cutter suite â€” from replicable hardware to community driven software &amp; firmware."/>
    <x v="3"/>
    <n v="47327"/>
    <x v="0"/>
    <s v="US"/>
    <s v="USD"/>
    <x v="2049"/>
    <x v="2050"/>
    <x v="0"/>
    <x v="203"/>
    <x v="0"/>
    <x v="2"/>
    <x v="30"/>
    <x v="278"/>
    <x v="1468"/>
    <x v="2050"/>
    <x v="0"/>
  </r>
  <r>
    <n v="2051"/>
    <x v="2051"/>
    <s v="A collaborative effort between three generations who set out to provide a premium, top-quality yoyo at an affordable price."/>
    <x v="6"/>
    <n v="10429"/>
    <x v="0"/>
    <s v="US"/>
    <s v="USD"/>
    <x v="2050"/>
    <x v="2051"/>
    <x v="0"/>
    <x v="391"/>
    <x v="0"/>
    <x v="2"/>
    <x v="30"/>
    <x v="22"/>
    <x v="1469"/>
    <x v="2051"/>
    <x v="4"/>
  </r>
  <r>
    <n v="2052"/>
    <x v="2052"/>
    <s v="The World's Lightest &amp; Smartest E-Scooter: cool, small, portable, and can be easily folded into a backpack and bring it anywhere"/>
    <x v="63"/>
    <n v="176524"/>
    <x v="0"/>
    <s v="US"/>
    <s v="USD"/>
    <x v="2051"/>
    <x v="2052"/>
    <x v="0"/>
    <x v="392"/>
    <x v="0"/>
    <x v="2"/>
    <x v="30"/>
    <x v="279"/>
    <x v="1470"/>
    <x v="2052"/>
    <x v="2"/>
  </r>
  <r>
    <n v="2053"/>
    <x v="2053"/>
    <s v="Â· Exchange multiple hard drives (SSDs or HDDs) Â· Slick design Â· Highest data transfer rates Â· Robust (anodized aluminum)"/>
    <x v="10"/>
    <n v="5051"/>
    <x v="0"/>
    <s v="US"/>
    <s v="USD"/>
    <x v="2052"/>
    <x v="2053"/>
    <x v="0"/>
    <x v="212"/>
    <x v="0"/>
    <x v="2"/>
    <x v="30"/>
    <x v="7"/>
    <x v="1471"/>
    <x v="2053"/>
    <x v="0"/>
  </r>
  <r>
    <n v="2054"/>
    <x v="2054"/>
    <s v="SITU is the smart food nutrition scale anyone can use. It weighs your food in calories and nutrients in addition to grams and ounces."/>
    <x v="19"/>
    <n v="39757"/>
    <x v="0"/>
    <s v="GB"/>
    <s v="GBP"/>
    <x v="2053"/>
    <x v="2054"/>
    <x v="0"/>
    <x v="393"/>
    <x v="0"/>
    <x v="2"/>
    <x v="30"/>
    <x v="35"/>
    <x v="1472"/>
    <x v="2054"/>
    <x v="3"/>
  </r>
  <r>
    <n v="2055"/>
    <x v="2055"/>
    <s v="An Arduino compatible shield matched with a web based tutorial system to teach you how to talk with I2C and SPI components."/>
    <x v="12"/>
    <n v="10045"/>
    <x v="0"/>
    <s v="US"/>
    <s v="USD"/>
    <x v="2054"/>
    <x v="2055"/>
    <x v="0"/>
    <x v="21"/>
    <x v="0"/>
    <x v="2"/>
    <x v="30"/>
    <x v="23"/>
    <x v="1473"/>
    <x v="2055"/>
    <x v="3"/>
  </r>
  <r>
    <n v="2056"/>
    <x v="2056"/>
    <s v="A lightweight backpack that can charge your smartphone 4 times or an iPad one full charge, and recharge via a USB port"/>
    <x v="63"/>
    <n v="76726"/>
    <x v="0"/>
    <s v="US"/>
    <s v="USD"/>
    <x v="2055"/>
    <x v="2056"/>
    <x v="0"/>
    <x v="394"/>
    <x v="0"/>
    <x v="2"/>
    <x v="30"/>
    <x v="42"/>
    <x v="1474"/>
    <x v="2056"/>
    <x v="4"/>
  </r>
  <r>
    <n v="2057"/>
    <x v="2057"/>
    <s v="CableKnife is the best solution for removing insulation from cables for the purpose of maximising the scrap metal value by up to 350%"/>
    <x v="36"/>
    <n v="30334.83"/>
    <x v="0"/>
    <s v="GB"/>
    <s v="GBP"/>
    <x v="2056"/>
    <x v="2057"/>
    <x v="0"/>
    <x v="395"/>
    <x v="0"/>
    <x v="2"/>
    <x v="30"/>
    <x v="181"/>
    <x v="1475"/>
    <x v="2057"/>
    <x v="2"/>
  </r>
  <r>
    <n v="2058"/>
    <x v="2058"/>
    <s v="Making using the serial terminal on the Raspberry Pi as easy as Pi!"/>
    <x v="317"/>
    <n v="4308"/>
    <x v="0"/>
    <s v="GB"/>
    <s v="GBP"/>
    <x v="2057"/>
    <x v="2058"/>
    <x v="0"/>
    <x v="396"/>
    <x v="0"/>
    <x v="2"/>
    <x v="30"/>
    <x v="240"/>
    <x v="1476"/>
    <x v="2058"/>
    <x v="0"/>
  </r>
  <r>
    <n v="2059"/>
    <x v="2059"/>
    <s v="Simplify IoT development via the cloud. Plug-n-play, Arduino-compatible wireless network of sensors &amp; controllers. Open Source. Secure."/>
    <x v="11"/>
    <n v="43037"/>
    <x v="0"/>
    <s v="US"/>
    <s v="USD"/>
    <x v="2058"/>
    <x v="2059"/>
    <x v="0"/>
    <x v="269"/>
    <x v="0"/>
    <x v="2"/>
    <x v="30"/>
    <x v="142"/>
    <x v="1477"/>
    <x v="2059"/>
    <x v="0"/>
  </r>
  <r>
    <n v="2060"/>
    <x v="2060"/>
    <s v="Universal 4 ports USB charger for iPhone, iPad, Android and other USB devices. Intelligent device detection for optimal charging."/>
    <x v="31"/>
    <n v="49100"/>
    <x v="0"/>
    <s v="US"/>
    <s v="USD"/>
    <x v="2059"/>
    <x v="2060"/>
    <x v="0"/>
    <x v="397"/>
    <x v="0"/>
    <x v="2"/>
    <x v="30"/>
    <x v="280"/>
    <x v="1478"/>
    <x v="2060"/>
    <x v="3"/>
  </r>
  <r>
    <n v="2061"/>
    <x v="2061"/>
    <s v="Bibo Barmaid is a smart cocktail self-serve machine that creates expertly crafted mixed drinks at home with the touch of a button."/>
    <x v="10"/>
    <n v="5396"/>
    <x v="0"/>
    <s v="US"/>
    <s v="USD"/>
    <x v="2060"/>
    <x v="2061"/>
    <x v="0"/>
    <x v="2"/>
    <x v="0"/>
    <x v="2"/>
    <x v="30"/>
    <x v="29"/>
    <x v="1479"/>
    <x v="2061"/>
    <x v="2"/>
  </r>
  <r>
    <n v="2062"/>
    <x v="2062"/>
    <s v="4K HEVC Android TV Media Player with optional DIY electronics, ideal for app development, home control, software developement, learning"/>
    <x v="57"/>
    <n v="114977"/>
    <x v="0"/>
    <s v="DK"/>
    <s v="DKK"/>
    <x v="2061"/>
    <x v="2062"/>
    <x v="0"/>
    <x v="398"/>
    <x v="0"/>
    <x v="2"/>
    <x v="30"/>
    <x v="41"/>
    <x v="1480"/>
    <x v="2062"/>
    <x v="2"/>
  </r>
  <r>
    <n v="2063"/>
    <x v="2063"/>
    <s v="Build a professional grade Linux CNC control with Beaglebone black and our CNC cape."/>
    <x v="23"/>
    <n v="5922"/>
    <x v="0"/>
    <s v="DE"/>
    <s v="EUR"/>
    <x v="2062"/>
    <x v="2063"/>
    <x v="0"/>
    <x v="72"/>
    <x v="0"/>
    <x v="2"/>
    <x v="30"/>
    <x v="34"/>
    <x v="1481"/>
    <x v="2063"/>
    <x v="2"/>
  </r>
  <r>
    <n v="2064"/>
    <x v="2064"/>
    <s v="Open-source content-driven lighting system you can use with TV or PC, Mac, HTPC displays in movies, games and daily work"/>
    <x v="318"/>
    <n v="500784.27"/>
    <x v="0"/>
    <s v="US"/>
    <s v="USD"/>
    <x v="2063"/>
    <x v="2064"/>
    <x v="0"/>
    <x v="399"/>
    <x v="0"/>
    <x v="2"/>
    <x v="30"/>
    <x v="87"/>
    <x v="344"/>
    <x v="2064"/>
    <x v="4"/>
  </r>
  <r>
    <n v="2065"/>
    <x v="2065"/>
    <s v="Give your mobile device the ability to see &amp; capture the world in complete darkness while revealing items not visible to your naked eye"/>
    <x v="79"/>
    <n v="79686.05"/>
    <x v="0"/>
    <s v="GB"/>
    <s v="GBP"/>
    <x v="2064"/>
    <x v="2065"/>
    <x v="0"/>
    <x v="400"/>
    <x v="0"/>
    <x v="2"/>
    <x v="30"/>
    <x v="172"/>
    <x v="1482"/>
    <x v="2065"/>
    <x v="4"/>
  </r>
  <r>
    <n v="2066"/>
    <x v="2066"/>
    <s v="Automatically opens your garage door when you come home. Open, close, and monitor your garage door from your phone."/>
    <x v="13"/>
    <n v="4372"/>
    <x v="0"/>
    <s v="US"/>
    <s v="USD"/>
    <x v="2065"/>
    <x v="2066"/>
    <x v="0"/>
    <x v="71"/>
    <x v="0"/>
    <x v="2"/>
    <x v="30"/>
    <x v="199"/>
    <x v="1483"/>
    <x v="2066"/>
    <x v="3"/>
  </r>
  <r>
    <n v="2067"/>
    <x v="2067"/>
    <s v="The next generation of premium quality LED lighting. Extreme power efficiency in a small package."/>
    <x v="319"/>
    <n v="628"/>
    <x v="0"/>
    <s v="GB"/>
    <s v="GBP"/>
    <x v="2066"/>
    <x v="2067"/>
    <x v="0"/>
    <x v="73"/>
    <x v="0"/>
    <x v="2"/>
    <x v="30"/>
    <x v="37"/>
    <x v="1484"/>
    <x v="2067"/>
    <x v="0"/>
  </r>
  <r>
    <n v="2068"/>
    <x v="2068"/>
    <s v="Introducing Sprite, the cloud-based watering controller and Whisperer, the solar-powered plant sensor for effortless home irrigation"/>
    <x v="31"/>
    <n v="26305.97"/>
    <x v="0"/>
    <s v="US"/>
    <s v="USD"/>
    <x v="2067"/>
    <x v="2068"/>
    <x v="0"/>
    <x v="88"/>
    <x v="0"/>
    <x v="2"/>
    <x v="30"/>
    <x v="2"/>
    <x v="1485"/>
    <x v="2068"/>
    <x v="2"/>
  </r>
  <r>
    <n v="2069"/>
    <x v="2069"/>
    <s v="RaceCapture brings motorsports to the connected car: Share track days, autocross, drift and drag racing with your friends in real time!"/>
    <x v="63"/>
    <n v="64203.33"/>
    <x v="0"/>
    <s v="US"/>
    <s v="USD"/>
    <x v="2068"/>
    <x v="2069"/>
    <x v="0"/>
    <x v="40"/>
    <x v="0"/>
    <x v="2"/>
    <x v="30"/>
    <x v="30"/>
    <x v="1486"/>
    <x v="2069"/>
    <x v="0"/>
  </r>
  <r>
    <n v="2070"/>
    <x v="2070"/>
    <s v="The A4-SFX is a project with the goal of creating the smallest case possible while still using high-end standardized components."/>
    <x v="152"/>
    <n v="396659"/>
    <x v="0"/>
    <s v="DE"/>
    <s v="EUR"/>
    <x v="2069"/>
    <x v="2070"/>
    <x v="0"/>
    <x v="401"/>
    <x v="0"/>
    <x v="2"/>
    <x v="30"/>
    <x v="281"/>
    <x v="1487"/>
    <x v="2070"/>
    <x v="2"/>
  </r>
  <r>
    <n v="2071"/>
    <x v="2071"/>
    <s v="Includes Wifi Camera for video chat, Amazon delivery, pet health analyzer, weight control, diet transition planning, and more."/>
    <x v="22"/>
    <n v="56146"/>
    <x v="0"/>
    <s v="US"/>
    <s v="USD"/>
    <x v="2070"/>
    <x v="2071"/>
    <x v="0"/>
    <x v="402"/>
    <x v="0"/>
    <x v="2"/>
    <x v="30"/>
    <x v="270"/>
    <x v="1488"/>
    <x v="2071"/>
    <x v="2"/>
  </r>
  <r>
    <n v="2072"/>
    <x v="2072"/>
    <s v="The Most Portable Windows 10 PC Less than 0.3 lb with Updated Resources-Cherry Trail CPU, 4G RAM, ~128G Storage, wifi ac, USB 3.0, HDMI"/>
    <x v="320"/>
    <n v="79173"/>
    <x v="0"/>
    <s v="US"/>
    <s v="USD"/>
    <x v="2071"/>
    <x v="2072"/>
    <x v="0"/>
    <x v="403"/>
    <x v="0"/>
    <x v="2"/>
    <x v="30"/>
    <x v="38"/>
    <x v="1489"/>
    <x v="2072"/>
    <x v="2"/>
  </r>
  <r>
    <n v="2073"/>
    <x v="2073"/>
    <s v="abode is a home security and automation company that offers a self-installed, professional-grade solution with no contracts."/>
    <x v="57"/>
    <n v="152604.29999999999"/>
    <x v="0"/>
    <s v="US"/>
    <s v="USD"/>
    <x v="2072"/>
    <x v="2073"/>
    <x v="0"/>
    <x v="404"/>
    <x v="0"/>
    <x v="2"/>
    <x v="30"/>
    <x v="42"/>
    <x v="1490"/>
    <x v="2073"/>
    <x v="0"/>
  </r>
  <r>
    <n v="2074"/>
    <x v="2074"/>
    <s v="Creating PC gaming controllers to bring your gaming experience to a new level."/>
    <x v="20"/>
    <n v="615"/>
    <x v="0"/>
    <s v="US"/>
    <s v="USD"/>
    <x v="2073"/>
    <x v="2074"/>
    <x v="0"/>
    <x v="83"/>
    <x v="0"/>
    <x v="2"/>
    <x v="30"/>
    <x v="33"/>
    <x v="1491"/>
    <x v="2074"/>
    <x v="2"/>
  </r>
  <r>
    <n v="2075"/>
    <x v="2075"/>
    <s v="The Practical Meter helps you charge your phone faster by solving a problem millions of people experience."/>
    <x v="204"/>
    <n v="167820.6"/>
    <x v="0"/>
    <s v="US"/>
    <s v="USD"/>
    <x v="2074"/>
    <x v="2075"/>
    <x v="0"/>
    <x v="405"/>
    <x v="0"/>
    <x v="2"/>
    <x v="30"/>
    <x v="282"/>
    <x v="1492"/>
    <x v="2075"/>
    <x v="4"/>
  </r>
  <r>
    <n v="2076"/>
    <x v="2076"/>
    <s v="Wireless earbuds filled with sound, yet so small they are almost invisible!"/>
    <x v="321"/>
    <n v="972594.99"/>
    <x v="0"/>
    <s v="GB"/>
    <s v="GBP"/>
    <x v="2075"/>
    <x v="2076"/>
    <x v="0"/>
    <x v="406"/>
    <x v="0"/>
    <x v="2"/>
    <x v="30"/>
    <x v="283"/>
    <x v="1493"/>
    <x v="2076"/>
    <x v="3"/>
  </r>
  <r>
    <n v="2077"/>
    <x v="2077"/>
    <s v="A Whole New Way to Get TV: Watch four live TV channels at once on your tablet, smartphone, or big screen TV!"/>
    <x v="63"/>
    <n v="57754"/>
    <x v="0"/>
    <s v="US"/>
    <s v="USD"/>
    <x v="2076"/>
    <x v="2077"/>
    <x v="0"/>
    <x v="101"/>
    <x v="0"/>
    <x v="2"/>
    <x v="30"/>
    <x v="31"/>
    <x v="1494"/>
    <x v="2077"/>
    <x v="0"/>
  </r>
  <r>
    <n v="2078"/>
    <x v="2078"/>
    <s v="With hoterway you won't wait anymore for hot water in the beginning of your shower. Save Water, Energy, Time and Money."/>
    <x v="22"/>
    <n v="26241"/>
    <x v="0"/>
    <s v="ES"/>
    <s v="EUR"/>
    <x v="2077"/>
    <x v="2078"/>
    <x v="0"/>
    <x v="53"/>
    <x v="0"/>
    <x v="2"/>
    <x v="30"/>
    <x v="26"/>
    <x v="1495"/>
    <x v="2078"/>
    <x v="2"/>
  </r>
  <r>
    <n v="2079"/>
    <x v="2079"/>
    <s v="A power over Ethernet (PoE) add on board (HAT) for your Raspberry Pi with power management. Reduce the clutter of cables with Pi PoE!"/>
    <x v="3"/>
    <n v="28817"/>
    <x v="0"/>
    <s v="GB"/>
    <s v="GBP"/>
    <x v="2078"/>
    <x v="2079"/>
    <x v="0"/>
    <x v="407"/>
    <x v="0"/>
    <x v="2"/>
    <x v="30"/>
    <x v="284"/>
    <x v="1496"/>
    <x v="2079"/>
    <x v="0"/>
  </r>
  <r>
    <n v="2080"/>
    <x v="2080"/>
    <s v="Tinker Tie is a fully programmable, hackable Arduino-compatible RGB LED bow tie that can last over 20 hours on a single charge!"/>
    <x v="28"/>
    <n v="5078"/>
    <x v="0"/>
    <s v="US"/>
    <s v="USD"/>
    <x v="2079"/>
    <x v="2080"/>
    <x v="0"/>
    <x v="133"/>
    <x v="0"/>
    <x v="2"/>
    <x v="30"/>
    <x v="285"/>
    <x v="1497"/>
    <x v="2080"/>
    <x v="0"/>
  </r>
  <r>
    <n v="2081"/>
    <x v="2081"/>
    <s v="Embarking on a Summer Tour to spread their message of cherishing your unforgettable memories through nostalgic rock music."/>
    <x v="8"/>
    <n v="4010"/>
    <x v="0"/>
    <s v="US"/>
    <s v="USD"/>
    <x v="2080"/>
    <x v="2081"/>
    <x v="0"/>
    <x v="165"/>
    <x v="0"/>
    <x v="4"/>
    <x v="14"/>
    <x v="41"/>
    <x v="1498"/>
    <x v="2081"/>
    <x v="5"/>
  </r>
  <r>
    <n v="2082"/>
    <x v="2082"/>
    <s v="Local bay area band looking to share our vision with people, looking to create something we are proud of, no more bedroom recordings!"/>
    <x v="15"/>
    <n v="1661"/>
    <x v="0"/>
    <s v="US"/>
    <s v="USD"/>
    <x v="2081"/>
    <x v="2082"/>
    <x v="0"/>
    <x v="44"/>
    <x v="0"/>
    <x v="4"/>
    <x v="14"/>
    <x v="38"/>
    <x v="1499"/>
    <x v="2082"/>
    <x v="6"/>
  </r>
  <r>
    <n v="2083"/>
    <x v="2083"/>
    <s v="Autumn's Song is working on a debut album that brings accustic / singer-songwriter / piano rock to the central Florida music scene."/>
    <x v="47"/>
    <n v="850"/>
    <x v="0"/>
    <s v="US"/>
    <s v="USD"/>
    <x v="2082"/>
    <x v="2083"/>
    <x v="0"/>
    <x v="20"/>
    <x v="0"/>
    <x v="4"/>
    <x v="14"/>
    <x v="40"/>
    <x v="441"/>
    <x v="2083"/>
    <x v="5"/>
  </r>
  <r>
    <n v="2084"/>
    <x v="2084"/>
    <s v="Los Angeles based Ballerina Black are on their way to tour the UK in May. Join our club &amp; help make it happen."/>
    <x v="9"/>
    <n v="3250"/>
    <x v="0"/>
    <s v="US"/>
    <s v="USD"/>
    <x v="2083"/>
    <x v="2084"/>
    <x v="0"/>
    <x v="67"/>
    <x v="0"/>
    <x v="4"/>
    <x v="14"/>
    <x v="29"/>
    <x v="1500"/>
    <x v="2084"/>
    <x v="3"/>
  </r>
  <r>
    <n v="2085"/>
    <x v="2085"/>
    <s v="Eikon worship leader Dustin Hecocks records his full length debut album this Summer, comprised of powerful music and worshipful lyrics."/>
    <x v="12"/>
    <n v="7412"/>
    <x v="0"/>
    <s v="US"/>
    <s v="USD"/>
    <x v="2084"/>
    <x v="2085"/>
    <x v="0"/>
    <x v="183"/>
    <x v="0"/>
    <x v="4"/>
    <x v="14"/>
    <x v="39"/>
    <x v="1501"/>
    <x v="2085"/>
    <x v="5"/>
  </r>
  <r>
    <n v="2086"/>
    <x v="2086"/>
    <s v="I am in the process of completing 4 new EPs to be released in Winter, Spring, Summer, and Fall of 2012."/>
    <x v="23"/>
    <n v="4028"/>
    <x v="0"/>
    <s v="US"/>
    <s v="USD"/>
    <x v="2085"/>
    <x v="2086"/>
    <x v="0"/>
    <x v="2"/>
    <x v="0"/>
    <x v="4"/>
    <x v="14"/>
    <x v="7"/>
    <x v="1502"/>
    <x v="2086"/>
    <x v="6"/>
  </r>
  <r>
    <n v="2087"/>
    <x v="2087"/>
    <s v="Support Joy Shannon and the Beauty Marks record their 4th studio album &quot;Out of My Dreams and Into My Arms&quot; and create a music video!"/>
    <x v="15"/>
    <n v="1553"/>
    <x v="0"/>
    <s v="US"/>
    <s v="USD"/>
    <x v="2086"/>
    <x v="2087"/>
    <x v="0"/>
    <x v="20"/>
    <x v="0"/>
    <x v="4"/>
    <x v="14"/>
    <x v="3"/>
    <x v="1503"/>
    <x v="2087"/>
    <x v="6"/>
  </r>
  <r>
    <n v="2088"/>
    <x v="2088"/>
    <s v="Indie Folk musician, Chris Dorman is releasing his second full length album.  Let's release this record worldwide - grassroots style!"/>
    <x v="9"/>
    <n v="3465.32"/>
    <x v="0"/>
    <s v="US"/>
    <s v="USD"/>
    <x v="2087"/>
    <x v="2088"/>
    <x v="0"/>
    <x v="11"/>
    <x v="0"/>
    <x v="4"/>
    <x v="14"/>
    <x v="31"/>
    <x v="1504"/>
    <x v="2088"/>
    <x v="7"/>
  </r>
  <r>
    <n v="2089"/>
    <x v="2089"/>
    <s v="Little Moses is trying to record their first EP, and we can't do it without your help!"/>
    <x v="30"/>
    <n v="3010.01"/>
    <x v="0"/>
    <s v="US"/>
    <s v="USD"/>
    <x v="2088"/>
    <x v="2089"/>
    <x v="0"/>
    <x v="95"/>
    <x v="0"/>
    <x v="4"/>
    <x v="14"/>
    <x v="28"/>
    <x v="1505"/>
    <x v="2089"/>
    <x v="4"/>
  </r>
  <r>
    <n v="2090"/>
    <x v="2090"/>
    <s v="Insect Surfers, Planet Earth's Longest-Running Modern Surf Band, come twanging back into 2013 with a new surfadelic musical release!"/>
    <x v="6"/>
    <n v="9203.23"/>
    <x v="0"/>
    <s v="US"/>
    <s v="USD"/>
    <x v="2089"/>
    <x v="2090"/>
    <x v="0"/>
    <x v="322"/>
    <x v="0"/>
    <x v="4"/>
    <x v="14"/>
    <x v="41"/>
    <x v="1506"/>
    <x v="2090"/>
    <x v="4"/>
  </r>
  <r>
    <n v="2091"/>
    <x v="2091"/>
    <s v="I'm an 18-year old singer/songwriter from California. I'd love your support to get my album of original songs professionally recorded."/>
    <x v="102"/>
    <n v="21684.2"/>
    <x v="0"/>
    <s v="US"/>
    <s v="USD"/>
    <x v="2090"/>
    <x v="2091"/>
    <x v="0"/>
    <x v="336"/>
    <x v="0"/>
    <x v="4"/>
    <x v="14"/>
    <x v="28"/>
    <x v="1507"/>
    <x v="2091"/>
    <x v="6"/>
  </r>
  <r>
    <n v="2092"/>
    <x v="2092"/>
    <s v="Amy Lingamfelter is making an album all about love and she's looking for backers. See see how you can share in the journey!"/>
    <x v="12"/>
    <n v="6077"/>
    <x v="0"/>
    <s v="US"/>
    <s v="USD"/>
    <x v="2091"/>
    <x v="2092"/>
    <x v="0"/>
    <x v="165"/>
    <x v="0"/>
    <x v="4"/>
    <x v="14"/>
    <x v="7"/>
    <x v="1508"/>
    <x v="2092"/>
    <x v="6"/>
  </r>
  <r>
    <n v="2093"/>
    <x v="2093"/>
    <s v="Help Lift The Decade record their debut full length album with with Ace Enders! (The Early November, I Can Make A Mess)"/>
    <x v="15"/>
    <n v="1537"/>
    <x v="0"/>
    <s v="US"/>
    <s v="USD"/>
    <x v="2092"/>
    <x v="2093"/>
    <x v="0"/>
    <x v="23"/>
    <x v="0"/>
    <x v="4"/>
    <x v="14"/>
    <x v="21"/>
    <x v="1509"/>
    <x v="2093"/>
    <x v="5"/>
  </r>
  <r>
    <n v="2094"/>
    <x v="2094"/>
    <s v="We've got a new record, Slick Machine._x000a_We want to release it and tour the US to support it, but we need your help to make it happen."/>
    <x v="8"/>
    <n v="4219"/>
    <x v="0"/>
    <s v="US"/>
    <s v="USD"/>
    <x v="2093"/>
    <x v="2094"/>
    <x v="0"/>
    <x v="250"/>
    <x v="0"/>
    <x v="4"/>
    <x v="14"/>
    <x v="10"/>
    <x v="1510"/>
    <x v="2094"/>
    <x v="5"/>
  </r>
  <r>
    <n v="2095"/>
    <x v="2095"/>
    <s v="This CD celebrates a journey beginning with the death of a father and culminating with the joyous victory expressed in music!"/>
    <x v="30"/>
    <n v="2500"/>
    <x v="0"/>
    <s v="US"/>
    <s v="USD"/>
    <x v="2094"/>
    <x v="2095"/>
    <x v="0"/>
    <x v="19"/>
    <x v="0"/>
    <x v="4"/>
    <x v="14"/>
    <x v="8"/>
    <x v="382"/>
    <x v="2095"/>
    <x v="6"/>
  </r>
  <r>
    <n v="2096"/>
    <x v="2096"/>
    <s v="Shone Nuisance is heading to GBS Detroit on Friday, October 26th to record and film their GBS Detroit EP and video."/>
    <x v="20"/>
    <n v="610"/>
    <x v="0"/>
    <s v="US"/>
    <s v="USD"/>
    <x v="2095"/>
    <x v="2096"/>
    <x v="0"/>
    <x v="25"/>
    <x v="0"/>
    <x v="4"/>
    <x v="14"/>
    <x v="21"/>
    <x v="1511"/>
    <x v="2096"/>
    <x v="5"/>
  </r>
  <r>
    <n v="2097"/>
    <x v="2097"/>
    <s v="Engine is ready to record our sophomore release. The songs are written, the musicians are ready. Help us bring this into existence!"/>
    <x v="9"/>
    <n v="3000"/>
    <x v="0"/>
    <s v="US"/>
    <s v="USD"/>
    <x v="2096"/>
    <x v="2097"/>
    <x v="0"/>
    <x v="44"/>
    <x v="0"/>
    <x v="4"/>
    <x v="14"/>
    <x v="8"/>
    <x v="1512"/>
    <x v="2097"/>
    <x v="6"/>
  </r>
  <r>
    <n v="2098"/>
    <x v="2098"/>
    <s v="The Christopher Battles EP Project will fund professional recording, publicity, and release for this original singer-songwriter."/>
    <x v="12"/>
    <n v="6020"/>
    <x v="0"/>
    <s v="US"/>
    <s v="USD"/>
    <x v="2097"/>
    <x v="2098"/>
    <x v="0"/>
    <x v="58"/>
    <x v="0"/>
    <x v="4"/>
    <x v="14"/>
    <x v="8"/>
    <x v="1513"/>
    <x v="2098"/>
    <x v="5"/>
  </r>
  <r>
    <n v="2099"/>
    <x v="2099"/>
    <s v="Our tour van died, we need help!"/>
    <x v="9"/>
    <n v="3971"/>
    <x v="0"/>
    <s v="US"/>
    <s v="USD"/>
    <x v="2098"/>
    <x v="2099"/>
    <x v="0"/>
    <x v="287"/>
    <x v="0"/>
    <x v="4"/>
    <x v="14"/>
    <x v="88"/>
    <x v="1514"/>
    <x v="2099"/>
    <x v="0"/>
  </r>
  <r>
    <n v="2100"/>
    <x v="2100"/>
    <s v="The Skylit Letter is heading to Groovebox Studios in Detroit on Friday, June 29th to record and film a live GBS Detroit video and EP."/>
    <x v="20"/>
    <n v="820"/>
    <x v="0"/>
    <s v="US"/>
    <s v="USD"/>
    <x v="2099"/>
    <x v="2100"/>
    <x v="0"/>
    <x v="74"/>
    <x v="0"/>
    <x v="4"/>
    <x v="14"/>
    <x v="0"/>
    <x v="1515"/>
    <x v="2100"/>
    <x v="5"/>
  </r>
  <r>
    <n v="2101"/>
    <x v="2101"/>
    <s v="Hey everyone, we are back with our first full length release, &quot;The Bite And The Boogie&quot; and we need your help to get it printed!"/>
    <x v="13"/>
    <n v="2265"/>
    <x v="0"/>
    <s v="US"/>
    <s v="USD"/>
    <x v="2100"/>
    <x v="2101"/>
    <x v="0"/>
    <x v="34"/>
    <x v="0"/>
    <x v="4"/>
    <x v="14"/>
    <x v="40"/>
    <x v="1516"/>
    <x v="2101"/>
    <x v="6"/>
  </r>
  <r>
    <n v="2102"/>
    <x v="2102"/>
    <s v="The Guru is basement parties, lake swimming, a smile shared between reunited friends, and the doe-eyed innocence of youth."/>
    <x v="28"/>
    <n v="1360"/>
    <x v="0"/>
    <s v="US"/>
    <s v="USD"/>
    <x v="2101"/>
    <x v="2102"/>
    <x v="0"/>
    <x v="44"/>
    <x v="0"/>
    <x v="4"/>
    <x v="14"/>
    <x v="104"/>
    <x v="1517"/>
    <x v="2102"/>
    <x v="6"/>
  </r>
  <r>
    <n v="2103"/>
    <x v="2103"/>
    <s v="Indie rocker, Matthew Moon, has something to share with you..."/>
    <x v="198"/>
    <n v="11364"/>
    <x v="0"/>
    <s v="US"/>
    <s v="USD"/>
    <x v="2102"/>
    <x v="2103"/>
    <x v="0"/>
    <x v="248"/>
    <x v="0"/>
    <x v="4"/>
    <x v="14"/>
    <x v="91"/>
    <x v="1518"/>
    <x v="2103"/>
    <x v="5"/>
  </r>
  <r>
    <n v="2104"/>
    <x v="2104"/>
    <s v="In the Raw is Seattle's the Ink &amp; the Echo's debut album.  It is honest, compelling, and speaks of raw human emotion."/>
    <x v="134"/>
    <n v="1036"/>
    <x v="0"/>
    <s v="US"/>
    <s v="USD"/>
    <x v="2103"/>
    <x v="2104"/>
    <x v="0"/>
    <x v="77"/>
    <x v="0"/>
    <x v="4"/>
    <x v="14"/>
    <x v="22"/>
    <x v="138"/>
    <x v="2104"/>
    <x v="4"/>
  </r>
  <r>
    <n v="2105"/>
    <x v="2105"/>
    <s v="Help Layla the Wolf fund the printing and releasing of our first E.P. Release called &quot;Sugar&quot;."/>
    <x v="13"/>
    <n v="5080"/>
    <x v="0"/>
    <s v="US"/>
    <s v="USD"/>
    <x v="2104"/>
    <x v="2105"/>
    <x v="0"/>
    <x v="221"/>
    <x v="0"/>
    <x v="4"/>
    <x v="14"/>
    <x v="173"/>
    <x v="1383"/>
    <x v="2105"/>
    <x v="3"/>
  </r>
  <r>
    <n v="2106"/>
    <x v="2106"/>
    <s v="We're recording a new full length album! So stoked for this project. We've been preparing for it for over a year. It's our best yet!"/>
    <x v="41"/>
    <n v="2355"/>
    <x v="0"/>
    <s v="US"/>
    <s v="USD"/>
    <x v="2105"/>
    <x v="2106"/>
    <x v="0"/>
    <x v="34"/>
    <x v="0"/>
    <x v="4"/>
    <x v="14"/>
    <x v="13"/>
    <x v="1519"/>
    <x v="2106"/>
    <x v="5"/>
  </r>
  <r>
    <n v="2107"/>
    <x v="2107"/>
    <s v="ACKER, an instrumental noise-rock band from Central Illinois, is raising funds to record a new album and release it on vinyl."/>
    <x v="13"/>
    <n v="2154.66"/>
    <x v="0"/>
    <s v="US"/>
    <s v="USD"/>
    <x v="2106"/>
    <x v="2107"/>
    <x v="0"/>
    <x v="6"/>
    <x v="0"/>
    <x v="4"/>
    <x v="14"/>
    <x v="29"/>
    <x v="1520"/>
    <x v="2107"/>
    <x v="3"/>
  </r>
  <r>
    <n v="2108"/>
    <x v="2108"/>
    <s v="A project to raise the funds for our early discography, pressed on vinyl the way we always envisioned it + help w/ future band plans."/>
    <x v="194"/>
    <n v="17170"/>
    <x v="0"/>
    <s v="US"/>
    <s v="USD"/>
    <x v="2107"/>
    <x v="2108"/>
    <x v="0"/>
    <x v="277"/>
    <x v="0"/>
    <x v="4"/>
    <x v="14"/>
    <x v="13"/>
    <x v="1521"/>
    <x v="2108"/>
    <x v="5"/>
  </r>
  <r>
    <n v="2109"/>
    <x v="2109"/>
    <s v="We are ready to make our first full-length album, and with your help, we can make it happen!"/>
    <x v="23"/>
    <n v="4261"/>
    <x v="0"/>
    <s v="US"/>
    <s v="USD"/>
    <x v="2108"/>
    <x v="2109"/>
    <x v="0"/>
    <x v="244"/>
    <x v="0"/>
    <x v="4"/>
    <x v="14"/>
    <x v="13"/>
    <x v="1522"/>
    <x v="2109"/>
    <x v="0"/>
  </r>
  <r>
    <n v="2110"/>
    <x v="2110"/>
    <s v="Brent Brown's breakout new album! Requires help from the record label... You!"/>
    <x v="13"/>
    <n v="2007"/>
    <x v="0"/>
    <s v="US"/>
    <s v="USD"/>
    <x v="2109"/>
    <x v="2110"/>
    <x v="0"/>
    <x v="44"/>
    <x v="0"/>
    <x v="4"/>
    <x v="14"/>
    <x v="8"/>
    <x v="1523"/>
    <x v="2110"/>
    <x v="3"/>
  </r>
  <r>
    <n v="2111"/>
    <x v="2111"/>
    <s v="We are a small community of people in Boston intending to make every moment a time to find love and give love.  We need your help!"/>
    <x v="13"/>
    <n v="2130"/>
    <x v="0"/>
    <s v="US"/>
    <s v="USD"/>
    <x v="2110"/>
    <x v="2111"/>
    <x v="0"/>
    <x v="70"/>
    <x v="0"/>
    <x v="4"/>
    <x v="14"/>
    <x v="13"/>
    <x v="851"/>
    <x v="2111"/>
    <x v="6"/>
  </r>
  <r>
    <n v="2112"/>
    <x v="2112"/>
    <s v="BBB is going back into the studio to record and release &quot;Felix From Canada&quot; by popular demand.  We need your help!"/>
    <x v="43"/>
    <n v="300"/>
    <x v="0"/>
    <s v="US"/>
    <s v="USD"/>
    <x v="2111"/>
    <x v="2112"/>
    <x v="0"/>
    <x v="202"/>
    <x v="0"/>
    <x v="4"/>
    <x v="14"/>
    <x v="8"/>
    <x v="50"/>
    <x v="2112"/>
    <x v="4"/>
  </r>
  <r>
    <n v="2113"/>
    <x v="2113"/>
    <s v="Help us fund our second full-length album Honeycomb!"/>
    <x v="39"/>
    <n v="7340"/>
    <x v="0"/>
    <s v="US"/>
    <s v="USD"/>
    <x v="2112"/>
    <x v="2113"/>
    <x v="0"/>
    <x v="329"/>
    <x v="0"/>
    <x v="4"/>
    <x v="14"/>
    <x v="2"/>
    <x v="1524"/>
    <x v="2113"/>
    <x v="3"/>
  </r>
  <r>
    <n v="2114"/>
    <x v="2114"/>
    <s v="10 tracks of power pop, indie rock &amp; &quot;soaring sounds of hope from the edge.&quot; Help us polish &amp; release it by pre-ordering now!"/>
    <x v="10"/>
    <n v="5235"/>
    <x v="0"/>
    <s v="US"/>
    <s v="USD"/>
    <x v="2113"/>
    <x v="2114"/>
    <x v="0"/>
    <x v="206"/>
    <x v="0"/>
    <x v="4"/>
    <x v="14"/>
    <x v="2"/>
    <x v="1525"/>
    <x v="2114"/>
    <x v="7"/>
  </r>
  <r>
    <n v="2115"/>
    <x v="2115"/>
    <s v="The Violet Tone is heading to California but we need your help!  We've been at this for years and finally have a shot!"/>
    <x v="15"/>
    <n v="3385"/>
    <x v="0"/>
    <s v="US"/>
    <s v="USD"/>
    <x v="2114"/>
    <x v="2115"/>
    <x v="0"/>
    <x v="17"/>
    <x v="0"/>
    <x v="4"/>
    <x v="14"/>
    <x v="236"/>
    <x v="1526"/>
    <x v="2115"/>
    <x v="6"/>
  </r>
  <r>
    <n v="2116"/>
    <x v="2116"/>
    <s v="Launch Bitch's new project, BEACH.  Get a limited edition cassette EP, be on a song, or drive away in Bitch's tour bus/RV."/>
    <x v="240"/>
    <n v="48434"/>
    <x v="0"/>
    <s v="US"/>
    <s v="USD"/>
    <x v="2115"/>
    <x v="2116"/>
    <x v="0"/>
    <x v="297"/>
    <x v="0"/>
    <x v="4"/>
    <x v="14"/>
    <x v="7"/>
    <x v="1527"/>
    <x v="2116"/>
    <x v="5"/>
  </r>
  <r>
    <n v="2117"/>
    <x v="2117"/>
    <s v="Our next album is being mastered and we want your help to release it by putting your name down for a pre-sale copy and awesome merch!"/>
    <x v="38"/>
    <n v="1773"/>
    <x v="0"/>
    <s v="US"/>
    <s v="USD"/>
    <x v="2116"/>
    <x v="2117"/>
    <x v="0"/>
    <x v="2"/>
    <x v="0"/>
    <x v="4"/>
    <x v="14"/>
    <x v="34"/>
    <x v="1528"/>
    <x v="2117"/>
    <x v="0"/>
  </r>
  <r>
    <n v="2118"/>
    <x v="2118"/>
    <s v="PORCHES.  and Documentarians tour from New York to San Francisco and back."/>
    <x v="28"/>
    <n v="1346.11"/>
    <x v="0"/>
    <s v="US"/>
    <s v="USD"/>
    <x v="2117"/>
    <x v="2118"/>
    <x v="0"/>
    <x v="57"/>
    <x v="0"/>
    <x v="4"/>
    <x v="14"/>
    <x v="166"/>
    <x v="1529"/>
    <x v="2118"/>
    <x v="6"/>
  </r>
  <r>
    <n v="2119"/>
    <x v="2119"/>
    <s v="big long now is recording our debut album and we are looking for help mastering and pressing it to vinyl"/>
    <x v="13"/>
    <n v="2015"/>
    <x v="0"/>
    <s v="US"/>
    <s v="USD"/>
    <x v="2118"/>
    <x v="2119"/>
    <x v="0"/>
    <x v="19"/>
    <x v="0"/>
    <x v="4"/>
    <x v="14"/>
    <x v="7"/>
    <x v="1530"/>
    <x v="2119"/>
    <x v="5"/>
  </r>
  <r>
    <n v="2120"/>
    <x v="2120"/>
    <s v="&lt;3_x000a_Coming in from outer space. Help Hearty Har record their 1st album!!"/>
    <x v="6"/>
    <n v="8070.43"/>
    <x v="0"/>
    <s v="US"/>
    <s v="USD"/>
    <x v="2119"/>
    <x v="2120"/>
    <x v="0"/>
    <x v="50"/>
    <x v="0"/>
    <x v="4"/>
    <x v="14"/>
    <x v="7"/>
    <x v="1531"/>
    <x v="2120"/>
    <x v="4"/>
  </r>
  <r>
    <n v="2121"/>
    <x v="2121"/>
    <s v="Join us on an epic journey to discover a millennia old secret which will change the world forever."/>
    <x v="63"/>
    <n v="284"/>
    <x v="2"/>
    <s v="CH"/>
    <s v="CHF"/>
    <x v="2120"/>
    <x v="2121"/>
    <x v="0"/>
    <x v="73"/>
    <x v="1"/>
    <x v="6"/>
    <x v="17"/>
    <x v="60"/>
    <x v="1532"/>
    <x v="2121"/>
    <x v="2"/>
  </r>
  <r>
    <n v="2122"/>
    <x v="2122"/>
    <s v="Captain Kalani it's a retro game full of nostalgia for the old gamers but interesting for the new ones"/>
    <x v="58"/>
    <n v="310"/>
    <x v="2"/>
    <s v="MX"/>
    <s v="MXN"/>
    <x v="2121"/>
    <x v="2122"/>
    <x v="0"/>
    <x v="83"/>
    <x v="1"/>
    <x v="6"/>
    <x v="17"/>
    <x v="50"/>
    <x v="1533"/>
    <x v="2122"/>
    <x v="2"/>
  </r>
  <r>
    <n v="2123"/>
    <x v="2123"/>
    <s v="Indie developer boredom's products' Xbox 360 game about a Japanese-inspired hug-themed game show needs funding for animation and environmental models."/>
    <x v="2"/>
    <n v="50"/>
    <x v="2"/>
    <s v="US"/>
    <s v="USD"/>
    <x v="2122"/>
    <x v="2123"/>
    <x v="0"/>
    <x v="81"/>
    <x v="1"/>
    <x v="6"/>
    <x v="17"/>
    <x v="54"/>
    <x v="119"/>
    <x v="2123"/>
    <x v="7"/>
  </r>
  <r>
    <n v="2124"/>
    <x v="2124"/>
    <s v="AZAMAR is a Role Playing Game world involving fantasy and high magic, based on the popular OpenD6 OGL using the Cinema6 RPG Framework."/>
    <x v="184"/>
    <n v="115"/>
    <x v="2"/>
    <s v="US"/>
    <s v="USD"/>
    <x v="2123"/>
    <x v="2124"/>
    <x v="0"/>
    <x v="81"/>
    <x v="1"/>
    <x v="6"/>
    <x v="17"/>
    <x v="54"/>
    <x v="1534"/>
    <x v="2124"/>
    <x v="7"/>
  </r>
  <r>
    <n v="2125"/>
    <x v="2125"/>
    <s v="Becoming is a video game that aims to portray mental illness through a metaphysical and emotional story."/>
    <x v="127"/>
    <n v="852"/>
    <x v="2"/>
    <s v="US"/>
    <s v="USD"/>
    <x v="2124"/>
    <x v="2125"/>
    <x v="0"/>
    <x v="74"/>
    <x v="1"/>
    <x v="6"/>
    <x v="17"/>
    <x v="60"/>
    <x v="1535"/>
    <x v="2125"/>
    <x v="0"/>
  </r>
  <r>
    <n v="2126"/>
    <x v="2126"/>
    <s v="Lead your team to victory in this fast-paced, action, sports game! Use Power-ups and avoid attacks as you fight for victory!"/>
    <x v="22"/>
    <n v="10"/>
    <x v="2"/>
    <s v="US"/>
    <s v="USD"/>
    <x v="2125"/>
    <x v="2126"/>
    <x v="0"/>
    <x v="84"/>
    <x v="1"/>
    <x v="6"/>
    <x v="17"/>
    <x v="50"/>
    <x v="144"/>
    <x v="2126"/>
    <x v="3"/>
  </r>
  <r>
    <n v="2127"/>
    <x v="2127"/>
    <s v="Three Monkeys is an audio adventure game for PC."/>
    <x v="89"/>
    <n v="8076"/>
    <x v="2"/>
    <s v="GB"/>
    <s v="GBP"/>
    <x v="2126"/>
    <x v="2127"/>
    <x v="0"/>
    <x v="163"/>
    <x v="1"/>
    <x v="6"/>
    <x v="17"/>
    <x v="129"/>
    <x v="1536"/>
    <x v="2127"/>
    <x v="0"/>
  </r>
  <r>
    <n v="2128"/>
    <x v="2128"/>
    <s v="The Royal Snail has misdelivered all the invitations to the Royal Ball.  It's up to Makayla to set things right in the Fairy Forest"/>
    <x v="36"/>
    <n v="25"/>
    <x v="2"/>
    <s v="CA"/>
    <s v="CAD"/>
    <x v="2127"/>
    <x v="2128"/>
    <x v="0"/>
    <x v="29"/>
    <x v="1"/>
    <x v="6"/>
    <x v="17"/>
    <x v="50"/>
    <x v="380"/>
    <x v="2128"/>
    <x v="3"/>
  </r>
  <r>
    <n v="2129"/>
    <x v="2129"/>
    <s v="PKF is a Cat-Tastic 2D side-scrolling shooter! Stand up to all the big meanies with the power of positivity and save the universe!"/>
    <x v="13"/>
    <n v="236"/>
    <x v="2"/>
    <s v="US"/>
    <s v="USD"/>
    <x v="2128"/>
    <x v="2129"/>
    <x v="0"/>
    <x v="8"/>
    <x v="1"/>
    <x v="6"/>
    <x v="17"/>
    <x v="81"/>
    <x v="1537"/>
    <x v="2129"/>
    <x v="2"/>
  </r>
  <r>
    <n v="2130"/>
    <x v="2130"/>
    <s v="You are the hero tasked to save your home from the villainous Sanword."/>
    <x v="247"/>
    <n v="85"/>
    <x v="2"/>
    <s v="US"/>
    <s v="USD"/>
    <x v="2129"/>
    <x v="2130"/>
    <x v="0"/>
    <x v="80"/>
    <x v="1"/>
    <x v="6"/>
    <x v="17"/>
    <x v="50"/>
    <x v="1209"/>
    <x v="2130"/>
    <x v="3"/>
  </r>
  <r>
    <n v="2131"/>
    <x v="2131"/>
    <s v="From frightened girl to empowered woman, Scout's Honor is a tale about facing your fears and overcoming odds."/>
    <x v="2"/>
    <n v="25"/>
    <x v="2"/>
    <s v="US"/>
    <s v="USD"/>
    <x v="2130"/>
    <x v="2131"/>
    <x v="0"/>
    <x v="83"/>
    <x v="1"/>
    <x v="6"/>
    <x v="17"/>
    <x v="62"/>
    <x v="1538"/>
    <x v="2131"/>
    <x v="0"/>
  </r>
  <r>
    <n v="2132"/>
    <x v="2132"/>
    <s v="Fight your way to dominate the universe. Be the first to try our engaging cross-platform mmo-strategy and bring it closer to reality."/>
    <x v="57"/>
    <n v="2112.9899999999998"/>
    <x v="2"/>
    <s v="US"/>
    <s v="USD"/>
    <x v="2131"/>
    <x v="2132"/>
    <x v="0"/>
    <x v="221"/>
    <x v="1"/>
    <x v="6"/>
    <x v="17"/>
    <x v="53"/>
    <x v="1539"/>
    <x v="2132"/>
    <x v="3"/>
  </r>
  <r>
    <n v="2133"/>
    <x v="2133"/>
    <s v="Waddle Slide is an iPhone/Android application. The app is based around a penguin, who's objective is to find his way back to his igloo."/>
    <x v="28"/>
    <n v="16"/>
    <x v="2"/>
    <s v="US"/>
    <s v="USD"/>
    <x v="2132"/>
    <x v="2133"/>
    <x v="0"/>
    <x v="83"/>
    <x v="1"/>
    <x v="6"/>
    <x v="17"/>
    <x v="53"/>
    <x v="1540"/>
    <x v="2133"/>
    <x v="6"/>
  </r>
  <r>
    <n v="2134"/>
    <x v="2134"/>
    <s v="1st person Action Survivalist Rpg game. You get sent to a deadly Island to die not knowing that your not alone on the island."/>
    <x v="12"/>
    <n v="104"/>
    <x v="2"/>
    <s v="US"/>
    <s v="USD"/>
    <x v="2133"/>
    <x v="2134"/>
    <x v="0"/>
    <x v="83"/>
    <x v="1"/>
    <x v="6"/>
    <x v="17"/>
    <x v="53"/>
    <x v="1541"/>
    <x v="2134"/>
    <x v="4"/>
  </r>
  <r>
    <n v="2135"/>
    <x v="2135"/>
    <s v="Point-and-click adventure: The mysterious Nikola Tesla, a time traveling device, and an experiment gone wrong in Colorado Springs"/>
    <x v="10"/>
    <n v="478"/>
    <x v="2"/>
    <s v="US"/>
    <s v="USD"/>
    <x v="2134"/>
    <x v="2135"/>
    <x v="0"/>
    <x v="19"/>
    <x v="1"/>
    <x v="6"/>
    <x v="17"/>
    <x v="54"/>
    <x v="1542"/>
    <x v="2135"/>
    <x v="5"/>
  </r>
  <r>
    <n v="2136"/>
    <x v="2136"/>
    <s v="A dark and twisted game with physiological madness and corruption as a man becomes the ultimate bio weapon."/>
    <x v="58"/>
    <n v="47.69"/>
    <x v="2"/>
    <s v="US"/>
    <s v="USD"/>
    <x v="2135"/>
    <x v="2136"/>
    <x v="0"/>
    <x v="80"/>
    <x v="1"/>
    <x v="6"/>
    <x v="17"/>
    <x v="50"/>
    <x v="1543"/>
    <x v="2136"/>
    <x v="4"/>
  </r>
  <r>
    <n v="2137"/>
    <x v="2137"/>
    <s v="Arrest, interrogate, and uncover the truth as a local woman recruited by the KGB. For Windows, Mac &amp; Linux."/>
    <x v="63"/>
    <n v="14203"/>
    <x v="2"/>
    <s v="CA"/>
    <s v="CAD"/>
    <x v="2136"/>
    <x v="2137"/>
    <x v="0"/>
    <x v="408"/>
    <x v="1"/>
    <x v="6"/>
    <x v="17"/>
    <x v="58"/>
    <x v="1544"/>
    <x v="2137"/>
    <x v="3"/>
  </r>
  <r>
    <n v="2138"/>
    <x v="2138"/>
    <s v="A game with a mixture of a few genres from RPG, Simulation and to adventure elements."/>
    <x v="28"/>
    <n v="128"/>
    <x v="2"/>
    <s v="GB"/>
    <s v="GBP"/>
    <x v="2137"/>
    <x v="2138"/>
    <x v="0"/>
    <x v="8"/>
    <x v="1"/>
    <x v="6"/>
    <x v="17"/>
    <x v="55"/>
    <x v="1545"/>
    <x v="2138"/>
    <x v="4"/>
  </r>
  <r>
    <n v="2139"/>
    <x v="2139"/>
    <s v="An adventuring RPG with ghosts, mysteries, and flexible gameplay paths, Manorkept is a game that promises an unforgettable experience."/>
    <x v="11"/>
    <n v="1626"/>
    <x v="2"/>
    <s v="US"/>
    <s v="USD"/>
    <x v="2138"/>
    <x v="2139"/>
    <x v="0"/>
    <x v="66"/>
    <x v="1"/>
    <x v="6"/>
    <x v="17"/>
    <x v="62"/>
    <x v="1546"/>
    <x v="2139"/>
    <x v="2"/>
  </r>
  <r>
    <n v="2140"/>
    <x v="2140"/>
    <s v="COOKIN UP ONE HOT ENTREE! BobToons USA is gathering the ingredients to create a hot new video game &quot;The Sabroso Showdown&quot;"/>
    <x v="69"/>
    <n v="560"/>
    <x v="2"/>
    <s v="US"/>
    <s v="USD"/>
    <x v="2139"/>
    <x v="2140"/>
    <x v="0"/>
    <x v="202"/>
    <x v="1"/>
    <x v="6"/>
    <x v="17"/>
    <x v="50"/>
    <x v="1547"/>
    <x v="2140"/>
    <x v="5"/>
  </r>
  <r>
    <n v="2141"/>
    <x v="2141"/>
    <s v="A place where people can test out the latest video games, for an hourly fee. It's cheaper than wasting money on a $60 game that sucked"/>
    <x v="36"/>
    <n v="0"/>
    <x v="2"/>
    <s v="US"/>
    <s v="USD"/>
    <x v="2140"/>
    <x v="2141"/>
    <x v="0"/>
    <x v="78"/>
    <x v="1"/>
    <x v="6"/>
    <x v="17"/>
    <x v="50"/>
    <x v="121"/>
    <x v="2141"/>
    <x v="3"/>
  </r>
  <r>
    <n v="2142"/>
    <x v="2142"/>
    <s v="a third-person exploration adventure game developed by yetanotherIndie will be released on August 2016 for PC, Linux and XBox one."/>
    <x v="124"/>
    <n v="601"/>
    <x v="2"/>
    <s v="DE"/>
    <s v="EUR"/>
    <x v="2141"/>
    <x v="2142"/>
    <x v="0"/>
    <x v="8"/>
    <x v="1"/>
    <x v="6"/>
    <x v="17"/>
    <x v="52"/>
    <x v="1548"/>
    <x v="2142"/>
    <x v="0"/>
  </r>
  <r>
    <n v="2143"/>
    <x v="2143"/>
    <s v="Head Cap will provide easy access to tables, dice rollers and record sheet management to streamline your tabletop Battletech games."/>
    <x v="13"/>
    <n v="225"/>
    <x v="2"/>
    <s v="US"/>
    <s v="USD"/>
    <x v="2142"/>
    <x v="2143"/>
    <x v="0"/>
    <x v="81"/>
    <x v="1"/>
    <x v="6"/>
    <x v="17"/>
    <x v="57"/>
    <x v="817"/>
    <x v="2143"/>
    <x v="7"/>
  </r>
  <r>
    <n v="2144"/>
    <x v="2144"/>
    <s v="A thousand community-built sandbox games (and more!) with a fully-customizable game engine."/>
    <x v="322"/>
    <n v="607"/>
    <x v="2"/>
    <s v="US"/>
    <s v="USD"/>
    <x v="2143"/>
    <x v="2144"/>
    <x v="0"/>
    <x v="54"/>
    <x v="1"/>
    <x v="6"/>
    <x v="17"/>
    <x v="53"/>
    <x v="1549"/>
    <x v="2144"/>
    <x v="4"/>
  </r>
  <r>
    <n v="2145"/>
    <x v="2145"/>
    <s v="When the gods of religions and days passed return to our modern world, humanity must fight for its survival and future."/>
    <x v="36"/>
    <n v="4565"/>
    <x v="2"/>
    <s v="US"/>
    <s v="USD"/>
    <x v="2144"/>
    <x v="2145"/>
    <x v="0"/>
    <x v="30"/>
    <x v="1"/>
    <x v="6"/>
    <x v="17"/>
    <x v="75"/>
    <x v="1550"/>
    <x v="2145"/>
    <x v="4"/>
  </r>
  <r>
    <n v="2146"/>
    <x v="2146"/>
    <s v="New professional gaming organization with a tournament winning Dota 2 team, &amp; divisions in all eSports games looking to re brand/expand"/>
    <x v="10"/>
    <n v="1"/>
    <x v="2"/>
    <s v="US"/>
    <s v="USD"/>
    <x v="2145"/>
    <x v="2146"/>
    <x v="0"/>
    <x v="29"/>
    <x v="1"/>
    <x v="6"/>
    <x v="17"/>
    <x v="50"/>
    <x v="120"/>
    <x v="2146"/>
    <x v="2"/>
  </r>
  <r>
    <n v="2147"/>
    <x v="2147"/>
    <s v="A Point and Click Adventure on Steroids."/>
    <x v="303"/>
    <n v="2716"/>
    <x v="2"/>
    <s v="US"/>
    <s v="USD"/>
    <x v="2146"/>
    <x v="2147"/>
    <x v="0"/>
    <x v="165"/>
    <x v="1"/>
    <x v="6"/>
    <x v="17"/>
    <x v="60"/>
    <x v="1551"/>
    <x v="2147"/>
    <x v="3"/>
  </r>
  <r>
    <n v="2148"/>
    <x v="2148"/>
    <s v="zomblock's is a online zombie survival game where you can craft new weapons,find food and water to keep yourself alive."/>
    <x v="213"/>
    <n v="2"/>
    <x v="2"/>
    <s v="GB"/>
    <s v="GBP"/>
    <x v="2147"/>
    <x v="2148"/>
    <x v="0"/>
    <x v="84"/>
    <x v="1"/>
    <x v="6"/>
    <x v="17"/>
    <x v="53"/>
    <x v="120"/>
    <x v="2148"/>
    <x v="0"/>
  </r>
  <r>
    <n v="2149"/>
    <x v="2149"/>
    <s v="Project Gert is a sequel to the Android game Project Gert, for Xbox Live.  One character embodying two personality's, and sets of abilities.  "/>
    <x v="13"/>
    <n v="0"/>
    <x v="2"/>
    <s v="US"/>
    <s v="USD"/>
    <x v="2148"/>
    <x v="2149"/>
    <x v="0"/>
    <x v="78"/>
    <x v="1"/>
    <x v="6"/>
    <x v="17"/>
    <x v="50"/>
    <x v="121"/>
    <x v="2149"/>
    <x v="7"/>
  </r>
  <r>
    <n v="2150"/>
    <x v="2150"/>
    <s v="A pixel styled open world detective game."/>
    <x v="63"/>
    <n v="405"/>
    <x v="2"/>
    <s v="NO"/>
    <s v="NOK"/>
    <x v="2149"/>
    <x v="2150"/>
    <x v="0"/>
    <x v="80"/>
    <x v="1"/>
    <x v="6"/>
    <x v="17"/>
    <x v="60"/>
    <x v="1552"/>
    <x v="2150"/>
    <x v="2"/>
  </r>
  <r>
    <n v="2151"/>
    <x v="2151"/>
    <s v="Crazy Artist makes gaming more comfortable and fun for Playstation 4 users. I really want to give you a Handee Job!"/>
    <x v="101"/>
    <n v="118"/>
    <x v="2"/>
    <s v="US"/>
    <s v="USD"/>
    <x v="2150"/>
    <x v="2151"/>
    <x v="0"/>
    <x v="79"/>
    <x v="1"/>
    <x v="6"/>
    <x v="17"/>
    <x v="50"/>
    <x v="1537"/>
    <x v="2151"/>
    <x v="2"/>
  </r>
  <r>
    <n v="2152"/>
    <x v="2152"/>
    <s v="Our game is going to be a space shooter that has RPG elements with New Game+! It will be unlike any space shooter ever played."/>
    <x v="11"/>
    <n v="50"/>
    <x v="2"/>
    <s v="US"/>
    <s v="USD"/>
    <x v="2151"/>
    <x v="2152"/>
    <x v="0"/>
    <x v="80"/>
    <x v="1"/>
    <x v="6"/>
    <x v="17"/>
    <x v="50"/>
    <x v="381"/>
    <x v="2152"/>
    <x v="3"/>
  </r>
  <r>
    <n v="2153"/>
    <x v="2153"/>
    <s v="Crowdfunding the Gamers Way. An online game with real world consequences.Do you dare to play? Can you turn the world around?"/>
    <x v="323"/>
    <n v="34"/>
    <x v="2"/>
    <s v="US"/>
    <s v="USD"/>
    <x v="2152"/>
    <x v="2153"/>
    <x v="0"/>
    <x v="80"/>
    <x v="1"/>
    <x v="6"/>
    <x v="17"/>
    <x v="50"/>
    <x v="434"/>
    <x v="2153"/>
    <x v="3"/>
  </r>
  <r>
    <n v="2154"/>
    <x v="2154"/>
    <s v="A Real Time Strategy game based on Greek mythology in a fictional world."/>
    <x v="49"/>
    <n v="2"/>
    <x v="2"/>
    <s v="US"/>
    <s v="USD"/>
    <x v="2153"/>
    <x v="2154"/>
    <x v="0"/>
    <x v="84"/>
    <x v="1"/>
    <x v="6"/>
    <x v="17"/>
    <x v="60"/>
    <x v="120"/>
    <x v="2154"/>
    <x v="3"/>
  </r>
  <r>
    <n v="2155"/>
    <x v="2155"/>
    <s v="A Level Editor, Turned up to eleven. Infinite creativity in one package, solo or with up to 16 of your friends."/>
    <x v="10"/>
    <n v="115"/>
    <x v="2"/>
    <s v="GB"/>
    <s v="GBP"/>
    <x v="2154"/>
    <x v="2155"/>
    <x v="0"/>
    <x v="81"/>
    <x v="1"/>
    <x v="6"/>
    <x v="17"/>
    <x v="53"/>
    <x v="1534"/>
    <x v="2155"/>
    <x v="2"/>
  </r>
  <r>
    <n v="2156"/>
    <x v="2156"/>
    <s v="Captain and manage your ship along with your crew in this deep space adventure! (PC/Linux/Mac)"/>
    <x v="324"/>
    <n v="1493"/>
    <x v="2"/>
    <s v="US"/>
    <s v="USD"/>
    <x v="2155"/>
    <x v="2156"/>
    <x v="0"/>
    <x v="183"/>
    <x v="1"/>
    <x v="6"/>
    <x v="17"/>
    <x v="56"/>
    <x v="1553"/>
    <x v="2156"/>
    <x v="4"/>
  </r>
  <r>
    <n v="2157"/>
    <x v="2157"/>
    <s v="Gamers and 90's fans unite in this small tale of epic proportions!"/>
    <x v="96"/>
    <n v="21144"/>
    <x v="2"/>
    <s v="US"/>
    <s v="USD"/>
    <x v="2156"/>
    <x v="2157"/>
    <x v="0"/>
    <x v="7"/>
    <x v="1"/>
    <x v="6"/>
    <x v="17"/>
    <x v="58"/>
    <x v="1554"/>
    <x v="2157"/>
    <x v="2"/>
  </r>
  <r>
    <n v="2158"/>
    <x v="2158"/>
    <s v="A next generation golf game with a course designer and a massively multiplayer online tour. Join the fun and help us create it"/>
    <x v="82"/>
    <n v="19770.11"/>
    <x v="2"/>
    <s v="US"/>
    <s v="USD"/>
    <x v="2157"/>
    <x v="2158"/>
    <x v="0"/>
    <x v="409"/>
    <x v="1"/>
    <x v="6"/>
    <x v="17"/>
    <x v="113"/>
    <x v="1555"/>
    <x v="2158"/>
    <x v="5"/>
  </r>
  <r>
    <n v="2159"/>
    <x v="2159"/>
    <s v="The world is dead, humans are nearly extinct._x000a_Vampires and Werewolves hunt the survivors. Zombies hunt us all._x000a_How will you survive?"/>
    <x v="172"/>
    <n v="26"/>
    <x v="2"/>
    <s v="US"/>
    <s v="USD"/>
    <x v="2158"/>
    <x v="2159"/>
    <x v="0"/>
    <x v="84"/>
    <x v="1"/>
    <x v="6"/>
    <x v="17"/>
    <x v="60"/>
    <x v="31"/>
    <x v="2159"/>
    <x v="6"/>
  </r>
  <r>
    <n v="2160"/>
    <x v="2160"/>
    <s v="An awesome side-scroller tower defense game.  Think &quot;Plants vs Zombies&quot; but from a side-on perspective."/>
    <x v="3"/>
    <n v="85"/>
    <x v="2"/>
    <s v="US"/>
    <s v="USD"/>
    <x v="2159"/>
    <x v="2160"/>
    <x v="0"/>
    <x v="38"/>
    <x v="1"/>
    <x v="6"/>
    <x v="17"/>
    <x v="60"/>
    <x v="1556"/>
    <x v="2160"/>
    <x v="5"/>
  </r>
  <r>
    <n v="2161"/>
    <x v="2161"/>
    <s v="We're trying to fund hard copies of our debut album!"/>
    <x v="44"/>
    <n v="463"/>
    <x v="0"/>
    <s v="US"/>
    <s v="USD"/>
    <x v="2160"/>
    <x v="2161"/>
    <x v="0"/>
    <x v="62"/>
    <x v="0"/>
    <x v="4"/>
    <x v="11"/>
    <x v="31"/>
    <x v="1557"/>
    <x v="2161"/>
    <x v="0"/>
  </r>
  <r>
    <n v="2162"/>
    <x v="2162"/>
    <s v="Then &amp; Now is the 1st Solo album from me Ian Stewart. To learn more about me, my music, and my life visit www.ianstewartlive.com"/>
    <x v="37"/>
    <n v="5052"/>
    <x v="0"/>
    <s v="US"/>
    <s v="USD"/>
    <x v="2161"/>
    <x v="2162"/>
    <x v="0"/>
    <x v="6"/>
    <x v="0"/>
    <x v="4"/>
    <x v="11"/>
    <x v="20"/>
    <x v="1558"/>
    <x v="2162"/>
    <x v="3"/>
  </r>
  <r>
    <n v="2163"/>
    <x v="2163"/>
    <s v="Mongrel is looking to hit the studio once again in June so we can bring you a new cd later this year and we need your help!"/>
    <x v="30"/>
    <n v="3305"/>
    <x v="0"/>
    <s v="US"/>
    <s v="USD"/>
    <x v="2162"/>
    <x v="2163"/>
    <x v="0"/>
    <x v="34"/>
    <x v="0"/>
    <x v="4"/>
    <x v="11"/>
    <x v="88"/>
    <x v="1559"/>
    <x v="2163"/>
    <x v="0"/>
  </r>
  <r>
    <n v="2164"/>
    <x v="2164"/>
    <s v="South Florida roots country/rock outfit's long awaited debut record"/>
    <x v="62"/>
    <n v="5645"/>
    <x v="0"/>
    <s v="US"/>
    <s v="USD"/>
    <x v="2163"/>
    <x v="2164"/>
    <x v="0"/>
    <x v="183"/>
    <x v="0"/>
    <x v="4"/>
    <x v="11"/>
    <x v="33"/>
    <x v="1560"/>
    <x v="2164"/>
    <x v="2"/>
  </r>
  <r>
    <n v="2165"/>
    <x v="2165"/>
    <s v="Vous aimez le rock fort ? Aidez les Beat Cheese Ã  produire leur premier album ! Do you like cheese? Help us produce our first album!"/>
    <x v="30"/>
    <n v="3466"/>
    <x v="0"/>
    <s v="FR"/>
    <s v="EUR"/>
    <x v="2164"/>
    <x v="2165"/>
    <x v="0"/>
    <x v="27"/>
    <x v="0"/>
    <x v="4"/>
    <x v="11"/>
    <x v="86"/>
    <x v="1561"/>
    <x v="2165"/>
    <x v="2"/>
  </r>
  <r>
    <n v="2166"/>
    <x v="2166"/>
    <s v="Drummer John Roccesano (Johnny Rock) produces an album written and performed by friends, recorded and mixed on tape, pressed on vinyl."/>
    <x v="13"/>
    <n v="2932"/>
    <x v="0"/>
    <s v="US"/>
    <s v="USD"/>
    <x v="2165"/>
    <x v="2166"/>
    <x v="0"/>
    <x v="58"/>
    <x v="0"/>
    <x v="4"/>
    <x v="11"/>
    <x v="92"/>
    <x v="1562"/>
    <x v="2166"/>
    <x v="3"/>
  </r>
  <r>
    <n v="2167"/>
    <x v="2167"/>
    <s v="We need YOUR HELP to take one more step to this make release sound amazing!"/>
    <x v="325"/>
    <n v="180"/>
    <x v="0"/>
    <s v="US"/>
    <s v="USD"/>
    <x v="2166"/>
    <x v="2167"/>
    <x v="0"/>
    <x v="22"/>
    <x v="0"/>
    <x v="4"/>
    <x v="11"/>
    <x v="28"/>
    <x v="377"/>
    <x v="2167"/>
    <x v="5"/>
  </r>
  <r>
    <n v="2168"/>
    <x v="2168"/>
    <s v="We're hitting the studio to record our next album, &quot;Pizazz&quot;!! Help us put the FUN in FUNK!!"/>
    <x v="102"/>
    <n v="21884.69"/>
    <x v="0"/>
    <s v="US"/>
    <s v="USD"/>
    <x v="2167"/>
    <x v="2168"/>
    <x v="0"/>
    <x v="158"/>
    <x v="0"/>
    <x v="4"/>
    <x v="11"/>
    <x v="108"/>
    <x v="1563"/>
    <x v="2168"/>
    <x v="1"/>
  </r>
  <r>
    <n v="2169"/>
    <x v="2169"/>
    <s v="An innovative new YouTube series reviewing the HOT new music technology that people love. For Rockers, Jazzers, Rappers and everyone"/>
    <x v="326"/>
    <n v="153"/>
    <x v="0"/>
    <s v="US"/>
    <s v="USD"/>
    <x v="2168"/>
    <x v="2169"/>
    <x v="0"/>
    <x v="63"/>
    <x v="0"/>
    <x v="4"/>
    <x v="11"/>
    <x v="8"/>
    <x v="1564"/>
    <x v="2169"/>
    <x v="1"/>
  </r>
  <r>
    <n v="2170"/>
    <x v="2170"/>
    <s v="We are a hard rock band from Northern California trying to raise $350 for our next EP. Be a part of our journey!"/>
    <x v="18"/>
    <n v="633"/>
    <x v="0"/>
    <s v="US"/>
    <s v="USD"/>
    <x v="2169"/>
    <x v="2170"/>
    <x v="0"/>
    <x v="10"/>
    <x v="0"/>
    <x v="4"/>
    <x v="11"/>
    <x v="141"/>
    <x v="1565"/>
    <x v="2170"/>
    <x v="0"/>
  </r>
  <r>
    <n v="2171"/>
    <x v="2171"/>
    <s v="Like records? We do, too! Help this Los Angeles based rock 'n' roll band get their new album out on vinyl!"/>
    <x v="23"/>
    <n v="4243"/>
    <x v="0"/>
    <s v="US"/>
    <s v="USD"/>
    <x v="2170"/>
    <x v="2171"/>
    <x v="0"/>
    <x v="5"/>
    <x v="0"/>
    <x v="4"/>
    <x v="11"/>
    <x v="6"/>
    <x v="1566"/>
    <x v="2171"/>
    <x v="0"/>
  </r>
  <r>
    <n v="2172"/>
    <x v="2172"/>
    <s v="hey friends. We are Hollow Point 9._x000a_We are calling on you to help us._x000a_In our journey to make our debut album."/>
    <x v="28"/>
    <n v="1000"/>
    <x v="0"/>
    <s v="US"/>
    <s v="USD"/>
    <x v="2171"/>
    <x v="2172"/>
    <x v="0"/>
    <x v="62"/>
    <x v="0"/>
    <x v="4"/>
    <x v="11"/>
    <x v="8"/>
    <x v="909"/>
    <x v="2172"/>
    <x v="0"/>
  </r>
  <r>
    <n v="2173"/>
    <x v="2173"/>
    <s v="Our first full length album, One Eyed King, is an overdriven roadtrip through the heart of darkness. Rocknroll with a reading problem."/>
    <x v="285"/>
    <n v="5331"/>
    <x v="0"/>
    <s v="US"/>
    <s v="USD"/>
    <x v="2172"/>
    <x v="2173"/>
    <x v="0"/>
    <x v="240"/>
    <x v="0"/>
    <x v="4"/>
    <x v="11"/>
    <x v="37"/>
    <x v="1567"/>
    <x v="2173"/>
    <x v="4"/>
  </r>
  <r>
    <n v="2174"/>
    <x v="2174"/>
    <s v="Chivo and his band of miscreants present their debut album _x000a_'Blind Energy' ...we think you are going to like it."/>
    <x v="23"/>
    <n v="4119"/>
    <x v="0"/>
    <s v="GB"/>
    <s v="GBP"/>
    <x v="2173"/>
    <x v="2174"/>
    <x v="0"/>
    <x v="287"/>
    <x v="0"/>
    <x v="4"/>
    <x v="11"/>
    <x v="33"/>
    <x v="109"/>
    <x v="2174"/>
    <x v="2"/>
  </r>
  <r>
    <n v="2175"/>
    <x v="2175"/>
    <s v="Trying to get the last bit of money together to finish recording the first full length Repulsur album, &quot;The After School Special&quot;."/>
    <x v="176"/>
    <n v="1750"/>
    <x v="0"/>
    <s v="US"/>
    <s v="USD"/>
    <x v="2174"/>
    <x v="2175"/>
    <x v="0"/>
    <x v="55"/>
    <x v="0"/>
    <x v="4"/>
    <x v="11"/>
    <x v="212"/>
    <x v="1568"/>
    <x v="2175"/>
    <x v="2"/>
  </r>
  <r>
    <n v="2176"/>
    <x v="2176"/>
    <s v="The Mike Farley Band has re-assembled its original line up and needs your help to make a new full-length album!"/>
    <x v="10"/>
    <n v="6301"/>
    <x v="0"/>
    <s v="US"/>
    <s v="USD"/>
    <x v="2175"/>
    <x v="2176"/>
    <x v="0"/>
    <x v="26"/>
    <x v="0"/>
    <x v="4"/>
    <x v="11"/>
    <x v="9"/>
    <x v="1569"/>
    <x v="2176"/>
    <x v="0"/>
  </r>
  <r>
    <n v="2177"/>
    <x v="2177"/>
    <s v="Stone Horse ~ _x000a_Doing what they do best, laying down honest and _x000a_proper Rock-n-Roll guaranteed to soothe your soul!"/>
    <x v="30"/>
    <n v="2503"/>
    <x v="0"/>
    <s v="US"/>
    <s v="USD"/>
    <x v="2176"/>
    <x v="2177"/>
    <x v="0"/>
    <x v="44"/>
    <x v="0"/>
    <x v="4"/>
    <x v="11"/>
    <x v="8"/>
    <x v="927"/>
    <x v="2177"/>
    <x v="2"/>
  </r>
  <r>
    <n v="2178"/>
    <x v="2178"/>
    <s v="We are making our third studio album and no longer have a label telling us what we can/can't do. This record is for the fans."/>
    <x v="31"/>
    <n v="34660"/>
    <x v="0"/>
    <s v="US"/>
    <s v="USD"/>
    <x v="2177"/>
    <x v="2178"/>
    <x v="0"/>
    <x v="410"/>
    <x v="0"/>
    <x v="4"/>
    <x v="11"/>
    <x v="86"/>
    <x v="1570"/>
    <x v="2178"/>
    <x v="2"/>
  </r>
  <r>
    <n v="2179"/>
    <x v="2179"/>
    <s v="Woodhouse is making an EP!  If you are a fan of whiskey and loud guitars, contribute to the cause!"/>
    <x v="28"/>
    <n v="1614"/>
    <x v="0"/>
    <s v="US"/>
    <s v="USD"/>
    <x v="2178"/>
    <x v="2179"/>
    <x v="0"/>
    <x v="64"/>
    <x v="0"/>
    <x v="4"/>
    <x v="11"/>
    <x v="165"/>
    <x v="1571"/>
    <x v="2179"/>
    <x v="0"/>
  </r>
  <r>
    <n v="2180"/>
    <x v="2180"/>
    <s v="Help fund the new record by independent alternative rockers FOUR STAR MARY &quot;PIECES&quot;"/>
    <x v="10"/>
    <n v="5359.21"/>
    <x v="0"/>
    <s v="US"/>
    <s v="USD"/>
    <x v="2179"/>
    <x v="2180"/>
    <x v="0"/>
    <x v="76"/>
    <x v="0"/>
    <x v="4"/>
    <x v="11"/>
    <x v="13"/>
    <x v="1572"/>
    <x v="2180"/>
    <x v="0"/>
  </r>
  <r>
    <n v="2181"/>
    <x v="2181"/>
    <s v="Broken Contract is a sci-fi, action/adventure, miniature based game of sci-fi worker insurrection in a dystopian future for 2+ players."/>
    <x v="13"/>
    <n v="3062"/>
    <x v="0"/>
    <s v="US"/>
    <s v="USD"/>
    <x v="2180"/>
    <x v="2181"/>
    <x v="0"/>
    <x v="28"/>
    <x v="0"/>
    <x v="6"/>
    <x v="32"/>
    <x v="42"/>
    <x v="1573"/>
    <x v="2181"/>
    <x v="1"/>
  </r>
  <r>
    <n v="2182"/>
    <x v="2182"/>
    <s v="An incredibly comprehensive tabletop rpg book for the post apocalypse, inspired by Dungeon World."/>
    <x v="9"/>
    <n v="15725"/>
    <x v="0"/>
    <s v="CA"/>
    <s v="CAD"/>
    <x v="2181"/>
    <x v="2182"/>
    <x v="0"/>
    <x v="289"/>
    <x v="0"/>
    <x v="6"/>
    <x v="32"/>
    <x v="286"/>
    <x v="820"/>
    <x v="2182"/>
    <x v="3"/>
  </r>
  <r>
    <n v="2183"/>
    <x v="2183"/>
    <s v="Don't just kill them, let the dice decide what kills'em. As a Bonus Get the game TRAPPED free, a Fast paced Dice game for 2-8 Players."/>
    <x v="40"/>
    <n v="8807"/>
    <x v="0"/>
    <s v="US"/>
    <s v="USD"/>
    <x v="2182"/>
    <x v="2183"/>
    <x v="0"/>
    <x v="411"/>
    <x v="0"/>
    <x v="6"/>
    <x v="32"/>
    <x v="287"/>
    <x v="1574"/>
    <x v="2183"/>
    <x v="1"/>
  </r>
  <r>
    <n v="2184"/>
    <x v="2184"/>
    <s v="Trading beautiful colors on behalf of the bishop! Become the best merchant of the Fresco World in this innovative game by Queen Games."/>
    <x v="3"/>
    <n v="28474"/>
    <x v="0"/>
    <s v="US"/>
    <s v="USD"/>
    <x v="2183"/>
    <x v="2184"/>
    <x v="1"/>
    <x v="161"/>
    <x v="0"/>
    <x v="6"/>
    <x v="32"/>
    <x v="246"/>
    <x v="1575"/>
    <x v="2184"/>
    <x v="2"/>
  </r>
  <r>
    <n v="2185"/>
    <x v="2185"/>
    <s v="Empire of the Dead-Requiem is a miniatures expansion to our 28mm tabletop game set in a Dark and Gothic, Steampunk Victorian Empire."/>
    <x v="10"/>
    <n v="92848.5"/>
    <x v="0"/>
    <s v="GB"/>
    <s v="GBP"/>
    <x v="2184"/>
    <x v="2185"/>
    <x v="0"/>
    <x v="412"/>
    <x v="0"/>
    <x v="6"/>
    <x v="32"/>
    <x v="288"/>
    <x v="1576"/>
    <x v="2185"/>
    <x v="4"/>
  </r>
  <r>
    <n v="2186"/>
    <x v="2186"/>
    <s v="The real-time digital social deduction game where there's no moderator, no sleeping, and no dying."/>
    <x v="22"/>
    <n v="21935"/>
    <x v="0"/>
    <s v="US"/>
    <s v="USD"/>
    <x v="2185"/>
    <x v="2186"/>
    <x v="0"/>
    <x v="413"/>
    <x v="0"/>
    <x v="6"/>
    <x v="32"/>
    <x v="5"/>
    <x v="1577"/>
    <x v="2186"/>
    <x v="2"/>
  </r>
  <r>
    <n v="2187"/>
    <x v="2187"/>
    <s v="The War of Currents! 2-5 electricity innovators build routes, grow tech trees, and play the stock market in 20 minutes per player."/>
    <x v="22"/>
    <n v="202928.5"/>
    <x v="0"/>
    <s v="US"/>
    <s v="USD"/>
    <x v="2186"/>
    <x v="2187"/>
    <x v="1"/>
    <x v="414"/>
    <x v="0"/>
    <x v="6"/>
    <x v="32"/>
    <x v="289"/>
    <x v="1578"/>
    <x v="2187"/>
    <x v="0"/>
  </r>
  <r>
    <n v="2188"/>
    <x v="2188"/>
    <s v="Beautifully unique, precision cut, metal gaming dice derived from a passion in tabletop gaming and engineering design."/>
    <x v="327"/>
    <n v="22645"/>
    <x v="0"/>
    <s v="AU"/>
    <s v="AUD"/>
    <x v="2187"/>
    <x v="2188"/>
    <x v="0"/>
    <x v="415"/>
    <x v="0"/>
    <x v="6"/>
    <x v="32"/>
    <x v="290"/>
    <x v="1579"/>
    <x v="2188"/>
    <x v="2"/>
  </r>
  <r>
    <n v="2189"/>
    <x v="2189"/>
    <s v="Help me fund the Argonauts! Sculpted by Dave Kidd, based on concept art from Roberto Cirillo, created by Fet Milner and myself!"/>
    <x v="38"/>
    <n v="6039"/>
    <x v="0"/>
    <s v="GB"/>
    <s v="GBP"/>
    <x v="2188"/>
    <x v="2189"/>
    <x v="0"/>
    <x v="106"/>
    <x v="0"/>
    <x v="6"/>
    <x v="32"/>
    <x v="291"/>
    <x v="1580"/>
    <x v="2189"/>
    <x v="2"/>
  </r>
  <r>
    <n v="2190"/>
    <x v="2190"/>
    <s v="You are an evil Overlord.  Your mission?  To make everyone as miserable as possible.  Can you achieve world domination?"/>
    <x v="266"/>
    <n v="35076"/>
    <x v="0"/>
    <s v="US"/>
    <s v="USD"/>
    <x v="2189"/>
    <x v="2190"/>
    <x v="0"/>
    <x v="416"/>
    <x v="0"/>
    <x v="6"/>
    <x v="32"/>
    <x v="85"/>
    <x v="1581"/>
    <x v="2190"/>
    <x v="2"/>
  </r>
  <r>
    <n v="2191"/>
    <x v="2191"/>
    <s v="This campaign features the Government Special Forces on Outland. 28mm scale white metal miniatures for Sci-Fi games in any setting."/>
    <x v="47"/>
    <n v="898"/>
    <x v="0"/>
    <s v="GB"/>
    <s v="GBP"/>
    <x v="2190"/>
    <x v="2191"/>
    <x v="0"/>
    <x v="20"/>
    <x v="0"/>
    <x v="6"/>
    <x v="32"/>
    <x v="28"/>
    <x v="1582"/>
    <x v="2191"/>
    <x v="1"/>
  </r>
  <r>
    <n v="2192"/>
    <x v="2192"/>
    <s v="Legends Untold; A cooperative adventure game for 1-4 players.  5 minutes setup, 1 hour play time. Supported by an immersive campaign."/>
    <x v="14"/>
    <n v="129748.82"/>
    <x v="0"/>
    <s v="GB"/>
    <s v="GBP"/>
    <x v="2191"/>
    <x v="2192"/>
    <x v="0"/>
    <x v="417"/>
    <x v="0"/>
    <x v="6"/>
    <x v="32"/>
    <x v="292"/>
    <x v="1583"/>
    <x v="2192"/>
    <x v="2"/>
  </r>
  <r>
    <n v="2193"/>
    <x v="2193"/>
    <s v="The premier sword-and-sorcery RPG now in 2E hardback format! Inspired by Robert E. Howard, H.P. Lovecraft, and Clark Ashton Smith!"/>
    <x v="36"/>
    <n v="67856"/>
    <x v="0"/>
    <s v="US"/>
    <s v="USD"/>
    <x v="2192"/>
    <x v="2193"/>
    <x v="0"/>
    <x v="418"/>
    <x v="0"/>
    <x v="6"/>
    <x v="32"/>
    <x v="293"/>
    <x v="1584"/>
    <x v="2193"/>
    <x v="2"/>
  </r>
  <r>
    <n v="2194"/>
    <x v="2194"/>
    <s v="LAST CHANCE! A fast paced card game for people who like to play god, build hybrid cat monsters and add flamethrowers to space dragons."/>
    <x v="3"/>
    <n v="53737"/>
    <x v="0"/>
    <s v="US"/>
    <s v="USD"/>
    <x v="2193"/>
    <x v="2194"/>
    <x v="0"/>
    <x v="419"/>
    <x v="0"/>
    <x v="6"/>
    <x v="32"/>
    <x v="294"/>
    <x v="1585"/>
    <x v="2194"/>
    <x v="2"/>
  </r>
  <r>
    <n v="2195"/>
    <x v="2195"/>
    <s v="A gritty, noir tabletop RPG with a fast-paced combo-based battle system."/>
    <x v="210"/>
    <n v="5535"/>
    <x v="0"/>
    <s v="US"/>
    <s v="USD"/>
    <x v="2194"/>
    <x v="2195"/>
    <x v="0"/>
    <x v="248"/>
    <x v="0"/>
    <x v="6"/>
    <x v="32"/>
    <x v="28"/>
    <x v="1586"/>
    <x v="2195"/>
    <x v="0"/>
  </r>
  <r>
    <n v="2196"/>
    <x v="2196"/>
    <s v="Race your friends in style with this classic Grand Prix game."/>
    <x v="32"/>
    <n v="15937"/>
    <x v="0"/>
    <s v="US"/>
    <s v="USD"/>
    <x v="2195"/>
    <x v="2196"/>
    <x v="0"/>
    <x v="302"/>
    <x v="0"/>
    <x v="6"/>
    <x v="32"/>
    <x v="35"/>
    <x v="1587"/>
    <x v="2196"/>
    <x v="2"/>
  </r>
  <r>
    <n v="2197"/>
    <x v="2197"/>
    <s v="A strategy game of magic and deception, where aspiring  Illusionists clash in a grand contest for fame and fortune."/>
    <x v="11"/>
    <n v="285309.33"/>
    <x v="0"/>
    <s v="US"/>
    <s v="USD"/>
    <x v="2196"/>
    <x v="2197"/>
    <x v="0"/>
    <x v="420"/>
    <x v="0"/>
    <x v="6"/>
    <x v="32"/>
    <x v="295"/>
    <x v="1588"/>
    <x v="2197"/>
    <x v="0"/>
  </r>
  <r>
    <n v="2198"/>
    <x v="2198"/>
    <s v="A tactical Miniatures board game for 2-4 players set in a mysterious underwater realm where 4 factions battle for supremacy."/>
    <x v="79"/>
    <n v="53157"/>
    <x v="0"/>
    <s v="US"/>
    <s v="USD"/>
    <x v="2197"/>
    <x v="2198"/>
    <x v="0"/>
    <x v="421"/>
    <x v="0"/>
    <x v="6"/>
    <x v="32"/>
    <x v="18"/>
    <x v="1589"/>
    <x v="2198"/>
    <x v="0"/>
  </r>
  <r>
    <n v="2199"/>
    <x v="2199"/>
    <s v="A new strategic board game designed to flip out your opponent."/>
    <x v="7"/>
    <n v="13228"/>
    <x v="0"/>
    <s v="IE"/>
    <s v="EUR"/>
    <x v="2198"/>
    <x v="2199"/>
    <x v="1"/>
    <x v="140"/>
    <x v="0"/>
    <x v="6"/>
    <x v="32"/>
    <x v="92"/>
    <x v="1590"/>
    <x v="2199"/>
    <x v="0"/>
  </r>
  <r>
    <n v="2200"/>
    <x v="2200"/>
    <s v="Adding 4 new sets of inspiration tools, detailing creatures and items, to the current 7 that detail locations, npcs, and plots for RPGs"/>
    <x v="13"/>
    <n v="10843"/>
    <x v="0"/>
    <s v="GB"/>
    <s v="GBP"/>
    <x v="2199"/>
    <x v="2200"/>
    <x v="0"/>
    <x v="40"/>
    <x v="0"/>
    <x v="6"/>
    <x v="32"/>
    <x v="296"/>
    <x v="1591"/>
    <x v="2200"/>
    <x v="0"/>
  </r>
  <r>
    <n v="2201"/>
    <x v="2201"/>
    <s v="Oh Hello! I make 8bit / Pop Punk under the name of Superpowerless and with your help, I'm looking to fund a new music video! :)"/>
    <x v="252"/>
    <n v="420.99"/>
    <x v="0"/>
    <s v="GB"/>
    <s v="GBP"/>
    <x v="2200"/>
    <x v="2201"/>
    <x v="0"/>
    <x v="33"/>
    <x v="0"/>
    <x v="4"/>
    <x v="15"/>
    <x v="297"/>
    <x v="1592"/>
    <x v="2201"/>
    <x v="4"/>
  </r>
  <r>
    <n v="2202"/>
    <x v="2202"/>
    <s v="An electro-organic album of evolved dance music inspired by seminal cyberpunk works."/>
    <x v="23"/>
    <n v="28167.25"/>
    <x v="0"/>
    <s v="US"/>
    <s v="USD"/>
    <x v="2201"/>
    <x v="2202"/>
    <x v="0"/>
    <x v="422"/>
    <x v="0"/>
    <x v="4"/>
    <x v="15"/>
    <x v="298"/>
    <x v="476"/>
    <x v="2202"/>
    <x v="5"/>
  </r>
  <r>
    <n v="2203"/>
    <x v="2203"/>
    <s v="The Invisible City is a project built &amp; powered by my fans. A full video and audio experience that I hope to merge into a live show."/>
    <x v="13"/>
    <n v="2191"/>
    <x v="0"/>
    <s v="CA"/>
    <s v="CAD"/>
    <x v="2202"/>
    <x v="2203"/>
    <x v="0"/>
    <x v="133"/>
    <x v="0"/>
    <x v="4"/>
    <x v="15"/>
    <x v="5"/>
    <x v="1593"/>
    <x v="2203"/>
    <x v="0"/>
  </r>
  <r>
    <n v="2204"/>
    <x v="2204"/>
    <s v="A professional pressing of the new (and greatest) Mirror Kisses album on beautiful white vinyl. Backers hear it first!"/>
    <x v="15"/>
    <n v="1993"/>
    <x v="0"/>
    <s v="US"/>
    <s v="USD"/>
    <x v="2203"/>
    <x v="2204"/>
    <x v="0"/>
    <x v="196"/>
    <x v="0"/>
    <x v="4"/>
    <x v="15"/>
    <x v="18"/>
    <x v="1594"/>
    <x v="2204"/>
    <x v="4"/>
  </r>
  <r>
    <n v="2205"/>
    <x v="2205"/>
    <s v="Lestat is filming their first video, and they need your help! From their release, Arisen, &quot;Midnight Toll&quot;. Hear it at lestatmusic.com."/>
    <x v="47"/>
    <n v="1140"/>
    <x v="0"/>
    <s v="US"/>
    <s v="USD"/>
    <x v="2204"/>
    <x v="2205"/>
    <x v="0"/>
    <x v="74"/>
    <x v="0"/>
    <x v="4"/>
    <x v="15"/>
    <x v="144"/>
    <x v="1278"/>
    <x v="2205"/>
    <x v="5"/>
  </r>
  <r>
    <n v="2206"/>
    <x v="2206"/>
    <s v="We really think we might have what it takes to make it someday! But we really need help to take the first step and release this album!"/>
    <x v="184"/>
    <n v="1130"/>
    <x v="0"/>
    <s v="US"/>
    <s v="USD"/>
    <x v="2205"/>
    <x v="2206"/>
    <x v="0"/>
    <x v="69"/>
    <x v="0"/>
    <x v="4"/>
    <x v="15"/>
    <x v="33"/>
    <x v="1595"/>
    <x v="2206"/>
    <x v="5"/>
  </r>
  <r>
    <n v="2207"/>
    <x v="2207"/>
    <s v="Each piece has a story behind it. Not of some life drama but of an experience you live whilst listening; Happiness evoking"/>
    <x v="13"/>
    <n v="2000"/>
    <x v="0"/>
    <s v="US"/>
    <s v="USD"/>
    <x v="2206"/>
    <x v="2207"/>
    <x v="0"/>
    <x v="63"/>
    <x v="0"/>
    <x v="4"/>
    <x v="15"/>
    <x v="8"/>
    <x v="1596"/>
    <x v="2207"/>
    <x v="4"/>
  </r>
  <r>
    <n v="2208"/>
    <x v="2208"/>
    <s v="Early Summer, SIR will be releasing two EP's. The funding of this project will determine if they get professional pressings or cdr's"/>
    <x v="28"/>
    <n v="1016"/>
    <x v="0"/>
    <s v="US"/>
    <s v="USD"/>
    <x v="2207"/>
    <x v="2208"/>
    <x v="0"/>
    <x v="54"/>
    <x v="0"/>
    <x v="4"/>
    <x v="15"/>
    <x v="21"/>
    <x v="1597"/>
    <x v="2208"/>
    <x v="5"/>
  </r>
  <r>
    <n v="2209"/>
    <x v="2209"/>
    <s v="Support us and pledge for rewards on our new bigger Tour of the US, Canada and Colombia!"/>
    <x v="2"/>
    <n v="754"/>
    <x v="0"/>
    <s v="GB"/>
    <s v="GBP"/>
    <x v="2208"/>
    <x v="2209"/>
    <x v="0"/>
    <x v="41"/>
    <x v="0"/>
    <x v="4"/>
    <x v="15"/>
    <x v="299"/>
    <x v="1598"/>
    <x v="2209"/>
    <x v="3"/>
  </r>
  <r>
    <n v="2210"/>
    <x v="2210"/>
    <s v="Influenced by Little Dragon, J. Dilla, Erykah Badu &amp; Beach House, this genre-defying record fuses hip-hop, soul, pop and electronica."/>
    <x v="23"/>
    <n v="4457"/>
    <x v="0"/>
    <s v="US"/>
    <s v="USD"/>
    <x v="2209"/>
    <x v="2210"/>
    <x v="0"/>
    <x v="250"/>
    <x v="0"/>
    <x v="4"/>
    <x v="15"/>
    <x v="38"/>
    <x v="1599"/>
    <x v="2210"/>
    <x v="5"/>
  </r>
  <r>
    <n v="2211"/>
    <x v="2211"/>
    <s v="Telefuture, a record label sharing 80's inspired electronic music, wants to release some incredible albums on various physical mediums!"/>
    <x v="30"/>
    <n v="4890"/>
    <x v="0"/>
    <s v="US"/>
    <s v="USD"/>
    <x v="2210"/>
    <x v="2211"/>
    <x v="0"/>
    <x v="148"/>
    <x v="0"/>
    <x v="4"/>
    <x v="15"/>
    <x v="280"/>
    <x v="603"/>
    <x v="2211"/>
    <x v="3"/>
  </r>
  <r>
    <n v="2212"/>
    <x v="2212"/>
    <s v="Help Dragon's Eye relaunch with 4 new releases by Yann Novak, Pinkcourtesyphone, Steve Roden &amp; Lawrence English + Stephen Vitiello"/>
    <x v="12"/>
    <n v="6863"/>
    <x v="0"/>
    <s v="US"/>
    <s v="USD"/>
    <x v="2211"/>
    <x v="2212"/>
    <x v="0"/>
    <x v="252"/>
    <x v="0"/>
    <x v="4"/>
    <x v="15"/>
    <x v="35"/>
    <x v="1600"/>
    <x v="2212"/>
    <x v="4"/>
  </r>
  <r>
    <n v="2213"/>
    <x v="2213"/>
    <s v="NOTE: THIS PROJECT IS ALREADY 100% FUNDED!!! _x000a_This is an &quot;Extended Campaign Run&quot; for anyone who wants a CD of my seventh solo album."/>
    <x v="328"/>
    <n v="10"/>
    <x v="0"/>
    <s v="US"/>
    <s v="USD"/>
    <x v="2212"/>
    <x v="2213"/>
    <x v="0"/>
    <x v="29"/>
    <x v="0"/>
    <x v="4"/>
    <x v="15"/>
    <x v="178"/>
    <x v="119"/>
    <x v="2213"/>
    <x v="0"/>
  </r>
  <r>
    <n v="2214"/>
    <x v="2214"/>
    <s v="Join this Kickstarter project today to assist Spiff in converting his analog recordings from the 80's to digital!"/>
    <x v="20"/>
    <n v="1755.01"/>
    <x v="0"/>
    <s v="US"/>
    <s v="USD"/>
    <x v="2213"/>
    <x v="2214"/>
    <x v="0"/>
    <x v="54"/>
    <x v="0"/>
    <x v="4"/>
    <x v="15"/>
    <x v="101"/>
    <x v="1601"/>
    <x v="2214"/>
    <x v="3"/>
  </r>
  <r>
    <n v="2215"/>
    <x v="2215"/>
    <s v="Ambient Electro Grind-fest!"/>
    <x v="131"/>
    <n v="860"/>
    <x v="0"/>
    <s v="US"/>
    <s v="USD"/>
    <x v="2214"/>
    <x v="2215"/>
    <x v="0"/>
    <x v="51"/>
    <x v="0"/>
    <x v="4"/>
    <x v="15"/>
    <x v="94"/>
    <x v="1602"/>
    <x v="2215"/>
    <x v="5"/>
  </r>
  <r>
    <n v="2216"/>
    <x v="2216"/>
    <s v="We are taking pre-orders for a very limited run of new t-shirts and tote bags! Available exclusivly through this Kickstarter campaign."/>
    <x v="43"/>
    <n v="317"/>
    <x v="0"/>
    <s v="US"/>
    <s v="USD"/>
    <x v="2215"/>
    <x v="2216"/>
    <x v="0"/>
    <x v="25"/>
    <x v="0"/>
    <x v="4"/>
    <x v="15"/>
    <x v="6"/>
    <x v="1603"/>
    <x v="2216"/>
    <x v="0"/>
  </r>
  <r>
    <n v="2217"/>
    <x v="2217"/>
    <s v="I ran out of cassettes of both my records, and Trevor thinks if I start selling them at his tape shop Jackknife, business will boom!"/>
    <x v="329"/>
    <n v="425"/>
    <x v="0"/>
    <s v="US"/>
    <s v="USD"/>
    <x v="2216"/>
    <x v="2217"/>
    <x v="0"/>
    <x v="82"/>
    <x v="0"/>
    <x v="4"/>
    <x v="15"/>
    <x v="7"/>
    <x v="1604"/>
    <x v="2217"/>
    <x v="0"/>
  </r>
  <r>
    <n v="2218"/>
    <x v="2218"/>
    <s v="Help Idiot Stare press their next album to CD. Over 40 minutes of intense industrial rock that you're going to want to own!"/>
    <x v="13"/>
    <n v="2456.66"/>
    <x v="0"/>
    <s v="US"/>
    <s v="USD"/>
    <x v="2217"/>
    <x v="2218"/>
    <x v="0"/>
    <x v="88"/>
    <x v="0"/>
    <x v="4"/>
    <x v="15"/>
    <x v="4"/>
    <x v="1090"/>
    <x v="2218"/>
    <x v="5"/>
  </r>
  <r>
    <n v="2219"/>
    <x v="2219"/>
    <s v="An album that illustrates events in our lives, whether trivial or significant, through the tones of electronic music."/>
    <x v="28"/>
    <n v="1015"/>
    <x v="0"/>
    <s v="US"/>
    <s v="USD"/>
    <x v="2218"/>
    <x v="2219"/>
    <x v="0"/>
    <x v="10"/>
    <x v="0"/>
    <x v="4"/>
    <x v="15"/>
    <x v="21"/>
    <x v="1605"/>
    <x v="2219"/>
    <x v="0"/>
  </r>
  <r>
    <n v="2220"/>
    <x v="2220"/>
    <s v="Darkpine is recording and releasing a 5-track EP within the coming months this summer and hopes for your support."/>
    <x v="8"/>
    <n v="3540"/>
    <x v="0"/>
    <s v="US"/>
    <s v="USD"/>
    <x v="2219"/>
    <x v="2220"/>
    <x v="0"/>
    <x v="50"/>
    <x v="0"/>
    <x v="4"/>
    <x v="15"/>
    <x v="7"/>
    <x v="1606"/>
    <x v="2220"/>
    <x v="4"/>
  </r>
  <r>
    <n v="2221"/>
    <x v="2221"/>
    <s v="Welcome to the Dice Bazaar! Roll dice to buy &amp; trade products at the bazaar, block opponents, tame cobras, and score points!"/>
    <x v="51"/>
    <n v="8109"/>
    <x v="0"/>
    <s v="US"/>
    <s v="USD"/>
    <x v="2220"/>
    <x v="2221"/>
    <x v="0"/>
    <x v="423"/>
    <x v="0"/>
    <x v="6"/>
    <x v="32"/>
    <x v="29"/>
    <x v="1607"/>
    <x v="2221"/>
    <x v="2"/>
  </r>
  <r>
    <n v="2222"/>
    <x v="2222"/>
    <s v="Passing Shot is a tennis dice game for two players. Strategic use of the dice rolls allow you to score points to win game, set &amp; match."/>
    <x v="2"/>
    <n v="813"/>
    <x v="0"/>
    <s v="US"/>
    <s v="USD"/>
    <x v="2221"/>
    <x v="2222"/>
    <x v="0"/>
    <x v="209"/>
    <x v="0"/>
    <x v="6"/>
    <x v="32"/>
    <x v="201"/>
    <x v="1608"/>
    <x v="2222"/>
    <x v="6"/>
  </r>
  <r>
    <n v="2223"/>
    <x v="2223"/>
    <s v="Cardboard scenery for Sci-Fi 28-32mm miniature games. Easy to assemble, disassemble and transport. Supplied unpainted. By MCSTUDIO."/>
    <x v="330"/>
    <n v="20631"/>
    <x v="0"/>
    <s v="CA"/>
    <s v="CAD"/>
    <x v="2222"/>
    <x v="2223"/>
    <x v="0"/>
    <x v="61"/>
    <x v="0"/>
    <x v="6"/>
    <x v="32"/>
    <x v="6"/>
    <x v="1609"/>
    <x v="2223"/>
    <x v="0"/>
  </r>
  <r>
    <n v="2224"/>
    <x v="2224"/>
    <s v="The most haunted house in the world, presented with multiple storylines, in multiple time periods, and for multiple RPG systems."/>
    <x v="3"/>
    <n v="24315"/>
    <x v="0"/>
    <s v="US"/>
    <s v="USD"/>
    <x v="2223"/>
    <x v="2224"/>
    <x v="0"/>
    <x v="228"/>
    <x v="0"/>
    <x v="6"/>
    <x v="32"/>
    <x v="300"/>
    <x v="1610"/>
    <x v="2224"/>
    <x v="2"/>
  </r>
  <r>
    <n v="2225"/>
    <x v="2225"/>
    <s v="Fantasy Dungeon terrain for 28mm tabletop games. This is pre-punched card that is easy to assemble with no painting required."/>
    <x v="223"/>
    <n v="198415.01"/>
    <x v="0"/>
    <s v="GB"/>
    <s v="GBP"/>
    <x v="2224"/>
    <x v="2225"/>
    <x v="0"/>
    <x v="424"/>
    <x v="0"/>
    <x v="6"/>
    <x v="32"/>
    <x v="301"/>
    <x v="1611"/>
    <x v="2225"/>
    <x v="3"/>
  </r>
  <r>
    <n v="2226"/>
    <x v="2226"/>
    <s v="Missed the Kickstarter? Contact your local gaming store before going online. Or click on the order button. Thanks for the support!"/>
    <x v="102"/>
    <n v="19523.310000000001"/>
    <x v="0"/>
    <s v="US"/>
    <s v="USD"/>
    <x v="2225"/>
    <x v="2226"/>
    <x v="0"/>
    <x v="306"/>
    <x v="0"/>
    <x v="6"/>
    <x v="32"/>
    <x v="29"/>
    <x v="1612"/>
    <x v="2226"/>
    <x v="2"/>
  </r>
  <r>
    <n v="2227"/>
    <x v="2227"/>
    <s v="Mechabrick is a set of precision plastic kits to convert your Minifigs into robots then battle with them in an exciting board game."/>
    <x v="93"/>
    <n v="20459"/>
    <x v="0"/>
    <s v="GB"/>
    <s v="GBP"/>
    <x v="2226"/>
    <x v="2227"/>
    <x v="0"/>
    <x v="425"/>
    <x v="0"/>
    <x v="6"/>
    <x v="32"/>
    <x v="96"/>
    <x v="1613"/>
    <x v="2227"/>
    <x v="4"/>
  </r>
  <r>
    <n v="2228"/>
    <x v="2228"/>
    <s v="Modular system for storage and transport of ships &amp; game essentials + acrylic maneuver templates and tokens for 3 popular space games."/>
    <x v="28"/>
    <n v="11744.9"/>
    <x v="0"/>
    <s v="DE"/>
    <s v="EUR"/>
    <x v="2227"/>
    <x v="2228"/>
    <x v="0"/>
    <x v="296"/>
    <x v="0"/>
    <x v="6"/>
    <x v="32"/>
    <x v="302"/>
    <x v="1614"/>
    <x v="2228"/>
    <x v="0"/>
  </r>
  <r>
    <n v="2229"/>
    <x v="2229"/>
    <s v="Tessen is an exciting 15 minute card game. Gather mystical animals and use your warriors to defend or steal animals from your opponent."/>
    <x v="331"/>
    <n v="13704.33"/>
    <x v="0"/>
    <s v="US"/>
    <s v="USD"/>
    <x v="2228"/>
    <x v="2229"/>
    <x v="0"/>
    <x v="380"/>
    <x v="0"/>
    <x v="6"/>
    <x v="32"/>
    <x v="194"/>
    <x v="815"/>
    <x v="2229"/>
    <x v="4"/>
  </r>
  <r>
    <n v="2230"/>
    <x v="2230"/>
    <s v="Dungeon Crawl for All! A card game of swords, monsters and LOOT! Adventurers as young as 5 and &quot;seasoned&quot; warriors are all welcomed."/>
    <x v="0"/>
    <n v="10706"/>
    <x v="0"/>
    <s v="US"/>
    <s v="USD"/>
    <x v="2229"/>
    <x v="2230"/>
    <x v="0"/>
    <x v="156"/>
    <x v="0"/>
    <x v="6"/>
    <x v="32"/>
    <x v="9"/>
    <x v="1615"/>
    <x v="2230"/>
    <x v="3"/>
  </r>
  <r>
    <n v="2231"/>
    <x v="2231"/>
    <s v="A game about communities by Ben Robbins, creator of Microscope. Do you change the Kingdom or does the Kingdom change you?"/>
    <x v="30"/>
    <n v="30303.24"/>
    <x v="0"/>
    <s v="US"/>
    <s v="USD"/>
    <x v="2230"/>
    <x v="2231"/>
    <x v="0"/>
    <x v="426"/>
    <x v="0"/>
    <x v="6"/>
    <x v="32"/>
    <x v="303"/>
    <x v="1616"/>
    <x v="2231"/>
    <x v="4"/>
  </r>
  <r>
    <n v="2232"/>
    <x v="2232"/>
    <s v="Backstory Cards help you and your friends create vibrant backstories for roleplaying games, no matter the system or genre."/>
    <x v="10"/>
    <n v="24790"/>
    <x v="0"/>
    <s v="US"/>
    <s v="USD"/>
    <x v="2231"/>
    <x v="2232"/>
    <x v="0"/>
    <x v="427"/>
    <x v="0"/>
    <x v="6"/>
    <x v="32"/>
    <x v="304"/>
    <x v="1617"/>
    <x v="2232"/>
    <x v="3"/>
  </r>
  <r>
    <n v="2233"/>
    <x v="2233"/>
    <s v="Cadaver is a lighthearted game of friendly necromancy! Players compete to resurrect as many bodies as possible!"/>
    <x v="30"/>
    <n v="8301"/>
    <x v="0"/>
    <s v="GB"/>
    <s v="GBP"/>
    <x v="2232"/>
    <x v="2233"/>
    <x v="0"/>
    <x v="428"/>
    <x v="0"/>
    <x v="6"/>
    <x v="32"/>
    <x v="305"/>
    <x v="1618"/>
    <x v="2233"/>
    <x v="0"/>
  </r>
  <r>
    <n v="2234"/>
    <x v="2234"/>
    <s v="Pine Tar Baseball is a fun and fast paced dice and card game for 1 to 2 players. The game features fast streamlined game play."/>
    <x v="213"/>
    <n v="1165"/>
    <x v="0"/>
    <s v="US"/>
    <s v="USD"/>
    <x v="2233"/>
    <x v="2234"/>
    <x v="0"/>
    <x v="33"/>
    <x v="0"/>
    <x v="6"/>
    <x v="32"/>
    <x v="306"/>
    <x v="1619"/>
    <x v="2234"/>
    <x v="2"/>
  </r>
  <r>
    <n v="2235"/>
    <x v="2235"/>
    <s v="An amazing set of sceneries to create unique atmospheres for your tabletop gaming."/>
    <x v="93"/>
    <n v="19931"/>
    <x v="0"/>
    <s v="CA"/>
    <s v="CAD"/>
    <x v="2234"/>
    <x v="2235"/>
    <x v="0"/>
    <x v="206"/>
    <x v="0"/>
    <x v="6"/>
    <x v="32"/>
    <x v="42"/>
    <x v="1620"/>
    <x v="2235"/>
    <x v="0"/>
  </r>
  <r>
    <n v="2236"/>
    <x v="2236"/>
    <s v="Assume the role of an intergalactic real-estate agent attempting to satisfy various creature clientele!"/>
    <x v="70"/>
    <n v="15039"/>
    <x v="0"/>
    <s v="US"/>
    <s v="USD"/>
    <x v="2235"/>
    <x v="2236"/>
    <x v="0"/>
    <x v="340"/>
    <x v="0"/>
    <x v="6"/>
    <x v="32"/>
    <x v="294"/>
    <x v="1621"/>
    <x v="2236"/>
    <x v="2"/>
  </r>
  <r>
    <n v="2237"/>
    <x v="2237"/>
    <s v="A real-time cooperative adventure for 2-8 players. Defeat legendary monsters to earn gold and escape before the time RUNS OUT!"/>
    <x v="102"/>
    <n v="63527"/>
    <x v="0"/>
    <s v="US"/>
    <s v="USD"/>
    <x v="2236"/>
    <x v="2237"/>
    <x v="0"/>
    <x v="429"/>
    <x v="0"/>
    <x v="6"/>
    <x v="32"/>
    <x v="279"/>
    <x v="1622"/>
    <x v="2237"/>
    <x v="3"/>
  </r>
  <r>
    <n v="2238"/>
    <x v="2238"/>
    <s v="28mm Fantasy Miniature Range in leadfree white metal: Orcs, wolves and more."/>
    <x v="23"/>
    <n v="5496"/>
    <x v="0"/>
    <s v="DE"/>
    <s v="EUR"/>
    <x v="2237"/>
    <x v="2238"/>
    <x v="0"/>
    <x v="1"/>
    <x v="0"/>
    <x v="6"/>
    <x v="32"/>
    <x v="0"/>
    <x v="1623"/>
    <x v="2238"/>
    <x v="1"/>
  </r>
  <r>
    <n v="2239"/>
    <x v="2239"/>
    <s v="Next stretch goal unlocks at $33,000 and/or 500 backers unlocks 2 bonus stretch goals."/>
    <x v="31"/>
    <n v="32006.67"/>
    <x v="0"/>
    <s v="US"/>
    <s v="USD"/>
    <x v="2238"/>
    <x v="2239"/>
    <x v="0"/>
    <x v="374"/>
    <x v="0"/>
    <x v="6"/>
    <x v="32"/>
    <x v="30"/>
    <x v="1624"/>
    <x v="2239"/>
    <x v="4"/>
  </r>
  <r>
    <n v="2240"/>
    <x v="2240"/>
    <s v="Protect, store, organize and display 225 of your favorite dice in this modular and easy to use dice vault system. Oak and leather."/>
    <x v="10"/>
    <n v="13534"/>
    <x v="0"/>
    <s v="US"/>
    <s v="USD"/>
    <x v="2239"/>
    <x v="2240"/>
    <x v="0"/>
    <x v="93"/>
    <x v="0"/>
    <x v="6"/>
    <x v="32"/>
    <x v="307"/>
    <x v="1625"/>
    <x v="2240"/>
    <x v="2"/>
  </r>
  <r>
    <n v="2241"/>
    <x v="2241"/>
    <s v="You are Ex- Military criminals sent on suicide missions on the edge of space. Science Fiction Tabletop RPG using Savage Worlds"/>
    <x v="28"/>
    <n v="8064"/>
    <x v="0"/>
    <s v="GB"/>
    <s v="GBP"/>
    <x v="2240"/>
    <x v="2241"/>
    <x v="0"/>
    <x v="430"/>
    <x v="0"/>
    <x v="6"/>
    <x v="32"/>
    <x v="308"/>
    <x v="1626"/>
    <x v="2241"/>
    <x v="1"/>
  </r>
  <r>
    <n v="2242"/>
    <x v="2242"/>
    <s v="Inconceivable! An amazing new illustrative deck based on The Princess Bride movie."/>
    <x v="3"/>
    <n v="136009.76"/>
    <x v="0"/>
    <s v="US"/>
    <s v="USD"/>
    <x v="2241"/>
    <x v="2242"/>
    <x v="0"/>
    <x v="431"/>
    <x v="0"/>
    <x v="6"/>
    <x v="32"/>
    <x v="309"/>
    <x v="1627"/>
    <x v="2242"/>
    <x v="4"/>
  </r>
  <r>
    <n v="2243"/>
    <x v="2243"/>
    <s v="1 Week Only! A game starring children, but it's not a childâ€™s game: it's for adults willing to experience horror as only children can."/>
    <x v="332"/>
    <n v="9302.5"/>
    <x v="0"/>
    <s v="US"/>
    <s v="USD"/>
    <x v="2242"/>
    <x v="2243"/>
    <x v="0"/>
    <x v="432"/>
    <x v="0"/>
    <x v="6"/>
    <x v="32"/>
    <x v="310"/>
    <x v="1628"/>
    <x v="2243"/>
    <x v="1"/>
  </r>
  <r>
    <n v="2244"/>
    <x v="2244"/>
    <s v="Finely sculpted 28mm Classic Fantasy metal and resin miniatures perfectly themed for use as a warband or adventuring party."/>
    <x v="10"/>
    <n v="18851"/>
    <x v="0"/>
    <s v="US"/>
    <s v="USD"/>
    <x v="2243"/>
    <x v="2244"/>
    <x v="0"/>
    <x v="126"/>
    <x v="0"/>
    <x v="6"/>
    <x v="32"/>
    <x v="311"/>
    <x v="177"/>
    <x v="2244"/>
    <x v="2"/>
  </r>
  <r>
    <n v="2245"/>
    <x v="2245"/>
    <s v="You've got a time machine, high-powered weapons and a whole lot of history to save. Welcome to TimeWatch!"/>
    <x v="23"/>
    <n v="105881"/>
    <x v="0"/>
    <s v="US"/>
    <s v="USD"/>
    <x v="2244"/>
    <x v="2245"/>
    <x v="0"/>
    <x v="433"/>
    <x v="0"/>
    <x v="6"/>
    <x v="32"/>
    <x v="312"/>
    <x v="1629"/>
    <x v="2245"/>
    <x v="3"/>
  </r>
  <r>
    <n v="2246"/>
    <x v="2246"/>
    <s v="The BESPOKE GEEK is a brand new clothing company from Bletchley, England producing handmade and individual hoodies for geeks."/>
    <x v="30"/>
    <n v="2503"/>
    <x v="0"/>
    <s v="GB"/>
    <s v="GBP"/>
    <x v="2245"/>
    <x v="2246"/>
    <x v="0"/>
    <x v="7"/>
    <x v="0"/>
    <x v="6"/>
    <x v="32"/>
    <x v="8"/>
    <x v="1630"/>
    <x v="2246"/>
    <x v="0"/>
  </r>
  <r>
    <n v="2247"/>
    <x v="2247"/>
    <s v="Take on the role of an ancient forager in this fun strategy game from the designer of Biblios."/>
    <x v="17"/>
    <n v="19324"/>
    <x v="0"/>
    <s v="US"/>
    <s v="USD"/>
    <x v="2246"/>
    <x v="2247"/>
    <x v="0"/>
    <x v="434"/>
    <x v="0"/>
    <x v="6"/>
    <x v="32"/>
    <x v="3"/>
    <x v="1631"/>
    <x v="2247"/>
    <x v="0"/>
  </r>
  <r>
    <n v="2248"/>
    <x v="2248"/>
    <s v="Select your Wizard, determine your rivals, and then duel to the death to demonstrate your superiority wielding the Roots of Magic!"/>
    <x v="39"/>
    <n v="7505"/>
    <x v="0"/>
    <s v="GB"/>
    <s v="GBP"/>
    <x v="2247"/>
    <x v="2248"/>
    <x v="0"/>
    <x v="130"/>
    <x v="0"/>
    <x v="6"/>
    <x v="32"/>
    <x v="13"/>
    <x v="632"/>
    <x v="2248"/>
    <x v="2"/>
  </r>
  <r>
    <n v="2249"/>
    <x v="2249"/>
    <s v="March with the legions against the enemies of Rome in this role-playing game of military adventures."/>
    <x v="8"/>
    <n v="5907"/>
    <x v="0"/>
    <s v="US"/>
    <s v="USD"/>
    <x v="2248"/>
    <x v="2249"/>
    <x v="0"/>
    <x v="387"/>
    <x v="0"/>
    <x v="6"/>
    <x v="32"/>
    <x v="313"/>
    <x v="1323"/>
    <x v="2249"/>
    <x v="4"/>
  </r>
  <r>
    <n v="2250"/>
    <x v="2250"/>
    <s v="A customizable gaming table, for the best gaming experience, portable, storable and lightweight, that can be taken anywhere"/>
    <x v="31"/>
    <n v="243778"/>
    <x v="0"/>
    <s v="US"/>
    <s v="USD"/>
    <x v="2249"/>
    <x v="2250"/>
    <x v="0"/>
    <x v="435"/>
    <x v="0"/>
    <x v="6"/>
    <x v="32"/>
    <x v="314"/>
    <x v="1632"/>
    <x v="2250"/>
    <x v="2"/>
  </r>
  <r>
    <n v="2251"/>
    <x v="2251"/>
    <s v="A great game full of lying, scheming, and werewolves.  Now with additional characters to add even more mayhem!"/>
    <x v="0"/>
    <n v="11428.19"/>
    <x v="0"/>
    <s v="US"/>
    <s v="USD"/>
    <x v="2250"/>
    <x v="2251"/>
    <x v="0"/>
    <x v="436"/>
    <x v="0"/>
    <x v="6"/>
    <x v="32"/>
    <x v="84"/>
    <x v="1633"/>
    <x v="2251"/>
    <x v="3"/>
  </r>
  <r>
    <n v="2252"/>
    <x v="2252"/>
    <s v="A new faction for the 30 mm scale wargame, featuring skirmishes between gangs in a pimp and lethal post-apocalyptic world."/>
    <x v="7"/>
    <n v="24505"/>
    <x v="0"/>
    <s v="ES"/>
    <s v="EUR"/>
    <x v="2251"/>
    <x v="2252"/>
    <x v="0"/>
    <x v="437"/>
    <x v="0"/>
    <x v="6"/>
    <x v="32"/>
    <x v="213"/>
    <x v="1634"/>
    <x v="2252"/>
    <x v="2"/>
  </r>
  <r>
    <n v="2253"/>
    <x v="2253"/>
    <s v="ZoMbushed! - a solo/co-op action zombie survival card game where players must fight to survive by overcoming obstacles and monsters."/>
    <x v="6"/>
    <n v="9015"/>
    <x v="0"/>
    <s v="US"/>
    <s v="USD"/>
    <x v="2252"/>
    <x v="2253"/>
    <x v="0"/>
    <x v="87"/>
    <x v="0"/>
    <x v="6"/>
    <x v="32"/>
    <x v="40"/>
    <x v="1635"/>
    <x v="2253"/>
    <x v="0"/>
  </r>
  <r>
    <n v="2254"/>
    <x v="2254"/>
    <s v="A dexterity microgame by father/daughter team, Jason and Claire Kotarski. Make 100 project."/>
    <x v="2"/>
    <n v="2299"/>
    <x v="0"/>
    <s v="US"/>
    <s v="USD"/>
    <x v="2253"/>
    <x v="2254"/>
    <x v="0"/>
    <x v="438"/>
    <x v="0"/>
    <x v="6"/>
    <x v="32"/>
    <x v="315"/>
    <x v="123"/>
    <x v="2254"/>
    <x v="1"/>
  </r>
  <r>
    <n v="2255"/>
    <x v="2255"/>
    <s v="This is the second set of 5 expansions for our route-building game, Jet Set!"/>
    <x v="333"/>
    <n v="11323"/>
    <x v="0"/>
    <s v="US"/>
    <s v="USD"/>
    <x v="2254"/>
    <x v="2255"/>
    <x v="0"/>
    <x v="197"/>
    <x v="0"/>
    <x v="6"/>
    <x v="32"/>
    <x v="316"/>
    <x v="311"/>
    <x v="2255"/>
    <x v="2"/>
  </r>
  <r>
    <n v="2256"/>
    <x v="2256"/>
    <s v="Build your crypto-currency empire and sabotage your opponents. A deck building, card game. 2-4 players. 15 minutes."/>
    <x v="334"/>
    <n v="1069"/>
    <x v="0"/>
    <s v="GB"/>
    <s v="GBP"/>
    <x v="2255"/>
    <x v="2256"/>
    <x v="0"/>
    <x v="133"/>
    <x v="0"/>
    <x v="6"/>
    <x v="32"/>
    <x v="317"/>
    <x v="1012"/>
    <x v="2256"/>
    <x v="2"/>
  </r>
  <r>
    <n v="2257"/>
    <x v="2257"/>
    <s v="Our Wargame Hab Block is a very versatile &amp; modular product, an ideal piece of terrain for most 28mm Sc-fi gaming system you would play"/>
    <x v="30"/>
    <n v="15903.5"/>
    <x v="0"/>
    <s v="GB"/>
    <s v="GBP"/>
    <x v="2256"/>
    <x v="2257"/>
    <x v="0"/>
    <x v="39"/>
    <x v="0"/>
    <x v="6"/>
    <x v="32"/>
    <x v="318"/>
    <x v="1636"/>
    <x v="2257"/>
    <x v="2"/>
  </r>
  <r>
    <n v="2258"/>
    <x v="2258"/>
    <s v="A Dungeon World campaign setting that takes place after the end of the worlds."/>
    <x v="41"/>
    <n v="3223"/>
    <x v="0"/>
    <s v="US"/>
    <s v="USD"/>
    <x v="2257"/>
    <x v="2258"/>
    <x v="0"/>
    <x v="242"/>
    <x v="0"/>
    <x v="6"/>
    <x v="32"/>
    <x v="92"/>
    <x v="1637"/>
    <x v="2258"/>
    <x v="0"/>
  </r>
  <r>
    <n v="2259"/>
    <x v="2259"/>
    <s v="More Halfmen, more goats, more guns, and most of all some neat buildings and structures for the little fellas to hang out in!"/>
    <x v="28"/>
    <n v="18671"/>
    <x v="0"/>
    <s v="GB"/>
    <s v="GBP"/>
    <x v="2258"/>
    <x v="2259"/>
    <x v="0"/>
    <x v="190"/>
    <x v="0"/>
    <x v="6"/>
    <x v="32"/>
    <x v="319"/>
    <x v="1638"/>
    <x v="2259"/>
    <x v="2"/>
  </r>
  <r>
    <n v="2260"/>
    <x v="2260"/>
    <s v="A fine wood cryptex dice vault to store your favorite dice. Designed to hold a standard set of 7 polyhedrals for your favorite RPG."/>
    <x v="30"/>
    <n v="8173"/>
    <x v="0"/>
    <s v="US"/>
    <s v="USD"/>
    <x v="2259"/>
    <x v="2260"/>
    <x v="0"/>
    <x v="87"/>
    <x v="0"/>
    <x v="6"/>
    <x v="32"/>
    <x v="320"/>
    <x v="1639"/>
    <x v="2260"/>
    <x v="3"/>
  </r>
  <r>
    <n v="2261"/>
    <x v="2261"/>
    <s v="When you think about super heroes, you think of their stunning colorful outfits. Hero dice is great for super hero or anyother games :)"/>
    <x v="28"/>
    <n v="7795"/>
    <x v="0"/>
    <s v="AU"/>
    <s v="AUD"/>
    <x v="2260"/>
    <x v="2261"/>
    <x v="0"/>
    <x v="439"/>
    <x v="0"/>
    <x v="6"/>
    <x v="32"/>
    <x v="321"/>
    <x v="1640"/>
    <x v="2261"/>
    <x v="1"/>
  </r>
  <r>
    <n v="2262"/>
    <x v="2262"/>
    <s v="An RPG about mortal servants of the Horsemen of the Apocalypse deciding to not end the world."/>
    <x v="126"/>
    <n v="5087"/>
    <x v="0"/>
    <s v="US"/>
    <s v="USD"/>
    <x v="2261"/>
    <x v="2262"/>
    <x v="0"/>
    <x v="331"/>
    <x v="0"/>
    <x v="6"/>
    <x v="32"/>
    <x v="225"/>
    <x v="1641"/>
    <x v="2262"/>
    <x v="3"/>
  </r>
  <r>
    <n v="2263"/>
    <x v="2263"/>
    <s v="These are degenerated men who have, since birth, suffered the effect of mutation and turned into something wicked!"/>
    <x v="51"/>
    <n v="8666"/>
    <x v="0"/>
    <s v="SE"/>
    <s v="SEK"/>
    <x v="2262"/>
    <x v="2263"/>
    <x v="0"/>
    <x v="65"/>
    <x v="0"/>
    <x v="6"/>
    <x v="32"/>
    <x v="31"/>
    <x v="1642"/>
    <x v="2263"/>
    <x v="0"/>
  </r>
  <r>
    <n v="2264"/>
    <x v="2264"/>
    <s v="Thunder Alley Crew Chief Expansion from Nothing Now Games. Add Strategy and Control to your racing team. Get Your Crew Chief Today!"/>
    <x v="12"/>
    <n v="10802"/>
    <x v="0"/>
    <s v="US"/>
    <s v="USD"/>
    <x v="2263"/>
    <x v="2264"/>
    <x v="0"/>
    <x v="440"/>
    <x v="0"/>
    <x v="6"/>
    <x v="32"/>
    <x v="145"/>
    <x v="1643"/>
    <x v="2264"/>
    <x v="2"/>
  </r>
  <r>
    <n v="2265"/>
    <x v="2265"/>
    <s v="A second chance to get the deals from earlier campaigns just in time for the Holiday season. Pulp, Cthulhu, Sci-Fi, Old West and more!"/>
    <x v="48"/>
    <n v="597"/>
    <x v="0"/>
    <s v="GB"/>
    <s v="GBP"/>
    <x v="2264"/>
    <x v="2265"/>
    <x v="0"/>
    <x v="57"/>
    <x v="0"/>
    <x v="6"/>
    <x v="32"/>
    <x v="322"/>
    <x v="1644"/>
    <x v="2265"/>
    <x v="2"/>
  </r>
  <r>
    <n v="2266"/>
    <x v="2266"/>
    <s v="Want to be LORD OF THE GOATS? Start building your herd using thievery, magic, bombs and mostly goats."/>
    <x v="15"/>
    <n v="4804"/>
    <x v="0"/>
    <s v="US"/>
    <s v="USD"/>
    <x v="2265"/>
    <x v="2266"/>
    <x v="0"/>
    <x v="441"/>
    <x v="0"/>
    <x v="6"/>
    <x v="32"/>
    <x v="262"/>
    <x v="1645"/>
    <x v="2266"/>
    <x v="2"/>
  </r>
  <r>
    <n v="2267"/>
    <x v="2267"/>
    <s v="Highly-detailed 2x2&quot; dungeon tiles made of a durable polymer-plastic &amp; VERY affordable cost. Perfect for tabletop &amp; role-playing games."/>
    <x v="22"/>
    <n v="76105"/>
    <x v="0"/>
    <s v="US"/>
    <s v="USD"/>
    <x v="2266"/>
    <x v="2267"/>
    <x v="0"/>
    <x v="442"/>
    <x v="0"/>
    <x v="6"/>
    <x v="32"/>
    <x v="323"/>
    <x v="1646"/>
    <x v="2267"/>
    <x v="3"/>
  </r>
  <r>
    <n v="2268"/>
    <x v="2268"/>
    <s v="Chardonnay Go, the viral video with 23 million views, is now a hilarious board game for wine lovers, moms and other shameless people."/>
    <x v="89"/>
    <n v="28728"/>
    <x v="0"/>
    <s v="US"/>
    <s v="USD"/>
    <x v="2267"/>
    <x v="2268"/>
    <x v="0"/>
    <x v="441"/>
    <x v="0"/>
    <x v="6"/>
    <x v="32"/>
    <x v="33"/>
    <x v="1647"/>
    <x v="2268"/>
    <x v="1"/>
  </r>
  <r>
    <n v="2269"/>
    <x v="2269"/>
    <s v="Add exciting loot drops to your CR 1-4, 5-8, 9-12, 13-16, and 17-20 encounters! Each deck has over 200 possible outcomes!"/>
    <x v="30"/>
    <n v="45041"/>
    <x v="0"/>
    <s v="US"/>
    <s v="USD"/>
    <x v="2268"/>
    <x v="2269"/>
    <x v="0"/>
    <x v="443"/>
    <x v="0"/>
    <x v="6"/>
    <x v="32"/>
    <x v="324"/>
    <x v="1648"/>
    <x v="2269"/>
    <x v="1"/>
  </r>
  <r>
    <n v="2270"/>
    <x v="2270"/>
    <s v="MCG Premium Sleeves offer excellent protection for your cards. This line is about to be expanded with new sleeves sizes!"/>
    <x v="31"/>
    <n v="180062"/>
    <x v="0"/>
    <s v="US"/>
    <s v="USD"/>
    <x v="2269"/>
    <x v="2270"/>
    <x v="0"/>
    <x v="444"/>
    <x v="0"/>
    <x v="6"/>
    <x v="32"/>
    <x v="325"/>
    <x v="1649"/>
    <x v="2270"/>
    <x v="2"/>
  </r>
  <r>
    <n v="2271"/>
    <x v="2271"/>
    <s v="Man vs Meeple is the show where we talk about all things board game related. Help us make the very most of our channel for you."/>
    <x v="22"/>
    <n v="56618"/>
    <x v="0"/>
    <s v="US"/>
    <s v="USD"/>
    <x v="2270"/>
    <x v="2271"/>
    <x v="0"/>
    <x v="445"/>
    <x v="0"/>
    <x v="6"/>
    <x v="32"/>
    <x v="103"/>
    <x v="1650"/>
    <x v="2271"/>
    <x v="2"/>
  </r>
  <r>
    <n v="2272"/>
    <x v="2272"/>
    <s v="Pick the Lock is a game of chance and strategy. Attempt to obtain priceless treasures and outwit the other players."/>
    <x v="28"/>
    <n v="13566"/>
    <x v="0"/>
    <s v="US"/>
    <s v="USD"/>
    <x v="2271"/>
    <x v="2272"/>
    <x v="0"/>
    <x v="446"/>
    <x v="0"/>
    <x v="6"/>
    <x v="32"/>
    <x v="326"/>
    <x v="1651"/>
    <x v="2272"/>
    <x v="0"/>
  </r>
  <r>
    <n v="2273"/>
    <x v="2273"/>
    <s v="London, 1937. Top-Secret docs are missing. So, too, is Agent Adler! Intelligence has 7 hrs to find him. Deduction, Deception &amp; Action!"/>
    <x v="30"/>
    <n v="5509"/>
    <x v="0"/>
    <s v="CA"/>
    <s v="CAD"/>
    <x v="2272"/>
    <x v="2273"/>
    <x v="0"/>
    <x v="206"/>
    <x v="0"/>
    <x v="6"/>
    <x v="32"/>
    <x v="47"/>
    <x v="1652"/>
    <x v="2273"/>
    <x v="1"/>
  </r>
  <r>
    <n v="2274"/>
    <x v="2274"/>
    <s v="Ryubix Manor-A system agnostic (OSR/OGL compatible) haunted house module for 4-8 players, scalable to 20th level. 325 area descriptions"/>
    <x v="30"/>
    <n v="2990"/>
    <x v="0"/>
    <s v="US"/>
    <s v="USD"/>
    <x v="2273"/>
    <x v="2274"/>
    <x v="0"/>
    <x v="221"/>
    <x v="0"/>
    <x v="6"/>
    <x v="32"/>
    <x v="28"/>
    <x v="1653"/>
    <x v="2274"/>
    <x v="3"/>
  </r>
  <r>
    <n v="2275"/>
    <x v="2275"/>
    <s v="The aim of this project is to extend our existing Samurai Dwarf range from 6 to 9. The new sculpts will be done by Bob Olley."/>
    <x v="81"/>
    <n v="2650.5"/>
    <x v="0"/>
    <s v="GB"/>
    <s v="GBP"/>
    <x v="2274"/>
    <x v="2275"/>
    <x v="0"/>
    <x v="1"/>
    <x v="0"/>
    <x v="6"/>
    <x v="32"/>
    <x v="327"/>
    <x v="1654"/>
    <x v="2275"/>
    <x v="3"/>
  </r>
  <r>
    <n v="2276"/>
    <x v="2276"/>
    <s v="ABC cards include definitions, shapes recognition, robot tangram, a binary concentration and color memory games! Made in the U.S."/>
    <x v="335"/>
    <n v="4856"/>
    <x v="0"/>
    <s v="US"/>
    <s v="USD"/>
    <x v="2275"/>
    <x v="2276"/>
    <x v="0"/>
    <x v="11"/>
    <x v="0"/>
    <x v="6"/>
    <x v="32"/>
    <x v="6"/>
    <x v="446"/>
    <x v="2276"/>
    <x v="4"/>
  </r>
  <r>
    <n v="2277"/>
    <x v="2277"/>
    <s v="Police Precinct is a cooperative game where the players take on the roles as police officers, with different areas of expertise."/>
    <x v="0"/>
    <n v="11992"/>
    <x v="0"/>
    <s v="US"/>
    <s v="USD"/>
    <x v="2276"/>
    <x v="2277"/>
    <x v="0"/>
    <x v="447"/>
    <x v="0"/>
    <x v="6"/>
    <x v="32"/>
    <x v="48"/>
    <x v="1655"/>
    <x v="2277"/>
    <x v="5"/>
  </r>
  <r>
    <n v="2278"/>
    <x v="2278"/>
    <s v="Dice forged from stone one by one entirely by hand for demanding Gamers and Collectors."/>
    <x v="13"/>
    <n v="5414"/>
    <x v="0"/>
    <s v="IT"/>
    <s v="EUR"/>
    <x v="2277"/>
    <x v="2278"/>
    <x v="0"/>
    <x v="332"/>
    <x v="0"/>
    <x v="6"/>
    <x v="32"/>
    <x v="307"/>
    <x v="1656"/>
    <x v="2278"/>
    <x v="0"/>
  </r>
  <r>
    <n v="2279"/>
    <x v="2279"/>
    <s v="The Zombie Apocalypse has begun! Fortunately, YOU have your priorities straight. What could be more important than Geocaching?"/>
    <x v="28"/>
    <n v="1538"/>
    <x v="0"/>
    <s v="US"/>
    <s v="USD"/>
    <x v="2278"/>
    <x v="2279"/>
    <x v="0"/>
    <x v="58"/>
    <x v="0"/>
    <x v="6"/>
    <x v="32"/>
    <x v="225"/>
    <x v="1657"/>
    <x v="2279"/>
    <x v="0"/>
  </r>
  <r>
    <n v="2280"/>
    <x v="2280"/>
    <s v="A range of highly detailed 28mm fantasy miniatures and supporting gaming rules by Andrea Sfiligoi, creator of Song of Blades and Heroes"/>
    <x v="336"/>
    <n v="39550.5"/>
    <x v="0"/>
    <s v="US"/>
    <s v="USD"/>
    <x v="2279"/>
    <x v="2280"/>
    <x v="0"/>
    <x v="436"/>
    <x v="0"/>
    <x v="6"/>
    <x v="32"/>
    <x v="328"/>
    <x v="1658"/>
    <x v="2280"/>
    <x v="0"/>
  </r>
  <r>
    <n v="2281"/>
    <x v="2281"/>
    <s v="I am trying to get a new band off the ground, and in order to be taken seriously and get gigs, we need some killer recordings!"/>
    <x v="43"/>
    <n v="555"/>
    <x v="0"/>
    <s v="US"/>
    <s v="USD"/>
    <x v="2280"/>
    <x v="2281"/>
    <x v="0"/>
    <x v="202"/>
    <x v="0"/>
    <x v="4"/>
    <x v="11"/>
    <x v="85"/>
    <x v="1659"/>
    <x v="2281"/>
    <x v="6"/>
  </r>
  <r>
    <n v="2282"/>
    <x v="2282"/>
    <s v="Sage King is recording his debut album and wants YOU to be a part of the creation process"/>
    <x v="47"/>
    <n v="1390"/>
    <x v="0"/>
    <s v="US"/>
    <s v="USD"/>
    <x v="2281"/>
    <x v="2282"/>
    <x v="0"/>
    <x v="8"/>
    <x v="0"/>
    <x v="4"/>
    <x v="11"/>
    <x v="85"/>
    <x v="1660"/>
    <x v="2282"/>
    <x v="0"/>
  </r>
  <r>
    <n v="2283"/>
    <x v="2283"/>
    <s v="Help California's own Heart to Heart fund their debut full length record! Forever be apart of the the &lt;3 T &lt;3 family! We need you!"/>
    <x v="9"/>
    <n v="3025.66"/>
    <x v="0"/>
    <s v="US"/>
    <s v="USD"/>
    <x v="2282"/>
    <x v="2283"/>
    <x v="0"/>
    <x v="53"/>
    <x v="0"/>
    <x v="4"/>
    <x v="11"/>
    <x v="7"/>
    <x v="1514"/>
    <x v="2283"/>
    <x v="5"/>
  </r>
  <r>
    <n v="2284"/>
    <x v="2284"/>
    <s v="The Vinyl Skyway reunite to make a third album. "/>
    <x v="12"/>
    <n v="6373.27"/>
    <x v="0"/>
    <s v="US"/>
    <s v="USD"/>
    <x v="2283"/>
    <x v="2284"/>
    <x v="0"/>
    <x v="211"/>
    <x v="0"/>
    <x v="4"/>
    <x v="11"/>
    <x v="6"/>
    <x v="1661"/>
    <x v="2284"/>
    <x v="6"/>
  </r>
  <r>
    <n v="2285"/>
    <x v="2285"/>
    <s v="BSA is headed to Nashville, TN USA to record our first album at the historic Welcome to 1979 Studio. Come re-write history with us..."/>
    <x v="9"/>
    <n v="3641"/>
    <x v="0"/>
    <s v="US"/>
    <s v="USD"/>
    <x v="2284"/>
    <x v="2285"/>
    <x v="0"/>
    <x v="1"/>
    <x v="0"/>
    <x v="4"/>
    <x v="11"/>
    <x v="10"/>
    <x v="1662"/>
    <x v="2285"/>
    <x v="5"/>
  </r>
  <r>
    <n v="2286"/>
    <x v="2286"/>
    <s v="Arson In The Suburbs is ready to release its FIRST three song E.P. and looking to raise funds to get back in the studio! RnFnR!"/>
    <x v="15"/>
    <n v="1501"/>
    <x v="0"/>
    <s v="US"/>
    <s v="USD"/>
    <x v="2285"/>
    <x v="2286"/>
    <x v="0"/>
    <x v="25"/>
    <x v="0"/>
    <x v="4"/>
    <x v="11"/>
    <x v="8"/>
    <x v="1663"/>
    <x v="2286"/>
    <x v="4"/>
  </r>
  <r>
    <n v="2287"/>
    <x v="2287"/>
    <s v="Pre-order Crushed Out's new album TEETH &amp; support the pressing of 12&quot; vinyl records. Release date; Sept. 16, 2014."/>
    <x v="37"/>
    <n v="5398.99"/>
    <x v="0"/>
    <s v="US"/>
    <s v="USD"/>
    <x v="2286"/>
    <x v="2287"/>
    <x v="0"/>
    <x v="448"/>
    <x v="0"/>
    <x v="4"/>
    <x v="11"/>
    <x v="28"/>
    <x v="1664"/>
    <x v="2287"/>
    <x v="3"/>
  </r>
  <r>
    <n v="2288"/>
    <x v="2288"/>
    <s v="Technocracy will be released on digital media on June 26th, but we all know analog is king!  Help us press this album on vinyl!"/>
    <x v="28"/>
    <n v="1001"/>
    <x v="0"/>
    <s v="US"/>
    <s v="USD"/>
    <x v="2287"/>
    <x v="2288"/>
    <x v="0"/>
    <x v="20"/>
    <x v="0"/>
    <x v="4"/>
    <x v="11"/>
    <x v="8"/>
    <x v="1665"/>
    <x v="2288"/>
    <x v="5"/>
  </r>
  <r>
    <n v="2289"/>
    <x v="2289"/>
    <s v="Blind Man Deaf Boy is a Folk Punk band from Denver, we need money to get ourselves a van and take it on tour around the west coast."/>
    <x v="15"/>
    <n v="1611"/>
    <x v="0"/>
    <s v="US"/>
    <s v="USD"/>
    <x v="2288"/>
    <x v="2289"/>
    <x v="0"/>
    <x v="20"/>
    <x v="0"/>
    <x v="4"/>
    <x v="11"/>
    <x v="13"/>
    <x v="1666"/>
    <x v="2289"/>
    <x v="4"/>
  </r>
  <r>
    <n v="2290"/>
    <x v="2290"/>
    <s v="American Standard needs your help pressing their debut EP. Be involved in the artistic process and receive swag in return!"/>
    <x v="15"/>
    <n v="1561"/>
    <x v="0"/>
    <s v="US"/>
    <s v="USD"/>
    <x v="2289"/>
    <x v="2290"/>
    <x v="0"/>
    <x v="60"/>
    <x v="0"/>
    <x v="4"/>
    <x v="11"/>
    <x v="3"/>
    <x v="1667"/>
    <x v="2290"/>
    <x v="8"/>
  </r>
  <r>
    <n v="2291"/>
    <x v="2291"/>
    <s v="So we've recorded a 5-song EP with a 2-time Grammy winner, but we need to raise the  $$$ to mix, master and press it to CD and vinyl!"/>
    <x v="30"/>
    <n v="4320"/>
    <x v="0"/>
    <s v="US"/>
    <s v="USD"/>
    <x v="2290"/>
    <x v="2291"/>
    <x v="0"/>
    <x v="68"/>
    <x v="0"/>
    <x v="4"/>
    <x v="11"/>
    <x v="36"/>
    <x v="1668"/>
    <x v="2291"/>
    <x v="5"/>
  </r>
  <r>
    <n v="2292"/>
    <x v="2292"/>
    <s v="Aiding Contra in the telling of the &quot;Blue Planet Chronicles&quot;, a concept about the history of our beautiful home; Planet Earth!"/>
    <x v="13"/>
    <n v="2145.0100000000002"/>
    <x v="0"/>
    <s v="US"/>
    <s v="USD"/>
    <x v="2291"/>
    <x v="2292"/>
    <x v="0"/>
    <x v="67"/>
    <x v="0"/>
    <x v="4"/>
    <x v="11"/>
    <x v="13"/>
    <x v="832"/>
    <x v="2292"/>
    <x v="5"/>
  </r>
  <r>
    <n v="2293"/>
    <x v="2293"/>
    <s v="Donate here to be a part of the upcoming album. Every little bit helps!"/>
    <x v="16"/>
    <n v="920"/>
    <x v="0"/>
    <s v="US"/>
    <s v="USD"/>
    <x v="2292"/>
    <x v="2293"/>
    <x v="0"/>
    <x v="74"/>
    <x v="0"/>
    <x v="4"/>
    <x v="11"/>
    <x v="29"/>
    <x v="1669"/>
    <x v="2293"/>
    <x v="5"/>
  </r>
  <r>
    <n v="2294"/>
    <x v="2294"/>
    <s v="This is the Kickstarter project for my new upcoming album. It's heavy &amp; you can be a part of it! MONTSTER WORLD DOMINATION 2013!"/>
    <x v="10"/>
    <n v="7304.04"/>
    <x v="0"/>
    <s v="US"/>
    <s v="USD"/>
    <x v="2293"/>
    <x v="2294"/>
    <x v="0"/>
    <x v="300"/>
    <x v="0"/>
    <x v="4"/>
    <x v="11"/>
    <x v="91"/>
    <x v="1670"/>
    <x v="2294"/>
    <x v="5"/>
  </r>
  <r>
    <n v="2295"/>
    <x v="2295"/>
    <s v="The second full length album by SHADOWRAPTR is nearly complete. We just need a little boost to get us there. Think of the children."/>
    <x v="38"/>
    <n v="1503"/>
    <x v="0"/>
    <s v="US"/>
    <s v="USD"/>
    <x v="2294"/>
    <x v="2295"/>
    <x v="0"/>
    <x v="69"/>
    <x v="0"/>
    <x v="4"/>
    <x v="11"/>
    <x v="105"/>
    <x v="1671"/>
    <x v="2295"/>
    <x v="5"/>
  </r>
  <r>
    <n v="2296"/>
    <x v="2296"/>
    <s v="Ed Hamell AKA Hamell on Trial is recording an album titled The Happiest Man in the World. He needs your help."/>
    <x v="39"/>
    <n v="10435"/>
    <x v="0"/>
    <s v="US"/>
    <s v="USD"/>
    <x v="2295"/>
    <x v="2296"/>
    <x v="0"/>
    <x v="108"/>
    <x v="0"/>
    <x v="4"/>
    <x v="11"/>
    <x v="329"/>
    <x v="1672"/>
    <x v="2296"/>
    <x v="5"/>
  </r>
  <r>
    <n v="2297"/>
    <x v="2297"/>
    <s v="New Jersey Alternative Rock band COCO needs YOUR help self-releasing debut EP!"/>
    <x v="28"/>
    <n v="1006"/>
    <x v="0"/>
    <s v="US"/>
    <s v="USD"/>
    <x v="2296"/>
    <x v="2297"/>
    <x v="0"/>
    <x v="10"/>
    <x v="0"/>
    <x v="4"/>
    <x v="11"/>
    <x v="7"/>
    <x v="1673"/>
    <x v="2297"/>
    <x v="5"/>
  </r>
  <r>
    <n v="2298"/>
    <x v="2298"/>
    <s v="My name is Jonny Gray, and my friends and I are working together to raise funds for my debut album"/>
    <x v="11"/>
    <n v="31522"/>
    <x v="0"/>
    <s v="US"/>
    <s v="USD"/>
    <x v="2297"/>
    <x v="2298"/>
    <x v="0"/>
    <x v="449"/>
    <x v="0"/>
    <x v="4"/>
    <x v="11"/>
    <x v="2"/>
    <x v="1674"/>
    <x v="2298"/>
    <x v="3"/>
  </r>
  <r>
    <n v="2299"/>
    <x v="2299"/>
    <s v="Fly Radio has finished tracking their album now all that is left is the mixing/mastering and duplication!"/>
    <x v="43"/>
    <n v="1050.5"/>
    <x v="0"/>
    <s v="US"/>
    <s v="USD"/>
    <x v="2298"/>
    <x v="2299"/>
    <x v="0"/>
    <x v="25"/>
    <x v="0"/>
    <x v="4"/>
    <x v="11"/>
    <x v="330"/>
    <x v="1675"/>
    <x v="2299"/>
    <x v="6"/>
  </r>
  <r>
    <n v="2300"/>
    <x v="2300"/>
    <s v="Big Fiction leaves for tour on 6/27 but the Prison Van needs some work!  New brakes, transmission repair, tires... it needs a bit."/>
    <x v="134"/>
    <n v="810"/>
    <x v="0"/>
    <s v="US"/>
    <s v="USD"/>
    <x v="2299"/>
    <x v="2300"/>
    <x v="0"/>
    <x v="63"/>
    <x v="0"/>
    <x v="4"/>
    <x v="11"/>
    <x v="7"/>
    <x v="1211"/>
    <x v="2300"/>
    <x v="5"/>
  </r>
  <r>
    <n v="2301"/>
    <x v="2301"/>
    <s v="We are America's first trock band, and we're ready to bring you our first album!"/>
    <x v="10"/>
    <n v="6680.22"/>
    <x v="0"/>
    <s v="US"/>
    <s v="USD"/>
    <x v="2300"/>
    <x v="2301"/>
    <x v="1"/>
    <x v="263"/>
    <x v="0"/>
    <x v="4"/>
    <x v="14"/>
    <x v="84"/>
    <x v="484"/>
    <x v="2301"/>
    <x v="4"/>
  </r>
  <r>
    <n v="2302"/>
    <x v="2302"/>
    <s v="Wildcat Strike is looking to complete it's second full length album, titled &quot;Digital Age&quot;, and we want you to be a part of it!"/>
    <x v="98"/>
    <n v="3925"/>
    <x v="0"/>
    <s v="US"/>
    <s v="USD"/>
    <x v="2301"/>
    <x v="2302"/>
    <x v="1"/>
    <x v="268"/>
    <x v="0"/>
    <x v="4"/>
    <x v="14"/>
    <x v="194"/>
    <x v="131"/>
    <x v="2302"/>
    <x v="4"/>
  </r>
  <r>
    <n v="2303"/>
    <x v="2303"/>
    <s v="Abby Travis (EODM, Bangles, Masters of Reality, KMFDM) wants to release her new album as a vinyl picture disc and limited edition CD."/>
    <x v="337"/>
    <n v="7053.61"/>
    <x v="0"/>
    <s v="US"/>
    <s v="USD"/>
    <x v="2302"/>
    <x v="2303"/>
    <x v="1"/>
    <x v="273"/>
    <x v="0"/>
    <x v="4"/>
    <x v="14"/>
    <x v="15"/>
    <x v="1676"/>
    <x v="2303"/>
    <x v="6"/>
  </r>
  <r>
    <n v="2304"/>
    <x v="2304"/>
    <s v="This winter and springtime we will be recording a new full-length album with big voices, big fireworks and mega soul.  "/>
    <x v="12"/>
    <n v="6042.02"/>
    <x v="0"/>
    <s v="US"/>
    <s v="USD"/>
    <x v="1254"/>
    <x v="2304"/>
    <x v="1"/>
    <x v="116"/>
    <x v="0"/>
    <x v="4"/>
    <x v="14"/>
    <x v="7"/>
    <x v="1677"/>
    <x v="2304"/>
    <x v="7"/>
  </r>
  <r>
    <n v="2305"/>
    <x v="2305"/>
    <s v="If you're reading this, we want to say that every dollar counts in these final hours of our campaign. Thank you for all your support!"/>
    <x v="102"/>
    <n v="18221"/>
    <x v="0"/>
    <s v="US"/>
    <s v="USD"/>
    <x v="2303"/>
    <x v="2305"/>
    <x v="1"/>
    <x v="157"/>
    <x v="0"/>
    <x v="4"/>
    <x v="14"/>
    <x v="7"/>
    <x v="1678"/>
    <x v="2305"/>
    <x v="3"/>
  </r>
  <r>
    <n v="2306"/>
    <x v="2306"/>
    <s v="Indie rockers, Dewveall, are recording new music. Take a seat at the table; let them cook you a meal and sing you some songs."/>
    <x v="8"/>
    <n v="3736.55"/>
    <x v="0"/>
    <s v="US"/>
    <s v="USD"/>
    <x v="2304"/>
    <x v="2306"/>
    <x v="1"/>
    <x v="196"/>
    <x v="0"/>
    <x v="4"/>
    <x v="14"/>
    <x v="13"/>
    <x v="1679"/>
    <x v="2306"/>
    <x v="5"/>
  </r>
  <r>
    <n v="2307"/>
    <x v="2307"/>
    <s v="Printing, copywriting, and album art for my first record. It's 100% ready to listen we just need some help to get it out there."/>
    <x v="338"/>
    <n v="2095.2600000000002"/>
    <x v="0"/>
    <s v="US"/>
    <s v="USD"/>
    <x v="2305"/>
    <x v="2307"/>
    <x v="1"/>
    <x v="11"/>
    <x v="0"/>
    <x v="4"/>
    <x v="14"/>
    <x v="13"/>
    <x v="1680"/>
    <x v="2307"/>
    <x v="5"/>
  </r>
  <r>
    <n v="2308"/>
    <x v="2308"/>
    <s v="For our next record we're combining amazing visuals with new and creative music to create an truly beautiful worship experience."/>
    <x v="63"/>
    <n v="50653.11"/>
    <x v="0"/>
    <s v="US"/>
    <s v="USD"/>
    <x v="2306"/>
    <x v="2308"/>
    <x v="1"/>
    <x v="450"/>
    <x v="0"/>
    <x v="4"/>
    <x v="14"/>
    <x v="7"/>
    <x v="1681"/>
    <x v="2308"/>
    <x v="3"/>
  </r>
  <r>
    <n v="2309"/>
    <x v="2309"/>
    <s v="|| HELP MARNY LION PROUDFIT RECORD HER SECOND INDIE FOLK ALBUM THIS MARCH â€“ THE BARN IS WAITING ||"/>
    <x v="12"/>
    <n v="6400.47"/>
    <x v="0"/>
    <s v="US"/>
    <s v="USD"/>
    <x v="2307"/>
    <x v="2309"/>
    <x v="1"/>
    <x v="329"/>
    <x v="0"/>
    <x v="4"/>
    <x v="14"/>
    <x v="13"/>
    <x v="1682"/>
    <x v="2309"/>
    <x v="4"/>
  </r>
  <r>
    <n v="2310"/>
    <x v="2310"/>
    <s v="Two records, a new LP and a full cover of Bowie's Diamond Dogs, to be self-released in Spring 2013 -with your involvement and support."/>
    <x v="17"/>
    <n v="79335.360000000001"/>
    <x v="0"/>
    <s v="US"/>
    <s v="USD"/>
    <x v="2308"/>
    <x v="2310"/>
    <x v="1"/>
    <x v="451"/>
    <x v="0"/>
    <x v="4"/>
    <x v="14"/>
    <x v="331"/>
    <x v="1683"/>
    <x v="2310"/>
    <x v="4"/>
  </r>
  <r>
    <n v="2311"/>
    <x v="2311"/>
    <s v="I'm heading back into the studio!  I'm planning to record a CD of original songs and one with some jazz standards."/>
    <x v="7"/>
    <n v="9370"/>
    <x v="0"/>
    <s v="US"/>
    <s v="USD"/>
    <x v="2309"/>
    <x v="2311"/>
    <x v="1"/>
    <x v="201"/>
    <x v="0"/>
    <x v="4"/>
    <x v="14"/>
    <x v="3"/>
    <x v="1684"/>
    <x v="2311"/>
    <x v="3"/>
  </r>
  <r>
    <n v="2312"/>
    <x v="2312"/>
    <s v="Help Brooklyn psychedelic synth rockers DINOWALRUS release their 3rd Record, COMPLEXION, on vinyl!"/>
    <x v="9"/>
    <n v="3236"/>
    <x v="0"/>
    <s v="US"/>
    <s v="USD"/>
    <x v="2310"/>
    <x v="2312"/>
    <x v="1"/>
    <x v="1"/>
    <x v="0"/>
    <x v="4"/>
    <x v="14"/>
    <x v="29"/>
    <x v="1685"/>
    <x v="2312"/>
    <x v="3"/>
  </r>
  <r>
    <n v="2313"/>
    <x v="2313"/>
    <s v="A Sunny Day in Glasgow are recording a new album and we need your help!"/>
    <x v="10"/>
    <n v="8792.02"/>
    <x v="0"/>
    <s v="US"/>
    <s v="USD"/>
    <x v="2311"/>
    <x v="2313"/>
    <x v="1"/>
    <x v="328"/>
    <x v="0"/>
    <x v="4"/>
    <x v="14"/>
    <x v="98"/>
    <x v="150"/>
    <x v="2313"/>
    <x v="5"/>
  </r>
  <r>
    <n v="2314"/>
    <x v="2314"/>
    <s v="Eliot &amp; Eads, an Americana rock band of St. Louis natives, is recording an album about the heartland. Help them complete the record!"/>
    <x v="38"/>
    <n v="1883.64"/>
    <x v="0"/>
    <s v="US"/>
    <s v="USD"/>
    <x v="2312"/>
    <x v="2314"/>
    <x v="1"/>
    <x v="133"/>
    <x v="0"/>
    <x v="4"/>
    <x v="14"/>
    <x v="96"/>
    <x v="789"/>
    <x v="2314"/>
    <x v="5"/>
  </r>
  <r>
    <n v="2315"/>
    <x v="2315"/>
    <s v="Rice invites you to be a part of the creation of their first album and spread their message of love."/>
    <x v="30"/>
    <n v="2565"/>
    <x v="0"/>
    <s v="US"/>
    <s v="USD"/>
    <x v="2313"/>
    <x v="2315"/>
    <x v="1"/>
    <x v="31"/>
    <x v="0"/>
    <x v="4"/>
    <x v="14"/>
    <x v="33"/>
    <x v="1686"/>
    <x v="2315"/>
    <x v="5"/>
  </r>
  <r>
    <n v="2316"/>
    <x v="2316"/>
    <s v="&quot;The Universal Thump&quot; is the forthcoming orchestral pop album by acclaimed Brooklyn-based Australian singer-songwriter-pianist, Greta Gertler."/>
    <x v="36"/>
    <n v="15606.4"/>
    <x v="0"/>
    <s v="US"/>
    <s v="USD"/>
    <x v="2314"/>
    <x v="2316"/>
    <x v="1"/>
    <x v="452"/>
    <x v="0"/>
    <x v="4"/>
    <x v="14"/>
    <x v="3"/>
    <x v="1687"/>
    <x v="2316"/>
    <x v="8"/>
  </r>
  <r>
    <n v="2317"/>
    <x v="2317"/>
    <s v="Snag the first Wolf Interval release by droners ibreatheFUR and He Can Jog. One month to preorder and then they're gone!"/>
    <x v="44"/>
    <n v="416"/>
    <x v="0"/>
    <s v="US"/>
    <s v="USD"/>
    <x v="2315"/>
    <x v="2317"/>
    <x v="1"/>
    <x v="19"/>
    <x v="0"/>
    <x v="4"/>
    <x v="14"/>
    <x v="3"/>
    <x v="1688"/>
    <x v="2317"/>
    <x v="7"/>
  </r>
  <r>
    <n v="2318"/>
    <x v="2318"/>
    <s v="A book/CD by Michael Hearst featuring songs and factoids that celebrate some of the most bizarre (and under-appreciated) animals that roam the planet!"/>
    <x v="10"/>
    <n v="6053"/>
    <x v="0"/>
    <s v="US"/>
    <s v="USD"/>
    <x v="2316"/>
    <x v="2318"/>
    <x v="1"/>
    <x v="430"/>
    <x v="0"/>
    <x v="4"/>
    <x v="14"/>
    <x v="10"/>
    <x v="1689"/>
    <x v="2318"/>
    <x v="8"/>
  </r>
  <r>
    <n v="2319"/>
    <x v="2319"/>
    <s v="The upcoming debut full-length album from Nevada Color &quot;Adventures&quot; will be available Spring 2014 with your help!"/>
    <x v="9"/>
    <n v="3231"/>
    <x v="0"/>
    <s v="US"/>
    <s v="USD"/>
    <x v="2317"/>
    <x v="2319"/>
    <x v="1"/>
    <x v="99"/>
    <x v="0"/>
    <x v="4"/>
    <x v="14"/>
    <x v="29"/>
    <x v="1690"/>
    <x v="2319"/>
    <x v="4"/>
  </r>
  <r>
    <n v="2320"/>
    <x v="2320"/>
    <s v="We've been hard at work crafting our next batch of songs, and we need your help to record it!  Have a look at our quick witchy video!"/>
    <x v="10"/>
    <n v="5433"/>
    <x v="0"/>
    <s v="US"/>
    <s v="USD"/>
    <x v="2318"/>
    <x v="2320"/>
    <x v="1"/>
    <x v="30"/>
    <x v="0"/>
    <x v="4"/>
    <x v="14"/>
    <x v="15"/>
    <x v="880"/>
    <x v="2320"/>
    <x v="3"/>
  </r>
  <r>
    <n v="2321"/>
    <x v="2321"/>
    <s v="Universal organic liquid seasoning brewed all natural from lupine, oat, salt and water for soups, salads, stews and more"/>
    <x v="339"/>
    <n v="4130"/>
    <x v="3"/>
    <s v="AT"/>
    <s v="EUR"/>
    <x v="2319"/>
    <x v="2321"/>
    <x v="0"/>
    <x v="31"/>
    <x v="1"/>
    <x v="7"/>
    <x v="33"/>
    <x v="115"/>
    <x v="1691"/>
    <x v="2321"/>
    <x v="1"/>
  </r>
  <r>
    <n v="2322"/>
    <x v="2322"/>
    <s v="Jen bakes shortbread is a small batch, all natural shortbread cookie business looking for smart funding to grow!"/>
    <x v="200"/>
    <n v="85"/>
    <x v="3"/>
    <s v="US"/>
    <s v="USD"/>
    <x v="2320"/>
    <x v="2322"/>
    <x v="0"/>
    <x v="80"/>
    <x v="1"/>
    <x v="7"/>
    <x v="33"/>
    <x v="56"/>
    <x v="1209"/>
    <x v="2322"/>
    <x v="1"/>
  </r>
  <r>
    <n v="2323"/>
    <x v="2323"/>
    <s v="You can never go wrong with a Beef Stick, great taste with no fillers and can easily goes with you everywhere."/>
    <x v="49"/>
    <n v="120"/>
    <x v="3"/>
    <s v="US"/>
    <s v="USD"/>
    <x v="2321"/>
    <x v="2323"/>
    <x v="0"/>
    <x v="80"/>
    <x v="1"/>
    <x v="7"/>
    <x v="33"/>
    <x v="217"/>
    <x v="179"/>
    <x v="2323"/>
    <x v="1"/>
  </r>
  <r>
    <n v="2324"/>
    <x v="2324"/>
    <s v="A city centre shop selling great locally made food with room to chat and learn about eachother."/>
    <x v="51"/>
    <n v="1555"/>
    <x v="3"/>
    <s v="GB"/>
    <s v="GBP"/>
    <x v="2322"/>
    <x v="2324"/>
    <x v="0"/>
    <x v="42"/>
    <x v="1"/>
    <x v="7"/>
    <x v="33"/>
    <x v="70"/>
    <x v="1692"/>
    <x v="2324"/>
    <x v="1"/>
  </r>
  <r>
    <n v="2325"/>
    <x v="2325"/>
    <s v="Do you like to Maga? Do you like hot sauce as spicy as your memes? Do you like sexy frogs? Of course you do were all adults here."/>
    <x v="28"/>
    <n v="80"/>
    <x v="3"/>
    <s v="US"/>
    <s v="USD"/>
    <x v="2323"/>
    <x v="2325"/>
    <x v="0"/>
    <x v="63"/>
    <x v="1"/>
    <x v="7"/>
    <x v="33"/>
    <x v="59"/>
    <x v="1693"/>
    <x v="2325"/>
    <x v="1"/>
  </r>
  <r>
    <n v="2326"/>
    <x v="2326"/>
    <s v="The Savage Wienerâ„¢ launched last Summer.  Our Premium wieners are already a hit, our next project is The Ultimate Steak Hot Dog."/>
    <x v="36"/>
    <n v="108"/>
    <x v="3"/>
    <s v="US"/>
    <s v="USD"/>
    <x v="2324"/>
    <x v="2326"/>
    <x v="0"/>
    <x v="29"/>
    <x v="1"/>
    <x v="7"/>
    <x v="33"/>
    <x v="60"/>
    <x v="1694"/>
    <x v="2326"/>
    <x v="1"/>
  </r>
  <r>
    <n v="2327"/>
    <x v="2327"/>
    <s v="Gourmet Fermentation in a Mason Jar. Create delicious, nutritious fermented foods at home."/>
    <x v="19"/>
    <n v="184133.01"/>
    <x v="0"/>
    <s v="US"/>
    <s v="USD"/>
    <x v="2325"/>
    <x v="2327"/>
    <x v="1"/>
    <x v="453"/>
    <x v="0"/>
    <x v="7"/>
    <x v="33"/>
    <x v="332"/>
    <x v="1695"/>
    <x v="2327"/>
    <x v="3"/>
  </r>
  <r>
    <n v="2328"/>
    <x v="2328"/>
    <s v="Our mission: To launch our Crimson Hot Sauce &amp; introduce our Chili &amp; Garlic Pickles. _x000a__x000a_Let's change the game together!"/>
    <x v="3"/>
    <n v="25445"/>
    <x v="0"/>
    <s v="US"/>
    <s v="USD"/>
    <x v="2326"/>
    <x v="2328"/>
    <x v="1"/>
    <x v="416"/>
    <x v="0"/>
    <x v="7"/>
    <x v="33"/>
    <x v="173"/>
    <x v="1696"/>
    <x v="2328"/>
    <x v="0"/>
  </r>
  <r>
    <n v="2329"/>
    <x v="2329"/>
    <s v="Vodka, whiskey and fruit brandy - coming soon! We are a coastal distillery located in historic Half Moon Bay, California."/>
    <x v="31"/>
    <n v="26480"/>
    <x v="0"/>
    <s v="US"/>
    <s v="USD"/>
    <x v="2327"/>
    <x v="2329"/>
    <x v="1"/>
    <x v="207"/>
    <x v="0"/>
    <x v="7"/>
    <x v="33"/>
    <x v="6"/>
    <x v="1697"/>
    <x v="2329"/>
    <x v="3"/>
  </r>
  <r>
    <n v="2330"/>
    <x v="2330"/>
    <s v="Help us launch our whiskey program! With your support we'll barrel and age our first whiskeys: Bourbon, Rye and an American Whiskey."/>
    <x v="19"/>
    <n v="35848"/>
    <x v="0"/>
    <s v="US"/>
    <s v="USD"/>
    <x v="2328"/>
    <x v="2330"/>
    <x v="1"/>
    <x v="430"/>
    <x v="0"/>
    <x v="7"/>
    <x v="33"/>
    <x v="21"/>
    <x v="1698"/>
    <x v="2330"/>
    <x v="0"/>
  </r>
  <r>
    <n v="2331"/>
    <x v="2331"/>
    <s v="Handcrafted, organic, single-origin, bean-to-bar, dark chocolate. Like fine wine, the secret is in the terroir."/>
    <x v="6"/>
    <n v="11545.1"/>
    <x v="0"/>
    <s v="US"/>
    <s v="USD"/>
    <x v="2329"/>
    <x v="2331"/>
    <x v="1"/>
    <x v="454"/>
    <x v="0"/>
    <x v="7"/>
    <x v="33"/>
    <x v="124"/>
    <x v="1699"/>
    <x v="2331"/>
    <x v="3"/>
  </r>
  <r>
    <n v="2332"/>
    <x v="2332"/>
    <s v="Pre-order our delicious, organic, small batch dried pastas (and more) so we can buy a new pasta dryer and move to a commercial kitchen."/>
    <x v="31"/>
    <n v="26577"/>
    <x v="0"/>
    <s v="US"/>
    <s v="USD"/>
    <x v="2330"/>
    <x v="2332"/>
    <x v="1"/>
    <x v="455"/>
    <x v="0"/>
    <x v="7"/>
    <x v="33"/>
    <x v="6"/>
    <x v="1700"/>
    <x v="2332"/>
    <x v="0"/>
  </r>
  <r>
    <n v="2333"/>
    <x v="2333"/>
    <s v="Homemade truffles for NYC chocolate fanatics. Truffle recipes for chocolate addicts from all over the world. Chocolate lovers unite."/>
    <x v="20"/>
    <n v="1273"/>
    <x v="0"/>
    <s v="US"/>
    <s v="USD"/>
    <x v="2331"/>
    <x v="2333"/>
    <x v="1"/>
    <x v="225"/>
    <x v="0"/>
    <x v="7"/>
    <x v="33"/>
    <x v="198"/>
    <x v="1701"/>
    <x v="2333"/>
    <x v="3"/>
  </r>
  <r>
    <n v="2334"/>
    <x v="2334"/>
    <s v="Help us get our delicious, organic, artisanal frozen pops on grocery store shelves in the Baltimore &amp; DC areas."/>
    <x v="23"/>
    <n v="4078"/>
    <x v="0"/>
    <s v="US"/>
    <s v="USD"/>
    <x v="2332"/>
    <x v="2334"/>
    <x v="1"/>
    <x v="85"/>
    <x v="0"/>
    <x v="7"/>
    <x v="33"/>
    <x v="21"/>
    <x v="1702"/>
    <x v="2334"/>
    <x v="3"/>
  </r>
  <r>
    <n v="2335"/>
    <x v="2335"/>
    <s v="We hand-harvest water to make flake finishing salt. We're opening a modern-day salt works in historic Gloucester, Massachusetts!"/>
    <x v="31"/>
    <n v="25568"/>
    <x v="0"/>
    <s v="US"/>
    <s v="USD"/>
    <x v="2333"/>
    <x v="2335"/>
    <x v="1"/>
    <x v="170"/>
    <x v="0"/>
    <x v="7"/>
    <x v="33"/>
    <x v="21"/>
    <x v="1703"/>
    <x v="2335"/>
    <x v="3"/>
  </r>
  <r>
    <n v="2336"/>
    <x v="2336"/>
    <s v="Aged in whiskey barrels for a unique fruity, spicy, and smoky flavor. Youâ€™ve never tasted sriracha quite like this before."/>
    <x v="22"/>
    <n v="104146.51"/>
    <x v="0"/>
    <s v="US"/>
    <s v="USD"/>
    <x v="2334"/>
    <x v="2336"/>
    <x v="1"/>
    <x v="456"/>
    <x v="0"/>
    <x v="7"/>
    <x v="33"/>
    <x v="333"/>
    <x v="1704"/>
    <x v="2336"/>
    <x v="3"/>
  </r>
  <r>
    <n v="2337"/>
    <x v="2337"/>
    <s v="We make small batch, locally sourced bitters and shrubs for cocktails and cooking."/>
    <x v="14"/>
    <n v="13279"/>
    <x v="0"/>
    <s v="US"/>
    <s v="USD"/>
    <x v="2335"/>
    <x v="2337"/>
    <x v="1"/>
    <x v="122"/>
    <x v="0"/>
    <x v="7"/>
    <x v="33"/>
    <x v="38"/>
    <x v="1705"/>
    <x v="2337"/>
    <x v="3"/>
  </r>
  <r>
    <n v="2338"/>
    <x v="2338"/>
    <s v="Handcrafted treats made from dried fruits, nuts, spices &amp; dark chocolate. Gluten-free, dairy-free, soy-free, grain-free; flavor-full!"/>
    <x v="36"/>
    <n v="15171.5"/>
    <x v="0"/>
    <s v="US"/>
    <s v="USD"/>
    <x v="2336"/>
    <x v="2338"/>
    <x v="1"/>
    <x v="252"/>
    <x v="0"/>
    <x v="7"/>
    <x v="33"/>
    <x v="7"/>
    <x v="1706"/>
    <x v="2338"/>
    <x v="3"/>
  </r>
  <r>
    <n v="2339"/>
    <x v="2339"/>
    <s v="The 'food of the gods' has returned in molten glory! CACOCO revives drinking chocolate with a revolutionary sustainable model."/>
    <x v="31"/>
    <n v="73552"/>
    <x v="0"/>
    <s v="US"/>
    <s v="USD"/>
    <x v="2337"/>
    <x v="2339"/>
    <x v="1"/>
    <x v="457"/>
    <x v="0"/>
    <x v="7"/>
    <x v="33"/>
    <x v="239"/>
    <x v="1707"/>
    <x v="2339"/>
    <x v="2"/>
  </r>
  <r>
    <n v="2340"/>
    <x v="2340"/>
    <s v="Strange Matter Coffee is opening a scratch bakery featuring craft doughnuts with vegan and gluten free options!"/>
    <x v="79"/>
    <n v="42311"/>
    <x v="0"/>
    <s v="US"/>
    <s v="USD"/>
    <x v="2338"/>
    <x v="2340"/>
    <x v="1"/>
    <x v="458"/>
    <x v="0"/>
    <x v="7"/>
    <x v="33"/>
    <x v="6"/>
    <x v="1708"/>
    <x v="2340"/>
    <x v="2"/>
  </r>
  <r>
    <n v="2341"/>
    <x v="2341"/>
    <s v="This website will serve as an interface to change lives and have a community routing for your success!"/>
    <x v="10"/>
    <n v="0"/>
    <x v="1"/>
    <s v="US"/>
    <s v="USD"/>
    <x v="2339"/>
    <x v="2341"/>
    <x v="0"/>
    <x v="78"/>
    <x v="1"/>
    <x v="2"/>
    <x v="7"/>
    <x v="50"/>
    <x v="121"/>
    <x v="2341"/>
    <x v="0"/>
  </r>
  <r>
    <n v="2342"/>
    <x v="2342"/>
    <s v="A series of informational and interactive online tutorials enabling businesses to proactively ensure mental and corporate vitality."/>
    <x v="62"/>
    <n v="0"/>
    <x v="1"/>
    <s v="US"/>
    <s v="USD"/>
    <x v="2340"/>
    <x v="2342"/>
    <x v="0"/>
    <x v="78"/>
    <x v="1"/>
    <x v="2"/>
    <x v="7"/>
    <x v="50"/>
    <x v="121"/>
    <x v="2342"/>
    <x v="3"/>
  </r>
  <r>
    <n v="2343"/>
    <x v="2343"/>
    <s v="The most influential and prestigious awards program that honors innovation and leadership in mobile technology and entertainment"/>
    <x v="3"/>
    <n v="300"/>
    <x v="1"/>
    <s v="US"/>
    <s v="USD"/>
    <x v="2341"/>
    <x v="2343"/>
    <x v="0"/>
    <x v="29"/>
    <x v="1"/>
    <x v="2"/>
    <x v="7"/>
    <x v="56"/>
    <x v="462"/>
    <x v="2343"/>
    <x v="0"/>
  </r>
  <r>
    <n v="2344"/>
    <x v="2344"/>
    <s v="SAVE MONEY! Stop worrying about account disputes, supervising installs, and corporation bull-****. We actively negotiate on your behalf"/>
    <x v="28"/>
    <n v="1"/>
    <x v="1"/>
    <s v="CA"/>
    <s v="CAD"/>
    <x v="2342"/>
    <x v="2344"/>
    <x v="0"/>
    <x v="29"/>
    <x v="1"/>
    <x v="2"/>
    <x v="7"/>
    <x v="50"/>
    <x v="120"/>
    <x v="2344"/>
    <x v="2"/>
  </r>
  <r>
    <n v="2345"/>
    <x v="2345"/>
    <s v="My team and I are creating a social media website for pet lovers across the world! Fashion, animal shows, adoptions, and more."/>
    <x v="9"/>
    <n v="0"/>
    <x v="1"/>
    <s v="US"/>
    <s v="USD"/>
    <x v="2343"/>
    <x v="2345"/>
    <x v="0"/>
    <x v="78"/>
    <x v="1"/>
    <x v="2"/>
    <x v="7"/>
    <x v="50"/>
    <x v="121"/>
    <x v="2345"/>
    <x v="0"/>
  </r>
  <r>
    <n v="2346"/>
    <x v="2346"/>
    <s v="Watch and Make FREE 3D Videos &amp; Pics - No Viewer needed. To Help Learn we have Training and Instant 3D viewers."/>
    <x v="127"/>
    <n v="39"/>
    <x v="1"/>
    <s v="US"/>
    <s v="USD"/>
    <x v="2344"/>
    <x v="2346"/>
    <x v="0"/>
    <x v="83"/>
    <x v="1"/>
    <x v="2"/>
    <x v="7"/>
    <x v="50"/>
    <x v="31"/>
    <x v="2346"/>
    <x v="2"/>
  </r>
  <r>
    <n v="2347"/>
    <x v="2347"/>
    <s v="Back this project and get access to a course about building COMPLETE web applications without coding."/>
    <x v="28"/>
    <n v="15"/>
    <x v="1"/>
    <s v="US"/>
    <s v="USD"/>
    <x v="2345"/>
    <x v="2347"/>
    <x v="0"/>
    <x v="29"/>
    <x v="1"/>
    <x v="2"/>
    <x v="7"/>
    <x v="53"/>
    <x v="2"/>
    <x v="2347"/>
    <x v="2"/>
  </r>
  <r>
    <n v="2348"/>
    <x v="2348"/>
    <s v="Own, Buy, Sell 3D property! 3D games, 3D traveling and earn in one virtual 3D NEASPACE, Best for Oculus Rift environment."/>
    <x v="54"/>
    <n v="270"/>
    <x v="1"/>
    <s v="US"/>
    <s v="USD"/>
    <x v="2346"/>
    <x v="2348"/>
    <x v="0"/>
    <x v="81"/>
    <x v="1"/>
    <x v="2"/>
    <x v="7"/>
    <x v="50"/>
    <x v="1205"/>
    <x v="2348"/>
    <x v="0"/>
  </r>
  <r>
    <n v="2349"/>
    <x v="2349"/>
    <s v="Poliword tries to provide the people of the world an opportunity to make real changes in their government through the internet."/>
    <x v="340"/>
    <n v="0"/>
    <x v="1"/>
    <s v="SE"/>
    <s v="SEK"/>
    <x v="2347"/>
    <x v="2349"/>
    <x v="0"/>
    <x v="78"/>
    <x v="1"/>
    <x v="2"/>
    <x v="7"/>
    <x v="50"/>
    <x v="121"/>
    <x v="2349"/>
    <x v="0"/>
  </r>
  <r>
    <n v="2350"/>
    <x v="2350"/>
    <s v="HoxWi are the future for real time interaction with on-line customers via chat or video conference."/>
    <x v="63"/>
    <n v="0"/>
    <x v="1"/>
    <s v="IE"/>
    <s v="EUR"/>
    <x v="2348"/>
    <x v="2350"/>
    <x v="0"/>
    <x v="78"/>
    <x v="1"/>
    <x v="2"/>
    <x v="7"/>
    <x v="50"/>
    <x v="121"/>
    <x v="2350"/>
    <x v="2"/>
  </r>
  <r>
    <n v="2351"/>
    <x v="2351"/>
    <s v="Donate $30 or more and receive a free selfie stick."/>
    <x v="341"/>
    <n v="108"/>
    <x v="1"/>
    <s v="NZ"/>
    <s v="NZD"/>
    <x v="2349"/>
    <x v="2351"/>
    <x v="0"/>
    <x v="63"/>
    <x v="1"/>
    <x v="2"/>
    <x v="7"/>
    <x v="60"/>
    <x v="1709"/>
    <x v="2351"/>
    <x v="0"/>
  </r>
  <r>
    <n v="2352"/>
    <x v="2352"/>
    <s v="It is the mission of the Seekerâ€™s School of Thought and Philosophy to provide a safe and nurturing environment for all."/>
    <x v="13"/>
    <n v="0"/>
    <x v="1"/>
    <s v="US"/>
    <s v="USD"/>
    <x v="2350"/>
    <x v="2352"/>
    <x v="0"/>
    <x v="78"/>
    <x v="1"/>
    <x v="2"/>
    <x v="7"/>
    <x v="50"/>
    <x v="121"/>
    <x v="2352"/>
    <x v="0"/>
  </r>
  <r>
    <n v="2353"/>
    <x v="2353"/>
    <s v="The best dating website for bronys and pegasisters. The reason I'm trying to get the funds for this project is that I need a laptop."/>
    <x v="28"/>
    <n v="0"/>
    <x v="1"/>
    <s v="US"/>
    <s v="USD"/>
    <x v="2351"/>
    <x v="2353"/>
    <x v="0"/>
    <x v="78"/>
    <x v="1"/>
    <x v="2"/>
    <x v="7"/>
    <x v="50"/>
    <x v="121"/>
    <x v="2353"/>
    <x v="0"/>
  </r>
  <r>
    <n v="2354"/>
    <x v="2354"/>
    <s v="Almost done with doctorate degree but need funding of $35,000 to complete research of project."/>
    <x v="19"/>
    <n v="25"/>
    <x v="1"/>
    <s v="US"/>
    <s v="USD"/>
    <x v="2352"/>
    <x v="2354"/>
    <x v="0"/>
    <x v="29"/>
    <x v="1"/>
    <x v="2"/>
    <x v="7"/>
    <x v="50"/>
    <x v="380"/>
    <x v="2354"/>
    <x v="3"/>
  </r>
  <r>
    <n v="2355"/>
    <x v="2355"/>
    <s v="PriceItUpPlease will be an easy to use website that estimates the amount of your startup costs for that great idea you have!"/>
    <x v="6"/>
    <n v="55"/>
    <x v="1"/>
    <s v="AU"/>
    <s v="AUD"/>
    <x v="2353"/>
    <x v="2355"/>
    <x v="0"/>
    <x v="84"/>
    <x v="1"/>
    <x v="2"/>
    <x v="7"/>
    <x v="60"/>
    <x v="440"/>
    <x v="2355"/>
    <x v="0"/>
  </r>
  <r>
    <n v="2356"/>
    <x v="2356"/>
    <s v="HardstyleUnited.com The Global Hardstyle community. Your Hardstyle community."/>
    <x v="3"/>
    <n v="0"/>
    <x v="1"/>
    <s v="NL"/>
    <s v="EUR"/>
    <x v="2354"/>
    <x v="2356"/>
    <x v="0"/>
    <x v="78"/>
    <x v="1"/>
    <x v="2"/>
    <x v="7"/>
    <x v="50"/>
    <x v="121"/>
    <x v="2356"/>
    <x v="0"/>
  </r>
  <r>
    <n v="2357"/>
    <x v="2357"/>
    <s v="Click For Therapy is a website that was created to connect consumers and therapists across the UK."/>
    <x v="100"/>
    <n v="0"/>
    <x v="1"/>
    <s v="GB"/>
    <s v="GBP"/>
    <x v="2355"/>
    <x v="2357"/>
    <x v="0"/>
    <x v="78"/>
    <x v="1"/>
    <x v="2"/>
    <x v="7"/>
    <x v="50"/>
    <x v="121"/>
    <x v="2357"/>
    <x v="0"/>
  </r>
  <r>
    <n v="2358"/>
    <x v="2358"/>
    <s v="A website to auction, sell and swap items in the uk without a charge, without excess fees, the next ebay."/>
    <x v="15"/>
    <n v="0"/>
    <x v="1"/>
    <s v="GB"/>
    <s v="GBP"/>
    <x v="2356"/>
    <x v="2358"/>
    <x v="0"/>
    <x v="78"/>
    <x v="1"/>
    <x v="2"/>
    <x v="7"/>
    <x v="50"/>
    <x v="121"/>
    <x v="2358"/>
    <x v="3"/>
  </r>
  <r>
    <n v="2359"/>
    <x v="2359"/>
    <s v="I want to crowdfund the sequencing of my own genome to make it publicly available with crowd-sourced interpretation."/>
    <x v="51"/>
    <n v="1101"/>
    <x v="1"/>
    <s v="US"/>
    <s v="USD"/>
    <x v="2357"/>
    <x v="2359"/>
    <x v="0"/>
    <x v="83"/>
    <x v="1"/>
    <x v="2"/>
    <x v="7"/>
    <x v="77"/>
    <x v="1710"/>
    <x v="2359"/>
    <x v="0"/>
  </r>
  <r>
    <n v="2360"/>
    <x v="2360"/>
    <s v="Welcome to Bee Bay Canada, your commission free microjobs website.  Sell at any price and keep 100% of what you earn!"/>
    <x v="10"/>
    <n v="2"/>
    <x v="1"/>
    <s v="CA"/>
    <s v="CAD"/>
    <x v="2358"/>
    <x v="2360"/>
    <x v="0"/>
    <x v="29"/>
    <x v="1"/>
    <x v="2"/>
    <x v="7"/>
    <x v="50"/>
    <x v="447"/>
    <x v="2360"/>
    <x v="2"/>
  </r>
  <r>
    <n v="2361"/>
    <x v="2361"/>
    <s v="A website for email/sms alerts of your personal selection, comparison of prices,consolidated database, best deals around for clothing."/>
    <x v="48"/>
    <n v="0"/>
    <x v="1"/>
    <s v="CA"/>
    <s v="CAD"/>
    <x v="2359"/>
    <x v="2361"/>
    <x v="0"/>
    <x v="78"/>
    <x v="1"/>
    <x v="2"/>
    <x v="7"/>
    <x v="50"/>
    <x v="121"/>
    <x v="2361"/>
    <x v="2"/>
  </r>
  <r>
    <n v="2362"/>
    <x v="2362"/>
    <s v="The Columbus Ruby Brigade has brought monthly ruby goodness and camaraderie to all participants."/>
    <x v="329"/>
    <n v="120"/>
    <x v="1"/>
    <s v="US"/>
    <s v="USD"/>
    <x v="2360"/>
    <x v="2362"/>
    <x v="0"/>
    <x v="84"/>
    <x v="1"/>
    <x v="2"/>
    <x v="7"/>
    <x v="129"/>
    <x v="88"/>
    <x v="2362"/>
    <x v="3"/>
  </r>
  <r>
    <n v="2363"/>
    <x v="2363"/>
    <s v="This is an affordable social lead based web-site to help anyone who wants extra work or start their own business. We find your customer"/>
    <x v="164"/>
    <n v="0"/>
    <x v="1"/>
    <s v="US"/>
    <s v="USD"/>
    <x v="2361"/>
    <x v="2363"/>
    <x v="0"/>
    <x v="78"/>
    <x v="1"/>
    <x v="2"/>
    <x v="7"/>
    <x v="50"/>
    <x v="121"/>
    <x v="2363"/>
    <x v="0"/>
  </r>
  <r>
    <n v="2364"/>
    <x v="2364"/>
    <s v="Making a Minecraft server and Website and I need your help to fund it. Thanks in Advance!"/>
    <x v="342"/>
    <n v="0"/>
    <x v="1"/>
    <s v="US"/>
    <s v="USD"/>
    <x v="2362"/>
    <x v="2364"/>
    <x v="0"/>
    <x v="78"/>
    <x v="1"/>
    <x v="2"/>
    <x v="7"/>
    <x v="50"/>
    <x v="121"/>
    <x v="2364"/>
    <x v="0"/>
  </r>
  <r>
    <n v="2365"/>
    <x v="2365"/>
    <s v="A website that could group all your social 'identities' and online property together and find new followers or creators to follow"/>
    <x v="28"/>
    <n v="0"/>
    <x v="1"/>
    <s v="IT"/>
    <s v="EUR"/>
    <x v="2363"/>
    <x v="2365"/>
    <x v="0"/>
    <x v="78"/>
    <x v="1"/>
    <x v="2"/>
    <x v="7"/>
    <x v="50"/>
    <x v="121"/>
    <x v="2365"/>
    <x v="0"/>
  </r>
  <r>
    <n v="2366"/>
    <x v="2366"/>
    <s v="iDEA virtual activities, the perfect way to encourage children and families to get active - physically, socially and mentally."/>
    <x v="31"/>
    <n v="2630"/>
    <x v="1"/>
    <s v="GB"/>
    <s v="GBP"/>
    <x v="2364"/>
    <x v="2366"/>
    <x v="0"/>
    <x v="74"/>
    <x v="1"/>
    <x v="2"/>
    <x v="7"/>
    <x v="57"/>
    <x v="1711"/>
    <x v="2366"/>
    <x v="0"/>
  </r>
  <r>
    <n v="2367"/>
    <x v="2367"/>
    <s v="Our goal is to create a completely free website similar to Chegg.com for students to benefit from without raping their wallet!"/>
    <x v="63"/>
    <n v="670"/>
    <x v="1"/>
    <s v="US"/>
    <s v="USD"/>
    <x v="2365"/>
    <x v="2367"/>
    <x v="0"/>
    <x v="25"/>
    <x v="1"/>
    <x v="2"/>
    <x v="7"/>
    <x v="60"/>
    <x v="1712"/>
    <x v="2367"/>
    <x v="2"/>
  </r>
  <r>
    <n v="2368"/>
    <x v="2368"/>
    <s v="A professional and social media environment created to effectively match job seekers to jobs based on an algorithms-matching system"/>
    <x v="79"/>
    <n v="100"/>
    <x v="1"/>
    <s v="US"/>
    <s v="USD"/>
    <x v="2366"/>
    <x v="2368"/>
    <x v="0"/>
    <x v="84"/>
    <x v="1"/>
    <x v="2"/>
    <x v="7"/>
    <x v="50"/>
    <x v="73"/>
    <x v="2368"/>
    <x v="0"/>
  </r>
  <r>
    <n v="2369"/>
    <x v="2369"/>
    <s v="A website that lets local businesses offer deals to customers and be found online. They pay a small yearly fee and keep %100 of profit."/>
    <x v="31"/>
    <n v="0"/>
    <x v="1"/>
    <s v="US"/>
    <s v="USD"/>
    <x v="2367"/>
    <x v="2369"/>
    <x v="0"/>
    <x v="78"/>
    <x v="1"/>
    <x v="2"/>
    <x v="7"/>
    <x v="50"/>
    <x v="121"/>
    <x v="2369"/>
    <x v="2"/>
  </r>
  <r>
    <n v="2370"/>
    <x v="2370"/>
    <s v="Let's go get it back! Most people can get $5,000 to $6,000 more a year in tax deductions. Stop the abuse and get back your share!"/>
    <x v="31"/>
    <n v="82"/>
    <x v="1"/>
    <s v="US"/>
    <s v="USD"/>
    <x v="2368"/>
    <x v="2370"/>
    <x v="0"/>
    <x v="80"/>
    <x v="1"/>
    <x v="2"/>
    <x v="7"/>
    <x v="50"/>
    <x v="372"/>
    <x v="2370"/>
    <x v="3"/>
  </r>
  <r>
    <n v="2371"/>
    <x v="2371"/>
    <s v="ProjectPetal.com is an all in one website for all Makers to share projects and ideas. A Facebook(R) Twitter(R) &amp; Github(R) all in one."/>
    <x v="13"/>
    <n v="0"/>
    <x v="1"/>
    <s v="US"/>
    <s v="USD"/>
    <x v="2369"/>
    <x v="2371"/>
    <x v="0"/>
    <x v="78"/>
    <x v="1"/>
    <x v="2"/>
    <x v="7"/>
    <x v="50"/>
    <x v="121"/>
    <x v="2371"/>
    <x v="0"/>
  </r>
  <r>
    <n v="2372"/>
    <x v="2372"/>
    <s v="An online platform that will notify every listed individual, vet, council, pound and so on in a geographical area when a pet is lost!"/>
    <x v="62"/>
    <n v="180"/>
    <x v="1"/>
    <s v="AU"/>
    <s v="AUD"/>
    <x v="2370"/>
    <x v="2372"/>
    <x v="0"/>
    <x v="79"/>
    <x v="1"/>
    <x v="2"/>
    <x v="7"/>
    <x v="56"/>
    <x v="179"/>
    <x v="2372"/>
    <x v="0"/>
  </r>
  <r>
    <n v="2373"/>
    <x v="2373"/>
    <s v="We want to create a safe marketplace for buying and selling bicycles."/>
    <x v="343"/>
    <n v="50"/>
    <x v="1"/>
    <s v="SE"/>
    <s v="SEK"/>
    <x v="2371"/>
    <x v="2373"/>
    <x v="0"/>
    <x v="29"/>
    <x v="1"/>
    <x v="2"/>
    <x v="7"/>
    <x v="50"/>
    <x v="73"/>
    <x v="2373"/>
    <x v="0"/>
  </r>
  <r>
    <n v="2374"/>
    <x v="2374"/>
    <s v="Next time you want a beer, put down your keys and pick up your phone. We prevent drunk driving by delivering alcohol to you at home."/>
    <x v="29"/>
    <n v="10"/>
    <x v="1"/>
    <s v="US"/>
    <s v="USD"/>
    <x v="2372"/>
    <x v="2374"/>
    <x v="0"/>
    <x v="29"/>
    <x v="1"/>
    <x v="2"/>
    <x v="7"/>
    <x v="50"/>
    <x v="119"/>
    <x v="2374"/>
    <x v="0"/>
  </r>
  <r>
    <n v="2375"/>
    <x v="2375"/>
    <s v="Slice Trade is a new way to trade in your old phones. We buy back phones in any condition and pay you cash or give you a new one free!"/>
    <x v="3"/>
    <n v="0"/>
    <x v="1"/>
    <s v="US"/>
    <s v="USD"/>
    <x v="2373"/>
    <x v="2375"/>
    <x v="0"/>
    <x v="78"/>
    <x v="1"/>
    <x v="2"/>
    <x v="7"/>
    <x v="50"/>
    <x v="121"/>
    <x v="2375"/>
    <x v="2"/>
  </r>
  <r>
    <n v="2376"/>
    <x v="2376"/>
    <s v="Tough, pre-manufactured lost and found stickers that forward messages to the owners email and cellphone."/>
    <x v="9"/>
    <n v="326.33"/>
    <x v="1"/>
    <s v="US"/>
    <s v="USD"/>
    <x v="2374"/>
    <x v="2376"/>
    <x v="0"/>
    <x v="80"/>
    <x v="1"/>
    <x v="2"/>
    <x v="7"/>
    <x v="57"/>
    <x v="1713"/>
    <x v="2376"/>
    <x v="0"/>
  </r>
  <r>
    <n v="2377"/>
    <x v="2377"/>
    <s v="Fluttify is an Online Video Sharing Platform allowing friends to share their favorite Trending Content with each other."/>
    <x v="30"/>
    <n v="0"/>
    <x v="1"/>
    <s v="CA"/>
    <s v="CAD"/>
    <x v="2375"/>
    <x v="2377"/>
    <x v="0"/>
    <x v="78"/>
    <x v="1"/>
    <x v="2"/>
    <x v="7"/>
    <x v="50"/>
    <x v="121"/>
    <x v="2377"/>
    <x v="2"/>
  </r>
  <r>
    <n v="2378"/>
    <x v="2378"/>
    <s v="KEEPUP allows you to extend your social circle by introducing you to new people via your friends."/>
    <x v="74"/>
    <n v="0"/>
    <x v="1"/>
    <s v="US"/>
    <s v="USD"/>
    <x v="2376"/>
    <x v="2378"/>
    <x v="0"/>
    <x v="78"/>
    <x v="1"/>
    <x v="2"/>
    <x v="7"/>
    <x v="50"/>
    <x v="121"/>
    <x v="2378"/>
    <x v="0"/>
  </r>
  <r>
    <n v="2379"/>
    <x v="2379"/>
    <s v="Selectcooks.com is a community marketplace for people to list, find and hire chefs."/>
    <x v="11"/>
    <n v="0"/>
    <x v="1"/>
    <s v="US"/>
    <s v="USD"/>
    <x v="2377"/>
    <x v="2379"/>
    <x v="0"/>
    <x v="78"/>
    <x v="1"/>
    <x v="2"/>
    <x v="7"/>
    <x v="50"/>
    <x v="121"/>
    <x v="2379"/>
    <x v="0"/>
  </r>
  <r>
    <n v="2380"/>
    <x v="2380"/>
    <s v="Tired of waiting for likes? Here is a brand new social network centered on real-time hashtag chatting. Just chat and enjoy!"/>
    <x v="36"/>
    <n v="55"/>
    <x v="1"/>
    <s v="US"/>
    <s v="USD"/>
    <x v="2378"/>
    <x v="2380"/>
    <x v="0"/>
    <x v="83"/>
    <x v="1"/>
    <x v="2"/>
    <x v="7"/>
    <x v="50"/>
    <x v="1714"/>
    <x v="2380"/>
    <x v="0"/>
  </r>
  <r>
    <n v="2381"/>
    <x v="2381"/>
    <s v="Social Media Platform for the Marijuana Industry to create professionalism and a stable lasting market."/>
    <x v="344"/>
    <n v="1571"/>
    <x v="1"/>
    <s v="US"/>
    <s v="USD"/>
    <x v="2379"/>
    <x v="2381"/>
    <x v="0"/>
    <x v="63"/>
    <x v="1"/>
    <x v="2"/>
    <x v="7"/>
    <x v="53"/>
    <x v="1715"/>
    <x v="2381"/>
    <x v="0"/>
  </r>
  <r>
    <n v="2382"/>
    <x v="2382"/>
    <s v="Netiquette classes to teach our youth how make proper use of computer-mediated communications for personal and educational success."/>
    <x v="9"/>
    <n v="75"/>
    <x v="1"/>
    <s v="US"/>
    <s v="USD"/>
    <x v="2380"/>
    <x v="2382"/>
    <x v="0"/>
    <x v="84"/>
    <x v="1"/>
    <x v="2"/>
    <x v="7"/>
    <x v="56"/>
    <x v="822"/>
    <x v="2382"/>
    <x v="0"/>
  </r>
  <r>
    <n v="2383"/>
    <x v="2383"/>
    <s v="A quirky online shop where you can buy, sell and discover stuff that's &quot;a little bit different&quot;. We think &quot;it's right up your alley!&quot;"/>
    <x v="3"/>
    <n v="435"/>
    <x v="1"/>
    <s v="NZ"/>
    <s v="NZD"/>
    <x v="2381"/>
    <x v="2383"/>
    <x v="0"/>
    <x v="83"/>
    <x v="1"/>
    <x v="2"/>
    <x v="7"/>
    <x v="65"/>
    <x v="1716"/>
    <x v="2383"/>
    <x v="0"/>
  </r>
  <r>
    <n v="2384"/>
    <x v="2384"/>
    <s v="We're seeking to reward our members for their social behavior. The members win on two levels- compensation and increased viral sharing!"/>
    <x v="28"/>
    <n v="8"/>
    <x v="1"/>
    <s v="US"/>
    <s v="USD"/>
    <x v="2382"/>
    <x v="2384"/>
    <x v="0"/>
    <x v="22"/>
    <x v="1"/>
    <x v="2"/>
    <x v="7"/>
    <x v="60"/>
    <x v="120"/>
    <x v="2384"/>
    <x v="3"/>
  </r>
  <r>
    <n v="2385"/>
    <x v="2385"/>
    <s v="Lyka will allow you to search for shoes in every sneaker store and website and then buy for in-store pickup or same-day delivery."/>
    <x v="99"/>
    <n v="788"/>
    <x v="1"/>
    <s v="US"/>
    <s v="USD"/>
    <x v="2383"/>
    <x v="2385"/>
    <x v="0"/>
    <x v="63"/>
    <x v="1"/>
    <x v="2"/>
    <x v="7"/>
    <x v="60"/>
    <x v="1717"/>
    <x v="2385"/>
    <x v="0"/>
  </r>
  <r>
    <n v="2386"/>
    <x v="2386"/>
    <s v="Realjobmatch is not just a job search site but a matching site , matching the right jobseekers with the best jobs."/>
    <x v="11"/>
    <n v="0"/>
    <x v="1"/>
    <s v="CA"/>
    <s v="CAD"/>
    <x v="2384"/>
    <x v="2386"/>
    <x v="0"/>
    <x v="78"/>
    <x v="1"/>
    <x v="2"/>
    <x v="7"/>
    <x v="50"/>
    <x v="121"/>
    <x v="2386"/>
    <x v="3"/>
  </r>
  <r>
    <n v="2387"/>
    <x v="2387"/>
    <s v="Learning should be fun! Effective health education includes the person's learning strengths, preferences and cultural perspective."/>
    <x v="60"/>
    <n v="1026"/>
    <x v="1"/>
    <s v="US"/>
    <s v="USD"/>
    <x v="2385"/>
    <x v="2387"/>
    <x v="0"/>
    <x v="83"/>
    <x v="1"/>
    <x v="2"/>
    <x v="7"/>
    <x v="60"/>
    <x v="1718"/>
    <x v="2387"/>
    <x v="2"/>
  </r>
  <r>
    <n v="2388"/>
    <x v="2388"/>
    <s v="The first ever trend-powered stock-market where you can buy and sell shares of you and your loved ones. Let's explore life together."/>
    <x v="258"/>
    <n v="463"/>
    <x v="1"/>
    <s v="US"/>
    <s v="USD"/>
    <x v="2386"/>
    <x v="2388"/>
    <x v="0"/>
    <x v="22"/>
    <x v="1"/>
    <x v="2"/>
    <x v="7"/>
    <x v="60"/>
    <x v="1719"/>
    <x v="2388"/>
    <x v="3"/>
  </r>
  <r>
    <n v="2389"/>
    <x v="2389"/>
    <s v="Kiwwi va dÃ©poussiÃ©rer le marchÃ© de l'emploi, avec peu de moyens mais de trÃ¨s bonnes idÃ©es, cependant, nous avons besoin de vous !"/>
    <x v="194"/>
    <n v="30"/>
    <x v="1"/>
    <s v="FR"/>
    <s v="EUR"/>
    <x v="2387"/>
    <x v="2389"/>
    <x v="0"/>
    <x v="29"/>
    <x v="1"/>
    <x v="2"/>
    <x v="7"/>
    <x v="50"/>
    <x v="179"/>
    <x v="2389"/>
    <x v="0"/>
  </r>
  <r>
    <n v="2390"/>
    <x v="2390"/>
    <s v="A SaaS solution for Businesses to align their strategies with customer value, using realtime strategic roadmaps &amp; visualisations."/>
    <x v="345"/>
    <n v="0"/>
    <x v="1"/>
    <s v="AU"/>
    <s v="AUD"/>
    <x v="2388"/>
    <x v="2390"/>
    <x v="0"/>
    <x v="78"/>
    <x v="1"/>
    <x v="2"/>
    <x v="7"/>
    <x v="50"/>
    <x v="121"/>
    <x v="2390"/>
    <x v="3"/>
  </r>
  <r>
    <n v="2391"/>
    <x v="2391"/>
    <s v="Using the power of internet to help people save hundreds in car repair."/>
    <x v="22"/>
    <n v="25"/>
    <x v="1"/>
    <s v="US"/>
    <s v="USD"/>
    <x v="2389"/>
    <x v="2391"/>
    <x v="0"/>
    <x v="29"/>
    <x v="1"/>
    <x v="2"/>
    <x v="7"/>
    <x v="50"/>
    <x v="380"/>
    <x v="2391"/>
    <x v="0"/>
  </r>
  <r>
    <n v="2392"/>
    <x v="2392"/>
    <s v="I am asking for $4,200 to launch a unique website serving professionals in any and all industries seeking additional income in Oregon."/>
    <x v="285"/>
    <n v="0"/>
    <x v="1"/>
    <s v="US"/>
    <s v="USD"/>
    <x v="2390"/>
    <x v="2392"/>
    <x v="0"/>
    <x v="78"/>
    <x v="1"/>
    <x v="2"/>
    <x v="7"/>
    <x v="50"/>
    <x v="121"/>
    <x v="2392"/>
    <x v="0"/>
  </r>
  <r>
    <n v="2393"/>
    <x v="2393"/>
    <s v="Imagine a world where you can swap a video game you're tired of playing for a video game you actually want to play for just $1.50!"/>
    <x v="57"/>
    <n v="50"/>
    <x v="1"/>
    <s v="US"/>
    <s v="USD"/>
    <x v="2391"/>
    <x v="2393"/>
    <x v="0"/>
    <x v="29"/>
    <x v="1"/>
    <x v="2"/>
    <x v="7"/>
    <x v="50"/>
    <x v="73"/>
    <x v="2393"/>
    <x v="0"/>
  </r>
  <r>
    <n v="2394"/>
    <x v="2394"/>
    <s v="We want to create the &quot;Facebook&quot; for Writers. We are working on a new world for people who like to write. Check out more wriyon.com"/>
    <x v="10"/>
    <n v="3"/>
    <x v="1"/>
    <s v="IE"/>
    <s v="EUR"/>
    <x v="2392"/>
    <x v="2394"/>
    <x v="0"/>
    <x v="84"/>
    <x v="1"/>
    <x v="2"/>
    <x v="7"/>
    <x v="50"/>
    <x v="1720"/>
    <x v="2394"/>
    <x v="0"/>
  </r>
  <r>
    <n v="2395"/>
    <x v="2395"/>
    <s v="I am making a social website where people can anonymously or openly vent, All walks of life all over the world"/>
    <x v="287"/>
    <n v="0"/>
    <x v="1"/>
    <s v="US"/>
    <s v="USD"/>
    <x v="2393"/>
    <x v="2395"/>
    <x v="0"/>
    <x v="78"/>
    <x v="1"/>
    <x v="2"/>
    <x v="7"/>
    <x v="50"/>
    <x v="121"/>
    <x v="2395"/>
    <x v="2"/>
  </r>
  <r>
    <n v="2396"/>
    <x v="2396"/>
    <s v="I'm creating a website with projects which I'll create later / Ich erstelle eine Webseite mit Projekten, welche ich spÃ¤ter erstelle."/>
    <x v="10"/>
    <n v="10"/>
    <x v="1"/>
    <s v="CH"/>
    <s v="CHF"/>
    <x v="2394"/>
    <x v="2396"/>
    <x v="0"/>
    <x v="29"/>
    <x v="1"/>
    <x v="2"/>
    <x v="7"/>
    <x v="50"/>
    <x v="119"/>
    <x v="2396"/>
    <x v="0"/>
  </r>
  <r>
    <n v="2397"/>
    <x v="2397"/>
    <s v="Matching refugees with sponsors in the US for 5 years. Our goal is to assist 300 Rohingya refugee families with supportive communities."/>
    <x v="346"/>
    <n v="0"/>
    <x v="1"/>
    <s v="US"/>
    <s v="USD"/>
    <x v="2395"/>
    <x v="2397"/>
    <x v="0"/>
    <x v="78"/>
    <x v="1"/>
    <x v="2"/>
    <x v="7"/>
    <x v="50"/>
    <x v="121"/>
    <x v="2397"/>
    <x v="3"/>
  </r>
  <r>
    <n v="2398"/>
    <x v="2398"/>
    <s v="The internets new search engine. Looking for funding to develop our backend web indexing software with an emphasis on automation."/>
    <x v="23"/>
    <n v="0"/>
    <x v="1"/>
    <s v="US"/>
    <s v="USD"/>
    <x v="2396"/>
    <x v="2398"/>
    <x v="0"/>
    <x v="78"/>
    <x v="1"/>
    <x v="2"/>
    <x v="7"/>
    <x v="50"/>
    <x v="121"/>
    <x v="2398"/>
    <x v="0"/>
  </r>
  <r>
    <n v="2399"/>
    <x v="2399"/>
    <s v="SheLifts is going to be the number One international social HUB &amp; information resource for women into weight lifting"/>
    <x v="93"/>
    <n v="0"/>
    <x v="1"/>
    <s v="SE"/>
    <s v="SEK"/>
    <x v="2397"/>
    <x v="2399"/>
    <x v="0"/>
    <x v="78"/>
    <x v="1"/>
    <x v="2"/>
    <x v="7"/>
    <x v="50"/>
    <x v="121"/>
    <x v="2399"/>
    <x v="3"/>
  </r>
  <r>
    <n v="2400"/>
    <x v="2400"/>
    <s v="New Innovation of Social Media with New Technology created to bring users even closer togethor - Tabs &amp; Features never seen before!"/>
    <x v="63"/>
    <n v="0"/>
    <x v="1"/>
    <s v="AU"/>
    <s v="AUD"/>
    <x v="2398"/>
    <x v="2400"/>
    <x v="0"/>
    <x v="78"/>
    <x v="1"/>
    <x v="2"/>
    <x v="7"/>
    <x v="50"/>
    <x v="121"/>
    <x v="2400"/>
    <x v="2"/>
  </r>
  <r>
    <n v="2401"/>
    <x v="2401"/>
    <s v="A &quot;Hypo-allergenic&quot; food cart that specializes in making traditional Indian Meals with a delicious American flavor combination."/>
    <x v="89"/>
    <n v="201"/>
    <x v="2"/>
    <s v="US"/>
    <s v="USD"/>
    <x v="2399"/>
    <x v="2401"/>
    <x v="0"/>
    <x v="82"/>
    <x v="1"/>
    <x v="7"/>
    <x v="19"/>
    <x v="60"/>
    <x v="1721"/>
    <x v="2401"/>
    <x v="2"/>
  </r>
  <r>
    <n v="2402"/>
    <x v="2402"/>
    <s v="Small town, delicious treats, and a mobile truck"/>
    <x v="14"/>
    <n v="52"/>
    <x v="2"/>
    <s v="US"/>
    <s v="USD"/>
    <x v="2400"/>
    <x v="2402"/>
    <x v="0"/>
    <x v="29"/>
    <x v="1"/>
    <x v="7"/>
    <x v="19"/>
    <x v="50"/>
    <x v="364"/>
    <x v="2402"/>
    <x v="0"/>
  </r>
  <r>
    <n v="2403"/>
    <x v="2403"/>
    <s v="The aim is to start a business/service serving the finest green tea to my local area by trike as well as selling tea online."/>
    <x v="38"/>
    <n v="202"/>
    <x v="2"/>
    <s v="GB"/>
    <s v="GBP"/>
    <x v="2401"/>
    <x v="2403"/>
    <x v="0"/>
    <x v="8"/>
    <x v="1"/>
    <x v="7"/>
    <x v="19"/>
    <x v="123"/>
    <x v="1722"/>
    <x v="2403"/>
    <x v="2"/>
  </r>
  <r>
    <n v="2404"/>
    <x v="2404"/>
    <s v="We would love another Donut Food Truck for your famous Square Donuts.  We have one successful truck and retail store open already!"/>
    <x v="36"/>
    <n v="0"/>
    <x v="2"/>
    <s v="US"/>
    <s v="USD"/>
    <x v="2402"/>
    <x v="2404"/>
    <x v="0"/>
    <x v="78"/>
    <x v="1"/>
    <x v="7"/>
    <x v="19"/>
    <x v="50"/>
    <x v="121"/>
    <x v="2404"/>
    <x v="0"/>
  </r>
  <r>
    <n v="2405"/>
    <x v="2405"/>
    <s v="We are the first gaming-themed food truck, bringing gourmet pub fare to the Jacksonville area."/>
    <x v="10"/>
    <n v="1126"/>
    <x v="2"/>
    <s v="US"/>
    <s v="USD"/>
    <x v="2403"/>
    <x v="2405"/>
    <x v="0"/>
    <x v="9"/>
    <x v="1"/>
    <x v="7"/>
    <x v="19"/>
    <x v="61"/>
    <x v="1723"/>
    <x v="2405"/>
    <x v="2"/>
  </r>
  <r>
    <n v="2406"/>
    <x v="2406"/>
    <s v="Be a part of something BIG, support us in opening the best burger truck in Tacoma! ~ &quot;So I donâ€™t have to dream alone!&quot;"/>
    <x v="53"/>
    <n v="1345"/>
    <x v="2"/>
    <s v="US"/>
    <s v="USD"/>
    <x v="2404"/>
    <x v="2406"/>
    <x v="0"/>
    <x v="38"/>
    <x v="1"/>
    <x v="7"/>
    <x v="19"/>
    <x v="139"/>
    <x v="1724"/>
    <x v="2406"/>
    <x v="3"/>
  </r>
  <r>
    <n v="2407"/>
    <x v="2407"/>
    <s v="Hummus-mediterranean diet, real food, organic, vegan, kosher._x000a_An original great health oriented street food in Santa Fe NM."/>
    <x v="29"/>
    <n v="5557"/>
    <x v="2"/>
    <s v="US"/>
    <s v="USD"/>
    <x v="2405"/>
    <x v="2407"/>
    <x v="0"/>
    <x v="51"/>
    <x v="1"/>
    <x v="7"/>
    <x v="19"/>
    <x v="78"/>
    <x v="1725"/>
    <x v="2407"/>
    <x v="0"/>
  </r>
  <r>
    <n v="2408"/>
    <x v="2408"/>
    <s v="A US Army Vet trying to get a Peruvian food truck going! Really good Peruvian food now mobile!"/>
    <x v="36"/>
    <n v="30"/>
    <x v="2"/>
    <s v="US"/>
    <s v="USD"/>
    <x v="2406"/>
    <x v="2408"/>
    <x v="0"/>
    <x v="84"/>
    <x v="1"/>
    <x v="7"/>
    <x v="19"/>
    <x v="50"/>
    <x v="2"/>
    <x v="2408"/>
    <x v="3"/>
  </r>
  <r>
    <n v="2409"/>
    <x v="2409"/>
    <s v="I am looking to start a food truck with an infusion of my Puerto Rican heritage and my love for BBQ."/>
    <x v="31"/>
    <n v="460"/>
    <x v="2"/>
    <s v="US"/>
    <s v="USD"/>
    <x v="2407"/>
    <x v="2409"/>
    <x v="0"/>
    <x v="79"/>
    <x v="1"/>
    <x v="7"/>
    <x v="19"/>
    <x v="53"/>
    <x v="468"/>
    <x v="2409"/>
    <x v="0"/>
  </r>
  <r>
    <n v="2410"/>
    <x v="2410"/>
    <s v="Websters grill truck the best slow cooked meats on hot coals_x000a_Beef bisket, roast Lamb, roast chicken, Ribs, burgers, sliders,"/>
    <x v="36"/>
    <n v="0"/>
    <x v="2"/>
    <s v="AU"/>
    <s v="AUD"/>
    <x v="2408"/>
    <x v="2410"/>
    <x v="0"/>
    <x v="78"/>
    <x v="1"/>
    <x v="7"/>
    <x v="19"/>
    <x v="50"/>
    <x v="121"/>
    <x v="2410"/>
    <x v="0"/>
  </r>
  <r>
    <n v="2411"/>
    <x v="2411"/>
    <s v="I want to create an authentic German food truck to travel all over the US. Spreading amazing German Food to Summer Time Music Festivals"/>
    <x v="31"/>
    <n v="151"/>
    <x v="2"/>
    <s v="US"/>
    <s v="USD"/>
    <x v="2409"/>
    <x v="2411"/>
    <x v="0"/>
    <x v="83"/>
    <x v="1"/>
    <x v="7"/>
    <x v="19"/>
    <x v="60"/>
    <x v="679"/>
    <x v="2411"/>
    <x v="0"/>
  </r>
  <r>
    <n v="2412"/>
    <x v="2412"/>
    <s v="Fini les burgers ou les sandwichs : Ã  votre pause dÃ©jeuner, repartez avec votre barquette de grillade de bÅ“uf, canard ou poulet !"/>
    <x v="6"/>
    <n v="0"/>
    <x v="2"/>
    <s v="FR"/>
    <s v="EUR"/>
    <x v="2410"/>
    <x v="2412"/>
    <x v="0"/>
    <x v="78"/>
    <x v="1"/>
    <x v="7"/>
    <x v="19"/>
    <x v="50"/>
    <x v="121"/>
    <x v="2412"/>
    <x v="2"/>
  </r>
  <r>
    <n v="2413"/>
    <x v="2413"/>
    <s v="Lone Pine Coffee Brewery will be a portable third-wave coffee shop available for wedding receptions and other events!"/>
    <x v="9"/>
    <n v="25"/>
    <x v="2"/>
    <s v="US"/>
    <s v="USD"/>
    <x v="2411"/>
    <x v="2413"/>
    <x v="0"/>
    <x v="83"/>
    <x v="1"/>
    <x v="7"/>
    <x v="19"/>
    <x v="60"/>
    <x v="1538"/>
    <x v="2413"/>
    <x v="3"/>
  </r>
  <r>
    <n v="2414"/>
    <x v="2414"/>
    <s v="95th St. Tacos needs your help in purchasing a food truck so that we can deliver the flavors of LA Tacos right to your neighborhood"/>
    <x v="36"/>
    <n v="460"/>
    <x v="2"/>
    <s v="US"/>
    <s v="USD"/>
    <x v="2412"/>
    <x v="2414"/>
    <x v="0"/>
    <x v="62"/>
    <x v="1"/>
    <x v="7"/>
    <x v="19"/>
    <x v="56"/>
    <x v="1726"/>
    <x v="2414"/>
    <x v="0"/>
  </r>
  <r>
    <n v="2415"/>
    <x v="2415"/>
    <s v="It will be ridiculously easy to become addicted to the full, rich flavor of locally raised beef, pork, and more..."/>
    <x v="127"/>
    <n v="335"/>
    <x v="2"/>
    <s v="US"/>
    <s v="USD"/>
    <x v="2413"/>
    <x v="2415"/>
    <x v="0"/>
    <x v="79"/>
    <x v="1"/>
    <x v="7"/>
    <x v="19"/>
    <x v="60"/>
    <x v="1727"/>
    <x v="2415"/>
    <x v="2"/>
  </r>
  <r>
    <n v="2416"/>
    <x v="2416"/>
    <s v="ex school bus redesigned into pickup truck complete with giant meat smoker in &quot;bed&quot; of truck and kitchen in the &quot;cab&quot; of the truck."/>
    <x v="22"/>
    <n v="5"/>
    <x v="2"/>
    <s v="US"/>
    <s v="USD"/>
    <x v="2414"/>
    <x v="2416"/>
    <x v="0"/>
    <x v="29"/>
    <x v="1"/>
    <x v="7"/>
    <x v="19"/>
    <x v="50"/>
    <x v="144"/>
    <x v="2416"/>
    <x v="0"/>
  </r>
  <r>
    <n v="2417"/>
    <x v="2417"/>
    <s v="I have been working on a recipe for 20 years now and need to perfect it!  Also want to do a gluten free version, then open a food truck"/>
    <x v="28"/>
    <n v="0"/>
    <x v="2"/>
    <s v="US"/>
    <s v="USD"/>
    <x v="2415"/>
    <x v="2417"/>
    <x v="0"/>
    <x v="78"/>
    <x v="1"/>
    <x v="7"/>
    <x v="19"/>
    <x v="50"/>
    <x v="121"/>
    <x v="2417"/>
    <x v="3"/>
  </r>
  <r>
    <n v="2418"/>
    <x v="2418"/>
    <s v="I want to start my food truck business."/>
    <x v="31"/>
    <n v="5"/>
    <x v="2"/>
    <s v="US"/>
    <s v="USD"/>
    <x v="2416"/>
    <x v="2418"/>
    <x v="0"/>
    <x v="81"/>
    <x v="1"/>
    <x v="7"/>
    <x v="19"/>
    <x v="50"/>
    <x v="120"/>
    <x v="2418"/>
    <x v="0"/>
  </r>
  <r>
    <n v="2419"/>
    <x v="2419"/>
    <s v="Farm to table, gourmet hippy hot dogs made from scratch with free range meats and organic produce: mind expanding recipes: TasteBudTrip"/>
    <x v="9"/>
    <n v="0"/>
    <x v="2"/>
    <s v="US"/>
    <s v="USD"/>
    <x v="2417"/>
    <x v="2419"/>
    <x v="0"/>
    <x v="78"/>
    <x v="1"/>
    <x v="7"/>
    <x v="19"/>
    <x v="50"/>
    <x v="121"/>
    <x v="2419"/>
    <x v="3"/>
  </r>
  <r>
    <n v="2420"/>
    <x v="2420"/>
    <s v="Pangea Cuisines offers authentic hand crafted dishes, utilizing fresh ingredients selected that very morning."/>
    <x v="347"/>
    <n v="2501"/>
    <x v="2"/>
    <s v="US"/>
    <s v="USD"/>
    <x v="2418"/>
    <x v="2420"/>
    <x v="0"/>
    <x v="17"/>
    <x v="1"/>
    <x v="7"/>
    <x v="19"/>
    <x v="77"/>
    <x v="1728"/>
    <x v="2420"/>
    <x v="3"/>
  </r>
  <r>
    <n v="2421"/>
    <x v="2421"/>
    <s v="help me start Merrill's first hot dog cart in this empty lot"/>
    <x v="12"/>
    <n v="1"/>
    <x v="2"/>
    <s v="US"/>
    <s v="USD"/>
    <x v="2419"/>
    <x v="2421"/>
    <x v="0"/>
    <x v="29"/>
    <x v="1"/>
    <x v="7"/>
    <x v="19"/>
    <x v="50"/>
    <x v="120"/>
    <x v="2421"/>
    <x v="0"/>
  </r>
  <r>
    <n v="2422"/>
    <x v="2422"/>
    <s v="Family owned business serving BBQ and seafood to the public"/>
    <x v="2"/>
    <n v="1"/>
    <x v="2"/>
    <s v="US"/>
    <s v="USD"/>
    <x v="2420"/>
    <x v="2422"/>
    <x v="0"/>
    <x v="29"/>
    <x v="1"/>
    <x v="7"/>
    <x v="19"/>
    <x v="50"/>
    <x v="120"/>
    <x v="2422"/>
    <x v="0"/>
  </r>
  <r>
    <n v="2423"/>
    <x v="2423"/>
    <s v="FBTR is a Texas-style, North Carolina based, homemade BBQ company looking to bring good meat to the masses."/>
    <x v="127"/>
    <n v="8"/>
    <x v="2"/>
    <s v="US"/>
    <s v="USD"/>
    <x v="2421"/>
    <x v="2423"/>
    <x v="0"/>
    <x v="29"/>
    <x v="1"/>
    <x v="7"/>
    <x v="19"/>
    <x v="50"/>
    <x v="1729"/>
    <x v="2423"/>
    <x v="3"/>
  </r>
  <r>
    <n v="2424"/>
    <x v="2424"/>
    <s v="Great and creative food from the heart in the form of a sweet food truck!"/>
    <x v="31"/>
    <n v="310"/>
    <x v="2"/>
    <s v="US"/>
    <s v="USD"/>
    <x v="2422"/>
    <x v="2424"/>
    <x v="0"/>
    <x v="82"/>
    <x v="1"/>
    <x v="7"/>
    <x v="19"/>
    <x v="60"/>
    <x v="1730"/>
    <x v="2424"/>
    <x v="3"/>
  </r>
  <r>
    <n v="2425"/>
    <x v="2425"/>
    <s v="I have the chance to take my Food Cart Business on the road. This is a major opportunity for a lot of people to learn and prosper."/>
    <x v="8"/>
    <n v="1"/>
    <x v="2"/>
    <s v="US"/>
    <s v="USD"/>
    <x v="2423"/>
    <x v="2425"/>
    <x v="0"/>
    <x v="29"/>
    <x v="1"/>
    <x v="7"/>
    <x v="19"/>
    <x v="50"/>
    <x v="120"/>
    <x v="2425"/>
    <x v="2"/>
  </r>
  <r>
    <n v="2426"/>
    <x v="2426"/>
    <s v="Aspiring to create a food truck with many delicious low calorie meals to encourage healthy eating while enjoying every bite."/>
    <x v="22"/>
    <n v="0"/>
    <x v="2"/>
    <s v="US"/>
    <s v="USD"/>
    <x v="2424"/>
    <x v="2426"/>
    <x v="0"/>
    <x v="78"/>
    <x v="1"/>
    <x v="7"/>
    <x v="19"/>
    <x v="50"/>
    <x v="121"/>
    <x v="2426"/>
    <x v="0"/>
  </r>
  <r>
    <n v="2427"/>
    <x v="2427"/>
    <s v="Fast and simple lunches for those on the go.  All (lunch) deals $10 or less."/>
    <x v="63"/>
    <n v="1"/>
    <x v="2"/>
    <s v="US"/>
    <s v="USD"/>
    <x v="2425"/>
    <x v="2427"/>
    <x v="0"/>
    <x v="29"/>
    <x v="1"/>
    <x v="7"/>
    <x v="19"/>
    <x v="50"/>
    <x v="120"/>
    <x v="2427"/>
    <x v="2"/>
  </r>
  <r>
    <n v="2428"/>
    <x v="2428"/>
    <s v="From Moo 2 You! We want to offer premium burgers to a taco flooded environment."/>
    <x v="19"/>
    <n v="1"/>
    <x v="2"/>
    <s v="US"/>
    <s v="USD"/>
    <x v="2426"/>
    <x v="2428"/>
    <x v="0"/>
    <x v="29"/>
    <x v="1"/>
    <x v="7"/>
    <x v="19"/>
    <x v="50"/>
    <x v="120"/>
    <x v="2428"/>
    <x v="0"/>
  </r>
  <r>
    <n v="2429"/>
    <x v="2429"/>
    <s v="Den tÃ¸ffeste foodtrucken i gata, bbq, ribs, briskets, pulled pork, frites, pickle, alt laget i en spesialbygd rÃ¸ykovn i bussen, av meg."/>
    <x v="348"/>
    <n v="2005"/>
    <x v="2"/>
    <s v="NO"/>
    <s v="NOK"/>
    <x v="2427"/>
    <x v="2429"/>
    <x v="0"/>
    <x v="80"/>
    <x v="1"/>
    <x v="7"/>
    <x v="19"/>
    <x v="60"/>
    <x v="1731"/>
    <x v="2429"/>
    <x v="2"/>
  </r>
  <r>
    <n v="2430"/>
    <x v="2430"/>
    <s v="This little guy will be circling the streets of Brickell &amp; Wynwood in Miami serving Venezuelan dishes. It needs TLC and some equipment"/>
    <x v="9"/>
    <n v="21"/>
    <x v="2"/>
    <s v="US"/>
    <s v="USD"/>
    <x v="2428"/>
    <x v="2430"/>
    <x v="0"/>
    <x v="84"/>
    <x v="1"/>
    <x v="7"/>
    <x v="19"/>
    <x v="60"/>
    <x v="678"/>
    <x v="2430"/>
    <x v="2"/>
  </r>
  <r>
    <n v="2431"/>
    <x v="2431"/>
    <s v="Go to Colorado and run a food truck with homemade food of all kinds."/>
    <x v="57"/>
    <n v="2"/>
    <x v="2"/>
    <s v="US"/>
    <s v="USD"/>
    <x v="2429"/>
    <x v="2431"/>
    <x v="0"/>
    <x v="84"/>
    <x v="1"/>
    <x v="7"/>
    <x v="19"/>
    <x v="50"/>
    <x v="120"/>
    <x v="2431"/>
    <x v="2"/>
  </r>
  <r>
    <n v="2432"/>
    <x v="2432"/>
    <s v="Looking to start competition cooking and need start-up help.  Offering brisket tasting to all contributors."/>
    <x v="32"/>
    <n v="2"/>
    <x v="2"/>
    <s v="US"/>
    <s v="USD"/>
    <x v="2430"/>
    <x v="2432"/>
    <x v="0"/>
    <x v="84"/>
    <x v="1"/>
    <x v="7"/>
    <x v="19"/>
    <x v="50"/>
    <x v="120"/>
    <x v="2432"/>
    <x v="0"/>
  </r>
  <r>
    <n v="2433"/>
    <x v="2433"/>
    <s v="I want to create an amazing menu that no one eals has.I have great ideas like a non-traditional pb&amp;j thats wraped in an eggroll &amp; fried"/>
    <x v="3"/>
    <n v="0"/>
    <x v="2"/>
    <s v="US"/>
    <s v="USD"/>
    <x v="2431"/>
    <x v="2433"/>
    <x v="0"/>
    <x v="78"/>
    <x v="1"/>
    <x v="7"/>
    <x v="19"/>
    <x v="50"/>
    <x v="121"/>
    <x v="2433"/>
    <x v="2"/>
  </r>
  <r>
    <n v="2434"/>
    <x v="2434"/>
    <s v="Mobile food truck loaded with locally grown fresh fruits and veggies. Caters to the inner-city and zip codes known as food deserts."/>
    <x v="22"/>
    <n v="26"/>
    <x v="2"/>
    <s v="US"/>
    <s v="USD"/>
    <x v="2432"/>
    <x v="2434"/>
    <x v="0"/>
    <x v="84"/>
    <x v="1"/>
    <x v="7"/>
    <x v="19"/>
    <x v="50"/>
    <x v="31"/>
    <x v="2434"/>
    <x v="0"/>
  </r>
  <r>
    <n v="2435"/>
    <x v="2435"/>
    <s v="Healthy, paleo food nearby gym and office areas. You pic your order and pay in the app and pic your time for just pic up the food."/>
    <x v="65"/>
    <n v="1224"/>
    <x v="2"/>
    <s v="SE"/>
    <s v="SEK"/>
    <x v="2433"/>
    <x v="2435"/>
    <x v="0"/>
    <x v="80"/>
    <x v="1"/>
    <x v="7"/>
    <x v="19"/>
    <x v="50"/>
    <x v="1732"/>
    <x v="2435"/>
    <x v="0"/>
  </r>
  <r>
    <n v="2436"/>
    <x v="2436"/>
    <s v="A sustainable vegan food truck. Locally and solar powered. Mission: hydroponic farms &amp; non profit eateries in impoverished lands by'30."/>
    <x v="349"/>
    <n v="45"/>
    <x v="2"/>
    <s v="CA"/>
    <s v="CAD"/>
    <x v="2434"/>
    <x v="2436"/>
    <x v="0"/>
    <x v="84"/>
    <x v="1"/>
    <x v="7"/>
    <x v="19"/>
    <x v="50"/>
    <x v="377"/>
    <x v="2436"/>
    <x v="0"/>
  </r>
  <r>
    <n v="2437"/>
    <x v="2437"/>
    <s v="Homemade Gumbo, Stews and Curry to be served hot and fresh everyday at any festival or concert we can attend."/>
    <x v="6"/>
    <n v="0"/>
    <x v="2"/>
    <s v="US"/>
    <s v="USD"/>
    <x v="2435"/>
    <x v="2437"/>
    <x v="0"/>
    <x v="78"/>
    <x v="1"/>
    <x v="7"/>
    <x v="19"/>
    <x v="50"/>
    <x v="121"/>
    <x v="2437"/>
    <x v="0"/>
  </r>
  <r>
    <n v="2438"/>
    <x v="2438"/>
    <s v="I'm starting a catering and food truck business of southern comfort food. My FOOD is my Art!  _x000a_Thanks for you help!"/>
    <x v="36"/>
    <n v="50"/>
    <x v="2"/>
    <s v="US"/>
    <s v="USD"/>
    <x v="2436"/>
    <x v="2438"/>
    <x v="0"/>
    <x v="29"/>
    <x v="1"/>
    <x v="7"/>
    <x v="19"/>
    <x v="50"/>
    <x v="73"/>
    <x v="2438"/>
    <x v="0"/>
  </r>
  <r>
    <n v="2439"/>
    <x v="2439"/>
    <s v="Expand cotton candy concession to include other foods and purchase a trailer to haul._x000a_Purchase unstuffed pets to fill with cotton candy"/>
    <x v="3"/>
    <n v="0"/>
    <x v="2"/>
    <s v="US"/>
    <s v="USD"/>
    <x v="2437"/>
    <x v="2439"/>
    <x v="0"/>
    <x v="78"/>
    <x v="1"/>
    <x v="7"/>
    <x v="19"/>
    <x v="50"/>
    <x v="121"/>
    <x v="2439"/>
    <x v="0"/>
  </r>
  <r>
    <n v="2440"/>
    <x v="2440"/>
    <s v="Starting a entire clean energy food truck and set a new standard for Cambodia"/>
    <x v="10"/>
    <n v="10"/>
    <x v="2"/>
    <s v="BE"/>
    <s v="EUR"/>
    <x v="2438"/>
    <x v="2440"/>
    <x v="0"/>
    <x v="84"/>
    <x v="1"/>
    <x v="7"/>
    <x v="19"/>
    <x v="50"/>
    <x v="144"/>
    <x v="2440"/>
    <x v="2"/>
  </r>
  <r>
    <n v="2441"/>
    <x v="2441"/>
    <s v="YOU can help Alchemy Pops POP up on a street near you!"/>
    <x v="51"/>
    <n v="8091"/>
    <x v="0"/>
    <s v="US"/>
    <s v="USD"/>
    <x v="2439"/>
    <x v="2441"/>
    <x v="0"/>
    <x v="280"/>
    <x v="0"/>
    <x v="7"/>
    <x v="33"/>
    <x v="29"/>
    <x v="1733"/>
    <x v="2441"/>
    <x v="0"/>
  </r>
  <r>
    <n v="2442"/>
    <x v="2442"/>
    <s v="The first tea from a new sustainable tea region in India's young, rising Himalayas."/>
    <x v="95"/>
    <n v="30226"/>
    <x v="0"/>
    <s v="US"/>
    <s v="USD"/>
    <x v="2440"/>
    <x v="2442"/>
    <x v="0"/>
    <x v="459"/>
    <x v="0"/>
    <x v="7"/>
    <x v="33"/>
    <x v="9"/>
    <x v="925"/>
    <x v="2442"/>
    <x v="0"/>
  </r>
  <r>
    <n v="2443"/>
    <x v="2443"/>
    <s v="We empower coffee farmers to process their own premium beans, and connect them directly with coffee lovers on our online marketplace."/>
    <x v="22"/>
    <n v="40502.99"/>
    <x v="0"/>
    <s v="US"/>
    <s v="USD"/>
    <x v="2441"/>
    <x v="2443"/>
    <x v="0"/>
    <x v="409"/>
    <x v="0"/>
    <x v="7"/>
    <x v="33"/>
    <x v="196"/>
    <x v="1734"/>
    <x v="2443"/>
    <x v="3"/>
  </r>
  <r>
    <n v="2444"/>
    <x v="2444"/>
    <s v="Chocolate Truffles &amp; Sweet Treats handcrafted the European traditional way.  One bite and you will always want to eat dessert first!"/>
    <x v="9"/>
    <n v="3258"/>
    <x v="0"/>
    <s v="US"/>
    <s v="USD"/>
    <x v="2442"/>
    <x v="2444"/>
    <x v="0"/>
    <x v="42"/>
    <x v="0"/>
    <x v="7"/>
    <x v="33"/>
    <x v="15"/>
    <x v="1735"/>
    <x v="2444"/>
    <x v="2"/>
  </r>
  <r>
    <n v="2445"/>
    <x v="2445"/>
    <s v="Joe's Cellar is locally prepared old world Italian &quot;cellar food&quot;. _x000a_This is the stuff that makes non-Italians wish they were Italian!"/>
    <x v="10"/>
    <n v="8640"/>
    <x v="0"/>
    <s v="US"/>
    <s v="USD"/>
    <x v="2443"/>
    <x v="2445"/>
    <x v="0"/>
    <x v="248"/>
    <x v="0"/>
    <x v="7"/>
    <x v="33"/>
    <x v="36"/>
    <x v="1624"/>
    <x v="2445"/>
    <x v="0"/>
  </r>
  <r>
    <n v="2446"/>
    <x v="2446"/>
    <s v="The Brooklyn Cookie Company plans to bring our signature &quot;Mushroom&quot; Meringue Cookies and Just Meringues! to stores around the country!"/>
    <x v="10"/>
    <n v="8399"/>
    <x v="0"/>
    <s v="US"/>
    <s v="USD"/>
    <x v="2444"/>
    <x v="2446"/>
    <x v="0"/>
    <x v="112"/>
    <x v="0"/>
    <x v="7"/>
    <x v="33"/>
    <x v="240"/>
    <x v="1736"/>
    <x v="2446"/>
    <x v="2"/>
  </r>
  <r>
    <n v="2447"/>
    <x v="2447"/>
    <s v="Some days you just need cake! Homemade cake, wild (and classic) flavors, icing on the inside and shipped fresh to your home or office!"/>
    <x v="30"/>
    <n v="10680"/>
    <x v="0"/>
    <s v="US"/>
    <s v="USD"/>
    <x v="2445"/>
    <x v="2447"/>
    <x v="0"/>
    <x v="152"/>
    <x v="0"/>
    <x v="7"/>
    <x v="33"/>
    <x v="334"/>
    <x v="1737"/>
    <x v="2447"/>
    <x v="2"/>
  </r>
  <r>
    <n v="2448"/>
    <x v="2448"/>
    <s v="New ninja-cool campfire coffee mug from Ninja Narwhal Coffee Company. Perfect for holding 13oz of the best coffee in the universe!"/>
    <x v="44"/>
    <n v="430"/>
    <x v="0"/>
    <s v="US"/>
    <s v="USD"/>
    <x v="2446"/>
    <x v="2448"/>
    <x v="0"/>
    <x v="82"/>
    <x v="0"/>
    <x v="7"/>
    <x v="33"/>
    <x v="29"/>
    <x v="1738"/>
    <x v="2448"/>
    <x v="2"/>
  </r>
  <r>
    <n v="2449"/>
    <x v="2449"/>
    <s v="Wholesome, gluten-free, crunchy granola hand-baked in Jackson, WY. Rich in protein, omega 3's, and fiber. Help me get it to you!"/>
    <x v="3"/>
    <n v="10800"/>
    <x v="0"/>
    <s v="US"/>
    <s v="USD"/>
    <x v="2447"/>
    <x v="2449"/>
    <x v="0"/>
    <x v="148"/>
    <x v="0"/>
    <x v="7"/>
    <x v="33"/>
    <x v="29"/>
    <x v="466"/>
    <x v="2449"/>
    <x v="3"/>
  </r>
  <r>
    <n v="2450"/>
    <x v="2450"/>
    <s v="Old Coast Ales will be St. Augustine's very own micro brewery where our focus will be on creating unique and traditional beer styles."/>
    <x v="36"/>
    <n v="15230.03"/>
    <x v="0"/>
    <s v="US"/>
    <s v="USD"/>
    <x v="2448"/>
    <x v="2450"/>
    <x v="0"/>
    <x v="332"/>
    <x v="0"/>
    <x v="7"/>
    <x v="33"/>
    <x v="21"/>
    <x v="1739"/>
    <x v="2450"/>
    <x v="3"/>
  </r>
  <r>
    <n v="2451"/>
    <x v="2451"/>
    <s v="Meet the best tasting high protein, low sugar protein snack on the planet. Guaranteed to turn you into a stone cold fox."/>
    <x v="3"/>
    <n v="11545"/>
    <x v="0"/>
    <s v="US"/>
    <s v="USD"/>
    <x v="2449"/>
    <x v="2451"/>
    <x v="0"/>
    <x v="153"/>
    <x v="0"/>
    <x v="7"/>
    <x v="33"/>
    <x v="41"/>
    <x v="1740"/>
    <x v="2451"/>
    <x v="1"/>
  </r>
  <r>
    <n v="2452"/>
    <x v="2452"/>
    <s v="Italian inspired sauce with a spice and heat that make this simple Red Sauce unique! This company name still remains a secret, for now!"/>
    <x v="20"/>
    <n v="801"/>
    <x v="0"/>
    <s v="US"/>
    <s v="USD"/>
    <x v="2450"/>
    <x v="2452"/>
    <x v="0"/>
    <x v="41"/>
    <x v="0"/>
    <x v="7"/>
    <x v="33"/>
    <x v="84"/>
    <x v="1741"/>
    <x v="2452"/>
    <x v="0"/>
  </r>
  <r>
    <n v="2453"/>
    <x v="2453"/>
    <s v="Creating naturally smoked Jerky without the use of artificial ingredients or preservatives. A healthier snack that taste great!"/>
    <x v="9"/>
    <n v="4641"/>
    <x v="0"/>
    <s v="US"/>
    <s v="USD"/>
    <x v="2451"/>
    <x v="2453"/>
    <x v="0"/>
    <x v="85"/>
    <x v="0"/>
    <x v="7"/>
    <x v="33"/>
    <x v="19"/>
    <x v="3"/>
    <x v="2453"/>
    <x v="1"/>
  </r>
  <r>
    <n v="2454"/>
    <x v="2454"/>
    <s v="Beer. Delicious, Salem made beer. Only the freshest, small batch beer straight from the source. Our beer is brewed within reach."/>
    <x v="19"/>
    <n v="35296"/>
    <x v="0"/>
    <s v="US"/>
    <s v="USD"/>
    <x v="2452"/>
    <x v="2454"/>
    <x v="0"/>
    <x v="208"/>
    <x v="0"/>
    <x v="7"/>
    <x v="33"/>
    <x v="7"/>
    <x v="1742"/>
    <x v="2454"/>
    <x v="1"/>
  </r>
  <r>
    <n v="2455"/>
    <x v="2455"/>
    <s v="Mama wants everyone to try her secret recipes for sauces and rubs. She uses only the freshest ingredients for them."/>
    <x v="43"/>
    <n v="546"/>
    <x v="0"/>
    <s v="US"/>
    <s v="USD"/>
    <x v="2453"/>
    <x v="2455"/>
    <x v="0"/>
    <x v="38"/>
    <x v="0"/>
    <x v="7"/>
    <x v="33"/>
    <x v="112"/>
    <x v="783"/>
    <x v="2455"/>
    <x v="2"/>
  </r>
  <r>
    <n v="2456"/>
    <x v="2456"/>
    <s v="These beef sticks will make your taste buds dance with happiness. Plus they are healthier than most available today!"/>
    <x v="15"/>
    <n v="2713"/>
    <x v="0"/>
    <s v="US"/>
    <s v="USD"/>
    <x v="2454"/>
    <x v="2456"/>
    <x v="0"/>
    <x v="85"/>
    <x v="0"/>
    <x v="7"/>
    <x v="33"/>
    <x v="141"/>
    <x v="1743"/>
    <x v="2456"/>
    <x v="1"/>
  </r>
  <r>
    <n v="2457"/>
    <x v="2457"/>
    <s v="If you love wine, and have ever dreamed of crafting your own. You can in 3 easy steps.  Sample~Sprinkle~Savor."/>
    <x v="165"/>
    <n v="23530"/>
    <x v="0"/>
    <s v="US"/>
    <s v="USD"/>
    <x v="2455"/>
    <x v="2457"/>
    <x v="0"/>
    <x v="204"/>
    <x v="0"/>
    <x v="7"/>
    <x v="33"/>
    <x v="21"/>
    <x v="1744"/>
    <x v="2457"/>
    <x v="2"/>
  </r>
  <r>
    <n v="2458"/>
    <x v="2458"/>
    <s v="Three ladies starting a small bakery/toast bar concept @SmorgasburgLA.  House made pastries and bread using local and fun ingredients."/>
    <x v="10"/>
    <n v="5509"/>
    <x v="0"/>
    <s v="US"/>
    <s v="USD"/>
    <x v="2456"/>
    <x v="2458"/>
    <x v="0"/>
    <x v="144"/>
    <x v="0"/>
    <x v="7"/>
    <x v="33"/>
    <x v="5"/>
    <x v="1745"/>
    <x v="2458"/>
    <x v="2"/>
  </r>
  <r>
    <n v="2459"/>
    <x v="2459"/>
    <s v="Bringing delicious, scratch-made, baked goods to mainstreet Hopkins, MN. Specializing in cupcakes, cakes, cookies, and French macarons."/>
    <x v="11"/>
    <n v="30675"/>
    <x v="0"/>
    <s v="US"/>
    <s v="USD"/>
    <x v="2457"/>
    <x v="2459"/>
    <x v="0"/>
    <x v="460"/>
    <x v="0"/>
    <x v="7"/>
    <x v="33"/>
    <x v="21"/>
    <x v="1235"/>
    <x v="2459"/>
    <x v="2"/>
  </r>
  <r>
    <n v="2460"/>
    <x v="2460"/>
    <s v="A humble and homey bakery passionately obsessed with good bread. Grano will fast become your favorite neighborhood food hub."/>
    <x v="0"/>
    <n v="8567"/>
    <x v="0"/>
    <s v="US"/>
    <s v="USD"/>
    <x v="2458"/>
    <x v="2460"/>
    <x v="0"/>
    <x v="32"/>
    <x v="0"/>
    <x v="7"/>
    <x v="33"/>
    <x v="7"/>
    <x v="1746"/>
    <x v="2460"/>
    <x v="2"/>
  </r>
  <r>
    <n v="2461"/>
    <x v="2461"/>
    <s v="Songs of faith and worship that are so deeply spiritual you could sing them in church, so down to earth you could play them in a bar."/>
    <x v="51"/>
    <n v="7785"/>
    <x v="0"/>
    <s v="US"/>
    <s v="USD"/>
    <x v="1837"/>
    <x v="2461"/>
    <x v="0"/>
    <x v="48"/>
    <x v="0"/>
    <x v="4"/>
    <x v="14"/>
    <x v="3"/>
    <x v="1747"/>
    <x v="2461"/>
    <x v="6"/>
  </r>
  <r>
    <n v="2462"/>
    <x v="2462"/>
    <s v="CHURCHES, an indie rock band from Oakland, CA, is recording a new single about marriage equality and pressing it to 7&quot; vinyl."/>
    <x v="9"/>
    <n v="3321.25"/>
    <x v="0"/>
    <s v="US"/>
    <s v="USD"/>
    <x v="2459"/>
    <x v="2462"/>
    <x v="0"/>
    <x v="248"/>
    <x v="0"/>
    <x v="4"/>
    <x v="14"/>
    <x v="38"/>
    <x v="1748"/>
    <x v="2462"/>
    <x v="5"/>
  </r>
  <r>
    <n v="2463"/>
    <x v="2463"/>
    <s v="Emma Ate The Lion's debut full length album"/>
    <x v="13"/>
    <n v="2325"/>
    <x v="0"/>
    <s v="US"/>
    <s v="USD"/>
    <x v="2460"/>
    <x v="2463"/>
    <x v="0"/>
    <x v="11"/>
    <x v="0"/>
    <x v="4"/>
    <x v="14"/>
    <x v="31"/>
    <x v="1117"/>
    <x v="2463"/>
    <x v="4"/>
  </r>
  <r>
    <n v="2464"/>
    <x v="2464"/>
    <s v="The Enemy Feathers are passing the proverbial hat to see if we can raise enough money to complete Our NEW EP"/>
    <x v="13"/>
    <n v="2222"/>
    <x v="0"/>
    <s v="CA"/>
    <s v="CAD"/>
    <x v="2461"/>
    <x v="2464"/>
    <x v="0"/>
    <x v="68"/>
    <x v="0"/>
    <x v="4"/>
    <x v="14"/>
    <x v="38"/>
    <x v="1237"/>
    <x v="2464"/>
    <x v="0"/>
  </r>
  <r>
    <n v="2465"/>
    <x v="2465"/>
    <s v="An indie band from Spokane, WA looking to master and package their first full length album."/>
    <x v="176"/>
    <n v="1261"/>
    <x v="0"/>
    <s v="US"/>
    <s v="USD"/>
    <x v="2462"/>
    <x v="2465"/>
    <x v="0"/>
    <x v="53"/>
    <x v="0"/>
    <x v="4"/>
    <x v="14"/>
    <x v="145"/>
    <x v="1105"/>
    <x v="2465"/>
    <x v="5"/>
  </r>
  <r>
    <n v="2466"/>
    <x v="2466"/>
    <s v="With big dreams and big sounds, Jesse Alexander's Debut album titled &quot;For Once&quot; brings Indie Rock to a whole new level."/>
    <x v="30"/>
    <n v="2500"/>
    <x v="0"/>
    <s v="US"/>
    <s v="USD"/>
    <x v="2463"/>
    <x v="2466"/>
    <x v="0"/>
    <x v="47"/>
    <x v="0"/>
    <x v="4"/>
    <x v="14"/>
    <x v="8"/>
    <x v="1749"/>
    <x v="2466"/>
    <x v="4"/>
  </r>
  <r>
    <n v="2467"/>
    <x v="2467"/>
    <s v="We've finished our first EP and we're taking it on the road in three weeks! Help us fund manufacturing?"/>
    <x v="28"/>
    <n v="1185"/>
    <x v="0"/>
    <s v="US"/>
    <s v="USD"/>
    <x v="2464"/>
    <x v="2467"/>
    <x v="0"/>
    <x v="68"/>
    <x v="0"/>
    <x v="4"/>
    <x v="14"/>
    <x v="17"/>
    <x v="1750"/>
    <x v="2467"/>
    <x v="5"/>
  </r>
  <r>
    <n v="2468"/>
    <x v="2468"/>
    <s v="Please donate, support &amp; share this project so that I may be able to record my new EP this fall!"/>
    <x v="13"/>
    <n v="2144.34"/>
    <x v="0"/>
    <s v="US"/>
    <s v="USD"/>
    <x v="2465"/>
    <x v="2468"/>
    <x v="0"/>
    <x v="6"/>
    <x v="0"/>
    <x v="4"/>
    <x v="14"/>
    <x v="13"/>
    <x v="1392"/>
    <x v="2468"/>
    <x v="5"/>
  </r>
  <r>
    <n v="2469"/>
    <x v="2469"/>
    <s v="All the music for my EP of cello-fusion originals is complete. All I need now is your help to get it mastered &amp; pressed to CD &amp; vinyl!"/>
    <x v="38"/>
    <n v="1364"/>
    <x v="0"/>
    <s v="US"/>
    <s v="USD"/>
    <x v="2466"/>
    <x v="2469"/>
    <x v="0"/>
    <x v="5"/>
    <x v="0"/>
    <x v="4"/>
    <x v="14"/>
    <x v="35"/>
    <x v="1751"/>
    <x v="2469"/>
    <x v="6"/>
  </r>
  <r>
    <n v="2470"/>
    <x v="2470"/>
    <s v="Music is my passion.  I've been recording this album for 2 years now, and I just want the world to finally hear it!"/>
    <x v="28"/>
    <n v="1031.6400000000001"/>
    <x v="0"/>
    <s v="US"/>
    <s v="USD"/>
    <x v="2467"/>
    <x v="2470"/>
    <x v="0"/>
    <x v="17"/>
    <x v="0"/>
    <x v="4"/>
    <x v="14"/>
    <x v="33"/>
    <x v="1752"/>
    <x v="2470"/>
    <x v="5"/>
  </r>
  <r>
    <n v="2471"/>
    <x v="2471"/>
    <s v="Confused Disciples' debut album &quot;Sleepamation&quot; is (finally) all recorded and mixed, now all that's left is mastering and duplication."/>
    <x v="2"/>
    <n v="640"/>
    <x v="0"/>
    <s v="US"/>
    <s v="USD"/>
    <x v="2468"/>
    <x v="2471"/>
    <x v="0"/>
    <x v="57"/>
    <x v="0"/>
    <x v="4"/>
    <x v="14"/>
    <x v="30"/>
    <x v="1753"/>
    <x v="2471"/>
    <x v="6"/>
  </r>
  <r>
    <n v="2472"/>
    <x v="2472"/>
    <s v="Help Ben Hardt release 3 albums in a 9 month span, telling the story of two lovers in London during WWII. All with strings, a rock band and more..."/>
    <x v="51"/>
    <n v="10182.02"/>
    <x v="0"/>
    <s v="US"/>
    <s v="USD"/>
    <x v="2469"/>
    <x v="2472"/>
    <x v="0"/>
    <x v="201"/>
    <x v="0"/>
    <x v="4"/>
    <x v="14"/>
    <x v="104"/>
    <x v="276"/>
    <x v="2472"/>
    <x v="7"/>
  </r>
  <r>
    <n v="2473"/>
    <x v="2473"/>
    <s v="Wrote some new songs and it turned into an album. I even have a title already, &quot;Oh My Soul&quot;. Would love your support!"/>
    <x v="13"/>
    <n v="2000"/>
    <x v="0"/>
    <s v="US"/>
    <s v="USD"/>
    <x v="2470"/>
    <x v="2473"/>
    <x v="0"/>
    <x v="5"/>
    <x v="0"/>
    <x v="4"/>
    <x v="14"/>
    <x v="8"/>
    <x v="1754"/>
    <x v="2473"/>
    <x v="5"/>
  </r>
  <r>
    <n v="2474"/>
    <x v="2474"/>
    <s v="Even though were still recording our first album, were taking pre orders to help with manufacturing costs. We have a lot to cover with this CD/ DVD. "/>
    <x v="10"/>
    <n v="5000.18"/>
    <x v="0"/>
    <s v="US"/>
    <s v="USD"/>
    <x v="2471"/>
    <x v="2474"/>
    <x v="0"/>
    <x v="44"/>
    <x v="0"/>
    <x v="4"/>
    <x v="14"/>
    <x v="8"/>
    <x v="1755"/>
    <x v="2474"/>
    <x v="7"/>
  </r>
  <r>
    <n v="2475"/>
    <x v="2475"/>
    <s v="Help BRANDTSON and DREAMOVERrecords press their 2004 record, &quot;Send Us A Signal&quot;."/>
    <x v="30"/>
    <n v="2618"/>
    <x v="0"/>
    <s v="US"/>
    <s v="USD"/>
    <x v="2472"/>
    <x v="2475"/>
    <x v="0"/>
    <x v="75"/>
    <x v="0"/>
    <x v="4"/>
    <x v="14"/>
    <x v="2"/>
    <x v="1090"/>
    <x v="2475"/>
    <x v="7"/>
  </r>
  <r>
    <n v="2476"/>
    <x v="2476"/>
    <s v="Eleven songs, the accumulation of several memorable occurrences in a sleepy town; stories of fiction &amp; fact."/>
    <x v="50"/>
    <n v="3360.72"/>
    <x v="0"/>
    <s v="US"/>
    <s v="USD"/>
    <x v="2473"/>
    <x v="2476"/>
    <x v="0"/>
    <x v="165"/>
    <x v="0"/>
    <x v="4"/>
    <x v="14"/>
    <x v="2"/>
    <x v="1756"/>
    <x v="2476"/>
    <x v="3"/>
  </r>
  <r>
    <n v="2477"/>
    <x v="823"/>
    <s v="Releasing my first album in August, and I need your help in order to get it done!"/>
    <x v="47"/>
    <n v="1285"/>
    <x v="0"/>
    <s v="US"/>
    <s v="USD"/>
    <x v="2474"/>
    <x v="2477"/>
    <x v="0"/>
    <x v="14"/>
    <x v="0"/>
    <x v="4"/>
    <x v="14"/>
    <x v="194"/>
    <x v="1757"/>
    <x v="2477"/>
    <x v="5"/>
  </r>
  <r>
    <n v="2478"/>
    <x v="2477"/>
    <s v="San Francisco Indie band, Should We Run, gets set to launch their debut EP capped with a tour to South by Southwest Music Conference."/>
    <x v="6"/>
    <n v="10200"/>
    <x v="0"/>
    <s v="US"/>
    <s v="USD"/>
    <x v="2475"/>
    <x v="2478"/>
    <x v="0"/>
    <x v="1"/>
    <x v="0"/>
    <x v="4"/>
    <x v="14"/>
    <x v="30"/>
    <x v="1758"/>
    <x v="2478"/>
    <x v="5"/>
  </r>
  <r>
    <n v="2479"/>
    <x v="2478"/>
    <s v="Fake Natives is headed on tour this summer. Help them fill their tank with fossil fuels."/>
    <x v="43"/>
    <n v="400.33"/>
    <x v="0"/>
    <s v="US"/>
    <s v="USD"/>
    <x v="2476"/>
    <x v="2479"/>
    <x v="0"/>
    <x v="38"/>
    <x v="0"/>
    <x v="4"/>
    <x v="14"/>
    <x v="18"/>
    <x v="1759"/>
    <x v="2479"/>
    <x v="5"/>
  </r>
  <r>
    <n v="2480"/>
    <x v="2479"/>
    <s v="We are a band from Long Beach, Ca looking to record our first EP. Any little bit counts and your support would mean the world to us!"/>
    <x v="13"/>
    <n v="2000"/>
    <x v="0"/>
    <s v="US"/>
    <s v="USD"/>
    <x v="2477"/>
    <x v="2480"/>
    <x v="0"/>
    <x v="22"/>
    <x v="0"/>
    <x v="4"/>
    <x v="14"/>
    <x v="8"/>
    <x v="404"/>
    <x v="2480"/>
    <x v="0"/>
  </r>
  <r>
    <n v="2481"/>
    <x v="2480"/>
    <s v="To support the media blitz for their brand-new album, the band is offering a Kickstarter-only EP and other amazing premiums."/>
    <x v="23"/>
    <n v="4516.4399999999996"/>
    <x v="0"/>
    <s v="US"/>
    <s v="USD"/>
    <x v="2478"/>
    <x v="2481"/>
    <x v="0"/>
    <x v="195"/>
    <x v="0"/>
    <x v="4"/>
    <x v="14"/>
    <x v="40"/>
    <x v="1760"/>
    <x v="2481"/>
    <x v="5"/>
  </r>
  <r>
    <n v="2482"/>
    <x v="2481"/>
    <s v="Singer Jude Roberts has been asked to perform his song &quot;The Flood&quot;  in Hiroshima.  You can assist in making this opportunity a reality."/>
    <x v="28"/>
    <n v="1001"/>
    <x v="0"/>
    <s v="US"/>
    <s v="USD"/>
    <x v="2479"/>
    <x v="2482"/>
    <x v="0"/>
    <x v="20"/>
    <x v="0"/>
    <x v="4"/>
    <x v="14"/>
    <x v="8"/>
    <x v="1665"/>
    <x v="2482"/>
    <x v="6"/>
  </r>
  <r>
    <n v="2483"/>
    <x v="2482"/>
    <s v="Send Intangible Animal on our first West Coast Tour!!! The fate of the world rests in your hands."/>
    <x v="184"/>
    <n v="1251"/>
    <x v="0"/>
    <s v="US"/>
    <s v="USD"/>
    <x v="2480"/>
    <x v="2483"/>
    <x v="0"/>
    <x v="10"/>
    <x v="0"/>
    <x v="4"/>
    <x v="14"/>
    <x v="35"/>
    <x v="1761"/>
    <x v="2483"/>
    <x v="5"/>
  </r>
  <r>
    <n v="2484"/>
    <x v="2483"/>
    <s v="A solo roots/rock CD written by award winning singer-songwriter Kiya Heartwood and produced by Grammy nominated producer Mark Hallman."/>
    <x v="8"/>
    <n v="4176.1099999999997"/>
    <x v="0"/>
    <s v="US"/>
    <s v="USD"/>
    <x v="2481"/>
    <x v="2484"/>
    <x v="0"/>
    <x v="240"/>
    <x v="0"/>
    <x v="4"/>
    <x v="14"/>
    <x v="17"/>
    <x v="1762"/>
    <x v="2484"/>
    <x v="6"/>
  </r>
  <r>
    <n v="2485"/>
    <x v="2484"/>
    <s v="We're trying to fund a fall tour to Dallas,  where we will record our debut album with Grammy award-winning producer, Stuart Sikes."/>
    <x v="13"/>
    <n v="2065"/>
    <x v="0"/>
    <s v="US"/>
    <s v="USD"/>
    <x v="2482"/>
    <x v="2485"/>
    <x v="0"/>
    <x v="14"/>
    <x v="0"/>
    <x v="4"/>
    <x v="14"/>
    <x v="33"/>
    <x v="1763"/>
    <x v="2485"/>
    <x v="6"/>
  </r>
  <r>
    <n v="2486"/>
    <x v="2485"/>
    <s v="I'm just about finished recording my new EP &quot;Gypsy Wind,&quot; but I need help w/making CD's for you to hold in your hands!  And listen to!"/>
    <x v="43"/>
    <n v="797"/>
    <x v="0"/>
    <s v="US"/>
    <s v="USD"/>
    <x v="2483"/>
    <x v="2486"/>
    <x v="0"/>
    <x v="209"/>
    <x v="0"/>
    <x v="4"/>
    <x v="14"/>
    <x v="335"/>
    <x v="1764"/>
    <x v="2486"/>
    <x v="5"/>
  </r>
  <r>
    <n v="2487"/>
    <x v="2486"/>
    <s v="Raise enough money to fund the copyright cost for the full length indie rock record we spent the year recording."/>
    <x v="15"/>
    <n v="1500.76"/>
    <x v="0"/>
    <s v="US"/>
    <s v="USD"/>
    <x v="2484"/>
    <x v="2487"/>
    <x v="0"/>
    <x v="44"/>
    <x v="0"/>
    <x v="4"/>
    <x v="14"/>
    <x v="8"/>
    <x v="1765"/>
    <x v="2487"/>
    <x v="5"/>
  </r>
  <r>
    <n v="2488"/>
    <x v="2487"/>
    <s v="Nashville independent singer/songwriter Jameson Elder making a new album! Check out the video to preview the single &quot;Take Me Back&quot;!"/>
    <x v="9"/>
    <n v="3201"/>
    <x v="0"/>
    <s v="US"/>
    <s v="USD"/>
    <x v="2485"/>
    <x v="2488"/>
    <x v="0"/>
    <x v="71"/>
    <x v="0"/>
    <x v="4"/>
    <x v="14"/>
    <x v="13"/>
    <x v="1766"/>
    <x v="2488"/>
    <x v="6"/>
  </r>
  <r>
    <n v="2489"/>
    <x v="2488"/>
    <s v="A new Pocket Vinyl album focusing on all things about death: what it is, feels like, leads to, and how the idea of God fits into it."/>
    <x v="8"/>
    <n v="4678.5"/>
    <x v="0"/>
    <s v="US"/>
    <s v="USD"/>
    <x v="2486"/>
    <x v="2489"/>
    <x v="0"/>
    <x v="11"/>
    <x v="0"/>
    <x v="4"/>
    <x v="14"/>
    <x v="84"/>
    <x v="1767"/>
    <x v="2489"/>
    <x v="4"/>
  </r>
  <r>
    <n v="2490"/>
    <x v="2489"/>
    <s v="We are trying to fund our first multi-state tour this summer in an effort to get our music out to as many people as possible."/>
    <x v="2"/>
    <n v="607"/>
    <x v="0"/>
    <s v="US"/>
    <s v="USD"/>
    <x v="2487"/>
    <x v="2490"/>
    <x v="0"/>
    <x v="38"/>
    <x v="0"/>
    <x v="4"/>
    <x v="14"/>
    <x v="10"/>
    <x v="1768"/>
    <x v="2490"/>
    <x v="5"/>
  </r>
  <r>
    <n v="2491"/>
    <x v="2490"/>
    <s v="Nathan Evans, instrumental rock guitarist and official V3fights.com artist, is releasing his first solo EP entitled Remove The Illusion"/>
    <x v="2"/>
    <n v="516"/>
    <x v="0"/>
    <s v="US"/>
    <s v="USD"/>
    <x v="2488"/>
    <x v="2491"/>
    <x v="0"/>
    <x v="73"/>
    <x v="0"/>
    <x v="4"/>
    <x v="14"/>
    <x v="33"/>
    <x v="1769"/>
    <x v="2491"/>
    <x v="7"/>
  </r>
  <r>
    <n v="2492"/>
    <x v="2491"/>
    <s v="We're a band from Hawaii trying to produce our first EP and we need help!"/>
    <x v="20"/>
    <n v="750"/>
    <x v="0"/>
    <s v="US"/>
    <s v="USD"/>
    <x v="2489"/>
    <x v="2492"/>
    <x v="0"/>
    <x v="74"/>
    <x v="0"/>
    <x v="4"/>
    <x v="14"/>
    <x v="105"/>
    <x v="1770"/>
    <x v="2492"/>
    <x v="5"/>
  </r>
  <r>
    <n v="2493"/>
    <x v="2492"/>
    <s v="Making the record I've always dreamed of, and I want you to be part of the journey. Join me and let's make a great album together!"/>
    <x v="22"/>
    <n v="25740"/>
    <x v="0"/>
    <s v="US"/>
    <s v="USD"/>
    <x v="2490"/>
    <x v="2493"/>
    <x v="0"/>
    <x v="461"/>
    <x v="0"/>
    <x v="4"/>
    <x v="14"/>
    <x v="32"/>
    <x v="1771"/>
    <x v="2493"/>
    <x v="4"/>
  </r>
  <r>
    <n v="2494"/>
    <x v="2493"/>
    <s v="Multi-Instrumentalist Ace Waters' new double album with 2+hours of music needs to be professionally made and replicated."/>
    <x v="15"/>
    <n v="1515.08"/>
    <x v="0"/>
    <s v="US"/>
    <s v="USD"/>
    <x v="2491"/>
    <x v="2494"/>
    <x v="0"/>
    <x v="70"/>
    <x v="0"/>
    <x v="4"/>
    <x v="14"/>
    <x v="7"/>
    <x v="1772"/>
    <x v="2494"/>
    <x v="5"/>
  </r>
  <r>
    <n v="2495"/>
    <x v="2494"/>
    <s v="World-class musicians pay tribute to Kenny Childers, one of Indiana's best songwriters. MFT is pressing the album on double vinyl."/>
    <x v="15"/>
    <n v="1913.05"/>
    <x v="0"/>
    <s v="US"/>
    <s v="USD"/>
    <x v="2492"/>
    <x v="2495"/>
    <x v="0"/>
    <x v="288"/>
    <x v="0"/>
    <x v="4"/>
    <x v="14"/>
    <x v="30"/>
    <x v="1475"/>
    <x v="2495"/>
    <x v="5"/>
  </r>
  <r>
    <n v="2496"/>
    <x v="2495"/>
    <s v="Be a part of making the first Lynn Haven album, &quot;Fair Weather Friends.&quot;"/>
    <x v="12"/>
    <n v="6000"/>
    <x v="0"/>
    <s v="US"/>
    <s v="USD"/>
    <x v="2493"/>
    <x v="2496"/>
    <x v="0"/>
    <x v="73"/>
    <x v="0"/>
    <x v="4"/>
    <x v="14"/>
    <x v="8"/>
    <x v="1773"/>
    <x v="2496"/>
    <x v="4"/>
  </r>
  <r>
    <n v="2497"/>
    <x v="2496"/>
    <s v="Joe Rut captures his eccentrically funny and moving songs live with an 8-piece band + special guests.  Help him release it!!!"/>
    <x v="23"/>
    <n v="4510.8599999999997"/>
    <x v="0"/>
    <s v="US"/>
    <s v="USD"/>
    <x v="2494"/>
    <x v="2497"/>
    <x v="0"/>
    <x v="66"/>
    <x v="0"/>
    <x v="4"/>
    <x v="14"/>
    <x v="40"/>
    <x v="1774"/>
    <x v="2497"/>
    <x v="6"/>
  </r>
  <r>
    <n v="2498"/>
    <x v="2497"/>
    <s v="We've been working hard on getting our music out and we are taking the final steps to releasing our EP, but we need your help."/>
    <x v="28"/>
    <n v="1056"/>
    <x v="0"/>
    <s v="US"/>
    <s v="USD"/>
    <x v="2495"/>
    <x v="2498"/>
    <x v="0"/>
    <x v="9"/>
    <x v="0"/>
    <x v="4"/>
    <x v="14"/>
    <x v="6"/>
    <x v="1775"/>
    <x v="2498"/>
    <x v="0"/>
  </r>
  <r>
    <n v="2499"/>
    <x v="2498"/>
    <s v="Ryan is headed to the UK for a series of Private House Parties! He needs your help. Don't miss your chance to be a part of the fun!"/>
    <x v="23"/>
    <n v="8105"/>
    <x v="0"/>
    <s v="US"/>
    <s v="USD"/>
    <x v="2496"/>
    <x v="2499"/>
    <x v="0"/>
    <x v="203"/>
    <x v="0"/>
    <x v="4"/>
    <x v="14"/>
    <x v="196"/>
    <x v="1776"/>
    <x v="2499"/>
    <x v="5"/>
  </r>
  <r>
    <n v="2500"/>
    <x v="2499"/>
    <s v="ST's 4th LP has been tracked and mixed, but before he can set it free upon the world, it needs proper mastering and pressing!"/>
    <x v="20"/>
    <n v="680"/>
    <x v="0"/>
    <s v="US"/>
    <s v="USD"/>
    <x v="2497"/>
    <x v="2500"/>
    <x v="0"/>
    <x v="60"/>
    <x v="0"/>
    <x v="4"/>
    <x v="14"/>
    <x v="40"/>
    <x v="1777"/>
    <x v="2500"/>
    <x v="5"/>
  </r>
  <r>
    <n v="2501"/>
    <x v="2500"/>
    <s v="Locally owned board game cafÃ© focused on keeping it local with fresh food, craft beer, wine, and, of course, all your favourite games!"/>
    <x v="34"/>
    <n v="281"/>
    <x v="2"/>
    <s v="CA"/>
    <s v="CAD"/>
    <x v="2498"/>
    <x v="2501"/>
    <x v="0"/>
    <x v="63"/>
    <x v="1"/>
    <x v="7"/>
    <x v="34"/>
    <x v="56"/>
    <x v="1778"/>
    <x v="2501"/>
    <x v="0"/>
  </r>
  <r>
    <n v="2502"/>
    <x v="2501"/>
    <s v="A small sweet shop featuring the cupcake variety offered by Cupcake Chaos, candy, cotton candy, shakes and malts, located in Dalhart,TX"/>
    <x v="74"/>
    <n v="86"/>
    <x v="2"/>
    <s v="US"/>
    <s v="USD"/>
    <x v="2499"/>
    <x v="2502"/>
    <x v="0"/>
    <x v="81"/>
    <x v="1"/>
    <x v="7"/>
    <x v="34"/>
    <x v="50"/>
    <x v="1779"/>
    <x v="2502"/>
    <x v="3"/>
  </r>
  <r>
    <n v="2503"/>
    <x v="2502"/>
    <s v="Cardinal Bistro will be Contemporary American dinning establishment based in Ventnor, NJ featuring local, seasonal ingredients."/>
    <x v="3"/>
    <n v="0"/>
    <x v="2"/>
    <s v="US"/>
    <s v="USD"/>
    <x v="2500"/>
    <x v="2503"/>
    <x v="0"/>
    <x v="78"/>
    <x v="1"/>
    <x v="7"/>
    <x v="34"/>
    <x v="50"/>
    <x v="121"/>
    <x v="2503"/>
    <x v="2"/>
  </r>
  <r>
    <n v="2504"/>
    <x v="2503"/>
    <s v="Halal Restaurant and Internet Cafe 20 percent of profits will go to building masjids."/>
    <x v="19"/>
    <n v="0"/>
    <x v="2"/>
    <s v="US"/>
    <s v="USD"/>
    <x v="2501"/>
    <x v="2504"/>
    <x v="0"/>
    <x v="78"/>
    <x v="1"/>
    <x v="7"/>
    <x v="34"/>
    <x v="50"/>
    <x v="121"/>
    <x v="2504"/>
    <x v="3"/>
  </r>
  <r>
    <n v="2505"/>
    <x v="2504"/>
    <s v="PASTATUTION- The act or practice of engaging in Pasta Making for money.  _x000a__x000a_Help us get the Arcobaleno Pasta Extruder!"/>
    <x v="39"/>
    <n v="0"/>
    <x v="2"/>
    <s v="US"/>
    <s v="USD"/>
    <x v="2502"/>
    <x v="2505"/>
    <x v="0"/>
    <x v="78"/>
    <x v="1"/>
    <x v="7"/>
    <x v="34"/>
    <x v="50"/>
    <x v="121"/>
    <x v="2505"/>
    <x v="0"/>
  </r>
  <r>
    <n v="2506"/>
    <x v="2505"/>
    <s v="Love cereal as much as we do? Then we need your help! We are opening a worldwide cereal cafe, serving the best in imported cereals!"/>
    <x v="10"/>
    <n v="30"/>
    <x v="2"/>
    <s v="GB"/>
    <s v="GBP"/>
    <x v="2503"/>
    <x v="2506"/>
    <x v="0"/>
    <x v="84"/>
    <x v="1"/>
    <x v="7"/>
    <x v="34"/>
    <x v="60"/>
    <x v="2"/>
    <x v="2506"/>
    <x v="0"/>
  </r>
  <r>
    <n v="2507"/>
    <x v="2506"/>
    <s v="Unique dishes for a unique city!."/>
    <x v="350"/>
    <n v="0"/>
    <x v="2"/>
    <s v="US"/>
    <s v="USD"/>
    <x v="2504"/>
    <x v="2507"/>
    <x v="0"/>
    <x v="78"/>
    <x v="1"/>
    <x v="7"/>
    <x v="34"/>
    <x v="50"/>
    <x v="121"/>
    <x v="2507"/>
    <x v="0"/>
  </r>
  <r>
    <n v="2508"/>
    <x v="2507"/>
    <s v="I make Amazing homemade fudge available in 18 flavors. I want to open my own business to be able to let my area eat my incredible fudge"/>
    <x v="22"/>
    <n v="0"/>
    <x v="2"/>
    <s v="US"/>
    <s v="USD"/>
    <x v="2505"/>
    <x v="2508"/>
    <x v="0"/>
    <x v="78"/>
    <x v="1"/>
    <x v="7"/>
    <x v="34"/>
    <x v="50"/>
    <x v="121"/>
    <x v="2508"/>
    <x v="3"/>
  </r>
  <r>
    <n v="2509"/>
    <x v="2508"/>
    <s v="Relax in a new Cheesecake Lounge in London, serving freshly made cheesecakes, all day and all night, along with great coffees and teas."/>
    <x v="75"/>
    <n v="1000"/>
    <x v="2"/>
    <s v="GB"/>
    <s v="GBP"/>
    <x v="2506"/>
    <x v="2509"/>
    <x v="0"/>
    <x v="33"/>
    <x v="1"/>
    <x v="7"/>
    <x v="34"/>
    <x v="60"/>
    <x v="669"/>
    <x v="2509"/>
    <x v="0"/>
  </r>
  <r>
    <n v="2510"/>
    <x v="2509"/>
    <s v="Dugout Dogs will be specializing in the many hot dog and sausage styles sold at baseball parks around Major League Baseball (MLB)."/>
    <x v="63"/>
    <n v="75"/>
    <x v="2"/>
    <s v="US"/>
    <s v="USD"/>
    <x v="2507"/>
    <x v="2510"/>
    <x v="0"/>
    <x v="84"/>
    <x v="1"/>
    <x v="7"/>
    <x v="34"/>
    <x v="50"/>
    <x v="822"/>
    <x v="2510"/>
    <x v="0"/>
  </r>
  <r>
    <n v="2511"/>
    <x v="2510"/>
    <s v="Fresh Fast Food. A bbq ramen bar thats healthy, tasty and made to order right in front of your eyes....... From flame to bowl"/>
    <x v="57"/>
    <n v="0"/>
    <x v="2"/>
    <s v="GB"/>
    <s v="GBP"/>
    <x v="2508"/>
    <x v="2511"/>
    <x v="0"/>
    <x v="78"/>
    <x v="1"/>
    <x v="7"/>
    <x v="34"/>
    <x v="50"/>
    <x v="121"/>
    <x v="2511"/>
    <x v="2"/>
  </r>
  <r>
    <n v="2512"/>
    <x v="2511"/>
    <s v="Somethin' Tasty is a unique coffee, pastry &amp; retail store. We consign from all local sources: pottery, glass &amp; art."/>
    <x v="146"/>
    <n v="0"/>
    <x v="2"/>
    <s v="US"/>
    <s v="USD"/>
    <x v="2509"/>
    <x v="2512"/>
    <x v="0"/>
    <x v="78"/>
    <x v="1"/>
    <x v="7"/>
    <x v="34"/>
    <x v="50"/>
    <x v="121"/>
    <x v="2512"/>
    <x v="3"/>
  </r>
  <r>
    <n v="2513"/>
    <x v="2512"/>
    <s v="Wir wollen einen Ort erschaffen an dem man sich wohlfÃ¼hlen kann, ein Ort an dem die Gedanken frei sind und man das Essen genieÃŸen kann."/>
    <x v="237"/>
    <n v="0"/>
    <x v="2"/>
    <s v="DE"/>
    <s v="EUR"/>
    <x v="2510"/>
    <x v="2513"/>
    <x v="0"/>
    <x v="78"/>
    <x v="1"/>
    <x v="7"/>
    <x v="34"/>
    <x v="50"/>
    <x v="121"/>
    <x v="2513"/>
    <x v="2"/>
  </r>
  <r>
    <n v="2514"/>
    <x v="2513"/>
    <s v="My little cafe has been challenged to provide healthy, fun lunches to kids at a Montessori School. Local/organic as much as possible."/>
    <x v="14"/>
    <n v="210"/>
    <x v="2"/>
    <s v="US"/>
    <s v="USD"/>
    <x v="2511"/>
    <x v="2514"/>
    <x v="0"/>
    <x v="80"/>
    <x v="1"/>
    <x v="7"/>
    <x v="34"/>
    <x v="53"/>
    <x v="1780"/>
    <x v="2514"/>
    <x v="3"/>
  </r>
  <r>
    <n v="2515"/>
    <x v="2514"/>
    <s v="The Barrel Room SF is moving to a new location in San Francisco with a 60-seat restaurant &amp; full liquor. Help us make our move amazing!"/>
    <x v="10"/>
    <n v="930"/>
    <x v="2"/>
    <s v="US"/>
    <s v="USD"/>
    <x v="2512"/>
    <x v="2515"/>
    <x v="0"/>
    <x v="8"/>
    <x v="1"/>
    <x v="7"/>
    <x v="34"/>
    <x v="118"/>
    <x v="1781"/>
    <x v="2515"/>
    <x v="0"/>
  </r>
  <r>
    <n v="2516"/>
    <x v="2515"/>
    <s v="Hi, everyone my name is Alex, and i want to create not just a cafe spot, but a place that gives everyone a nice warm homey feeling."/>
    <x v="29"/>
    <n v="0"/>
    <x v="2"/>
    <s v="US"/>
    <s v="USD"/>
    <x v="2513"/>
    <x v="2516"/>
    <x v="0"/>
    <x v="78"/>
    <x v="1"/>
    <x v="7"/>
    <x v="34"/>
    <x v="50"/>
    <x v="121"/>
    <x v="2516"/>
    <x v="3"/>
  </r>
  <r>
    <n v="2517"/>
    <x v="2516"/>
    <s v="KICK START US! Chef-driven dining experience offering a multi-course tasteful and playful menu that hems in familiar seasonal comfort."/>
    <x v="102"/>
    <n v="1767"/>
    <x v="2"/>
    <s v="CA"/>
    <s v="CAD"/>
    <x v="2514"/>
    <x v="2517"/>
    <x v="0"/>
    <x v="51"/>
    <x v="1"/>
    <x v="7"/>
    <x v="34"/>
    <x v="54"/>
    <x v="1782"/>
    <x v="2517"/>
    <x v="0"/>
  </r>
  <r>
    <n v="2518"/>
    <x v="2517"/>
    <s v="I am traveling the backroads of Southern California, to discover the best out-of-the-way eateries the area has to offer"/>
    <x v="10"/>
    <n v="0"/>
    <x v="2"/>
    <s v="US"/>
    <s v="USD"/>
    <x v="2515"/>
    <x v="2518"/>
    <x v="0"/>
    <x v="78"/>
    <x v="1"/>
    <x v="7"/>
    <x v="34"/>
    <x v="50"/>
    <x v="121"/>
    <x v="2518"/>
    <x v="3"/>
  </r>
  <r>
    <n v="2519"/>
    <x v="2518"/>
    <s v="Better than your mom's, better than Cracker Barrel, only at Kelli's Kitchen (all from scratch)."/>
    <x v="60"/>
    <n v="65"/>
    <x v="2"/>
    <s v="US"/>
    <s v="USD"/>
    <x v="2516"/>
    <x v="2519"/>
    <x v="0"/>
    <x v="80"/>
    <x v="1"/>
    <x v="7"/>
    <x v="34"/>
    <x v="50"/>
    <x v="1783"/>
    <x v="2519"/>
    <x v="3"/>
  </r>
  <r>
    <n v="2520"/>
    <x v="2519"/>
    <s v="Aurora restaurant/night club, a Star Wars/Star Trek Science fiction community gathering place and club in the Tulsa/Oklahoma city area."/>
    <x v="57"/>
    <n v="0"/>
    <x v="2"/>
    <s v="US"/>
    <s v="USD"/>
    <x v="2517"/>
    <x v="2520"/>
    <x v="0"/>
    <x v="78"/>
    <x v="1"/>
    <x v="7"/>
    <x v="34"/>
    <x v="50"/>
    <x v="121"/>
    <x v="2520"/>
    <x v="2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s v="US"/>
    <s v="USD"/>
    <x v="2518"/>
    <x v="2521"/>
    <x v="0"/>
    <x v="462"/>
    <x v="0"/>
    <x v="4"/>
    <x v="35"/>
    <x v="15"/>
    <x v="1784"/>
    <x v="2521"/>
    <x v="0"/>
  </r>
  <r>
    <n v="2522"/>
    <x v="2521"/>
    <s v="Based on Don DeLilloâ€™s powerful post-9/11 novel, Falling Man captures the first moments of the terrorist attacks that changed the world"/>
    <x v="10"/>
    <n v="5000"/>
    <x v="0"/>
    <s v="US"/>
    <s v="USD"/>
    <x v="2519"/>
    <x v="2522"/>
    <x v="0"/>
    <x v="74"/>
    <x v="0"/>
    <x v="4"/>
    <x v="35"/>
    <x v="8"/>
    <x v="1785"/>
    <x v="2522"/>
    <x v="2"/>
  </r>
  <r>
    <n v="2523"/>
    <x v="2522"/>
    <s v="PATER NOSTER (2003) by Thomas Oboe Lee, scored for baritone solo and string quartet.  Hauntingly beautiful, yet never performed."/>
    <x v="42"/>
    <n v="1408"/>
    <x v="0"/>
    <s v="US"/>
    <s v="USD"/>
    <x v="2520"/>
    <x v="2523"/>
    <x v="0"/>
    <x v="55"/>
    <x v="0"/>
    <x v="4"/>
    <x v="35"/>
    <x v="94"/>
    <x v="1786"/>
    <x v="2523"/>
    <x v="3"/>
  </r>
  <r>
    <n v="2524"/>
    <x v="2523"/>
    <s v="We're bringing some of our favorite music from the past 10 years to disc for the first time ever."/>
    <x v="51"/>
    <n v="7620"/>
    <x v="0"/>
    <s v="US"/>
    <s v="USD"/>
    <x v="2521"/>
    <x v="2524"/>
    <x v="0"/>
    <x v="68"/>
    <x v="0"/>
    <x v="4"/>
    <x v="35"/>
    <x v="21"/>
    <x v="1787"/>
    <x v="2524"/>
    <x v="3"/>
  </r>
  <r>
    <n v="2525"/>
    <x v="2524"/>
    <s v="Husband and wife operatic team specializing in German opera. Fundraising for an audition tour of Germany."/>
    <x v="6"/>
    <n v="8026"/>
    <x v="0"/>
    <s v="US"/>
    <s v="USD"/>
    <x v="2522"/>
    <x v="2525"/>
    <x v="0"/>
    <x v="144"/>
    <x v="0"/>
    <x v="4"/>
    <x v="35"/>
    <x v="8"/>
    <x v="1788"/>
    <x v="2525"/>
    <x v="5"/>
  </r>
  <r>
    <n v="2526"/>
    <x v="2525"/>
    <s v="New music and arrangements, amazing sound, brass chamber music at the highest level!  Be a part of our community!"/>
    <x v="23"/>
    <n v="4518"/>
    <x v="0"/>
    <s v="US"/>
    <s v="USD"/>
    <x v="2523"/>
    <x v="2526"/>
    <x v="0"/>
    <x v="51"/>
    <x v="0"/>
    <x v="4"/>
    <x v="35"/>
    <x v="40"/>
    <x v="1789"/>
    <x v="2526"/>
    <x v="3"/>
  </r>
  <r>
    <n v="2527"/>
    <x v="2526"/>
    <s v="Five Programs of Benjamin Britten's vocal works featuring over 20 extraordinary vocalists and pianists."/>
    <x v="23"/>
    <n v="4085"/>
    <x v="0"/>
    <s v="US"/>
    <s v="USD"/>
    <x v="2524"/>
    <x v="2527"/>
    <x v="0"/>
    <x v="26"/>
    <x v="0"/>
    <x v="4"/>
    <x v="35"/>
    <x v="21"/>
    <x v="212"/>
    <x v="2527"/>
    <x v="4"/>
  </r>
  <r>
    <n v="2528"/>
    <x v="2527"/>
    <s v="I've been offered a contract with HatHut to record Feldman's 'Three Voices', which would be my first solo disc. I need your help!"/>
    <x v="23"/>
    <n v="4289.99"/>
    <x v="0"/>
    <s v="GB"/>
    <s v="GBP"/>
    <x v="2525"/>
    <x v="2528"/>
    <x v="0"/>
    <x v="75"/>
    <x v="0"/>
    <x v="4"/>
    <x v="35"/>
    <x v="13"/>
    <x v="1790"/>
    <x v="2528"/>
    <x v="0"/>
  </r>
  <r>
    <n v="2529"/>
    <x v="2528"/>
    <s v="Opera. Short. New."/>
    <x v="12"/>
    <n v="6257"/>
    <x v="0"/>
    <s v="US"/>
    <s v="USD"/>
    <x v="2526"/>
    <x v="2529"/>
    <x v="0"/>
    <x v="88"/>
    <x v="0"/>
    <x v="4"/>
    <x v="35"/>
    <x v="3"/>
    <x v="1791"/>
    <x v="2529"/>
    <x v="5"/>
  </r>
  <r>
    <n v="2530"/>
    <x v="2529"/>
    <s v="With your help the Tulsa Youth Symphony will have its premiere appearance at the opening of the OK Mozart Festival, June 6th"/>
    <x v="115"/>
    <n v="6500"/>
    <x v="0"/>
    <s v="US"/>
    <s v="USD"/>
    <x v="2527"/>
    <x v="2530"/>
    <x v="0"/>
    <x v="53"/>
    <x v="0"/>
    <x v="4"/>
    <x v="35"/>
    <x v="8"/>
    <x v="1792"/>
    <x v="2530"/>
    <x v="0"/>
  </r>
  <r>
    <n v="2531"/>
    <x v="2530"/>
    <s v="The first CD of chamber music composed by John Leupold to be released on PARMA records. The album features solo, duets, and a quartet."/>
    <x v="37"/>
    <n v="4518"/>
    <x v="0"/>
    <s v="US"/>
    <s v="USD"/>
    <x v="2528"/>
    <x v="2531"/>
    <x v="0"/>
    <x v="42"/>
    <x v="0"/>
    <x v="4"/>
    <x v="35"/>
    <x v="8"/>
    <x v="1793"/>
    <x v="2531"/>
    <x v="0"/>
  </r>
  <r>
    <n v="2532"/>
    <x v="2531"/>
    <s v="Please help us record our first album, which will contain an exciting collection of works, old and new, for large guitar ensemble!"/>
    <x v="23"/>
    <n v="5045"/>
    <x v="0"/>
    <s v="US"/>
    <s v="USD"/>
    <x v="2529"/>
    <x v="2532"/>
    <x v="0"/>
    <x v="65"/>
    <x v="0"/>
    <x v="4"/>
    <x v="35"/>
    <x v="9"/>
    <x v="1794"/>
    <x v="2532"/>
    <x v="5"/>
  </r>
  <r>
    <n v="2533"/>
    <x v="2532"/>
    <s v="HOLOGRAPHIC is raising money for our 2013 live, four-concert new music project and to commission composer Jonathan Sokol!"/>
    <x v="51"/>
    <n v="8300"/>
    <x v="0"/>
    <s v="US"/>
    <s v="USD"/>
    <x v="2530"/>
    <x v="2533"/>
    <x v="0"/>
    <x v="327"/>
    <x v="0"/>
    <x v="4"/>
    <x v="35"/>
    <x v="38"/>
    <x v="772"/>
    <x v="2533"/>
    <x v="4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s v="US"/>
    <s v="USD"/>
    <x v="2531"/>
    <x v="2534"/>
    <x v="0"/>
    <x v="25"/>
    <x v="0"/>
    <x v="4"/>
    <x v="35"/>
    <x v="2"/>
    <x v="1795"/>
    <x v="2534"/>
    <x v="8"/>
  </r>
  <r>
    <n v="2535"/>
    <x v="2534"/>
    <s v="Mark Hayes: Requiem Recording"/>
    <x v="22"/>
    <n v="20755"/>
    <x v="0"/>
    <s v="US"/>
    <s v="USD"/>
    <x v="2532"/>
    <x v="2535"/>
    <x v="0"/>
    <x v="76"/>
    <x v="0"/>
    <x v="4"/>
    <x v="35"/>
    <x v="3"/>
    <x v="1796"/>
    <x v="2535"/>
    <x v="3"/>
  </r>
  <r>
    <n v="2536"/>
    <x v="2535"/>
    <s v="I create my solo piano Vignettes by encrypting someone's name in the melody. Next up is the fourth Vignette, and I need a subject!"/>
    <x v="251"/>
    <n v="29"/>
    <x v="0"/>
    <s v="US"/>
    <s v="USD"/>
    <x v="2533"/>
    <x v="2536"/>
    <x v="0"/>
    <x v="80"/>
    <x v="0"/>
    <x v="4"/>
    <x v="35"/>
    <x v="31"/>
    <x v="1797"/>
    <x v="2536"/>
    <x v="4"/>
  </r>
  <r>
    <n v="2537"/>
    <x v="2536"/>
    <s v="When an innocent girl is seen bathing by local church elders, she becomes the target of travelling, revivalist preacher Olin Blitch."/>
    <x v="28"/>
    <n v="1100"/>
    <x v="0"/>
    <s v="US"/>
    <s v="USD"/>
    <x v="2534"/>
    <x v="2537"/>
    <x v="0"/>
    <x v="202"/>
    <x v="0"/>
    <x v="4"/>
    <x v="35"/>
    <x v="5"/>
    <x v="101"/>
    <x v="2537"/>
    <x v="6"/>
  </r>
  <r>
    <n v="2538"/>
    <x v="2537"/>
    <s v="I will record 2 of Tomaso Albinoni's concertos for 2 oboes playing both parts myself."/>
    <x v="102"/>
    <n v="20343.169999999998"/>
    <x v="0"/>
    <s v="US"/>
    <s v="USD"/>
    <x v="2535"/>
    <x v="2538"/>
    <x v="0"/>
    <x v="333"/>
    <x v="0"/>
    <x v="4"/>
    <x v="35"/>
    <x v="40"/>
    <x v="1798"/>
    <x v="2538"/>
    <x v="4"/>
  </r>
  <r>
    <n v="2539"/>
    <x v="2538"/>
    <s v="Help ABS Academy musicians get their cellos, gambas, &amp; contrabasses to San Francisco by supporting their instruments' travel."/>
    <x v="3"/>
    <n v="10025"/>
    <x v="0"/>
    <s v="US"/>
    <s v="USD"/>
    <x v="2536"/>
    <x v="2539"/>
    <x v="0"/>
    <x v="211"/>
    <x v="0"/>
    <x v="4"/>
    <x v="35"/>
    <x v="8"/>
    <x v="1799"/>
    <x v="2539"/>
    <x v="3"/>
  </r>
  <r>
    <n v="2540"/>
    <x v="2539"/>
    <s v="â€œVladimir in Butterfly Countryâ€ is a chamber opera by composer Ann Callaway and Jaime Robles, which will premiere October 30, 2011."/>
    <x v="30"/>
    <n v="2585"/>
    <x v="0"/>
    <s v="US"/>
    <s v="USD"/>
    <x v="2537"/>
    <x v="2540"/>
    <x v="0"/>
    <x v="74"/>
    <x v="0"/>
    <x v="4"/>
    <x v="35"/>
    <x v="33"/>
    <x v="1800"/>
    <x v="2540"/>
    <x v="6"/>
  </r>
  <r>
    <n v="2541"/>
    <x v="2540"/>
    <s v="A debut CD of romantic Fantasies by young composers Bridge, Ireland, Sibelius and a premiere recording of Bergman Trio Op. 2 from 1939"/>
    <x v="8"/>
    <n v="3746"/>
    <x v="0"/>
    <s v="GB"/>
    <s v="GBP"/>
    <x v="2538"/>
    <x v="2541"/>
    <x v="0"/>
    <x v="287"/>
    <x v="0"/>
    <x v="4"/>
    <x v="35"/>
    <x v="13"/>
    <x v="35"/>
    <x v="2541"/>
    <x v="4"/>
  </r>
  <r>
    <n v="2542"/>
    <x v="2541"/>
    <s v="Marquita Renee Ntim records her first Classical Album, complete with her playing the viola, cello and singing opera."/>
    <x v="176"/>
    <n v="725"/>
    <x v="0"/>
    <s v="US"/>
    <s v="USD"/>
    <x v="2539"/>
    <x v="2542"/>
    <x v="0"/>
    <x v="62"/>
    <x v="0"/>
    <x v="4"/>
    <x v="35"/>
    <x v="3"/>
    <x v="1801"/>
    <x v="2542"/>
    <x v="4"/>
  </r>
  <r>
    <n v="2543"/>
    <x v="2542"/>
    <s v="The Station in Hamtramck is supplementing our studio to accommodate live in-studio performances and recordings.   You can help. "/>
    <x v="49"/>
    <n v="391"/>
    <x v="0"/>
    <s v="US"/>
    <s v="USD"/>
    <x v="2540"/>
    <x v="2543"/>
    <x v="0"/>
    <x v="62"/>
    <x v="0"/>
    <x v="4"/>
    <x v="35"/>
    <x v="94"/>
    <x v="1802"/>
    <x v="2543"/>
    <x v="7"/>
  </r>
  <r>
    <n v="2544"/>
    <x v="2543"/>
    <s v="Bringing choral music and performance opportunities to under-served youth in West Philadelphia"/>
    <x v="10"/>
    <n v="5041"/>
    <x v="0"/>
    <s v="US"/>
    <s v="USD"/>
    <x v="2541"/>
    <x v="2544"/>
    <x v="0"/>
    <x v="7"/>
    <x v="0"/>
    <x v="4"/>
    <x v="35"/>
    <x v="7"/>
    <x v="1803"/>
    <x v="2544"/>
    <x v="5"/>
  </r>
  <r>
    <n v="2545"/>
    <x v="2544"/>
    <s v="We're recording our debut album: a CD of the string quartet and clarinet quintet by Stephan Krehl for the Naxos label"/>
    <x v="13"/>
    <n v="3906"/>
    <x v="0"/>
    <s v="US"/>
    <s v="USD"/>
    <x v="2542"/>
    <x v="2545"/>
    <x v="0"/>
    <x v="42"/>
    <x v="0"/>
    <x v="4"/>
    <x v="35"/>
    <x v="229"/>
    <x v="1804"/>
    <x v="2545"/>
    <x v="0"/>
  </r>
  <r>
    <n v="2546"/>
    <x v="2545"/>
    <s v="We want to release an album of choral music by acclaimed Finnish composer Jaakko MÃ¤ntyjÃ¤rvi in 2014"/>
    <x v="8"/>
    <n v="3910"/>
    <x v="0"/>
    <s v="US"/>
    <s v="USD"/>
    <x v="2543"/>
    <x v="2546"/>
    <x v="0"/>
    <x v="71"/>
    <x v="0"/>
    <x v="4"/>
    <x v="35"/>
    <x v="20"/>
    <x v="1805"/>
    <x v="2546"/>
    <x v="4"/>
  </r>
  <r>
    <n v="2547"/>
    <x v="2546"/>
    <s v="A compilation of Guitar Music by composers Darin Au, Jeff Peterson, Byron Yasui, Bailey Matsuda, Ian O'Sullivan, and Michael Foumai."/>
    <x v="62"/>
    <n v="6592"/>
    <x v="0"/>
    <s v="US"/>
    <s v="USD"/>
    <x v="2544"/>
    <x v="2547"/>
    <x v="0"/>
    <x v="179"/>
    <x v="0"/>
    <x v="4"/>
    <x v="35"/>
    <x v="28"/>
    <x v="1806"/>
    <x v="2547"/>
    <x v="5"/>
  </r>
  <r>
    <n v="2548"/>
    <x v="2547"/>
    <s v="This is the embryo of the change for future ecosystem of musical art  in Indonesia. Please support us to realize our program on Oct 9!"/>
    <x v="12"/>
    <n v="6111"/>
    <x v="0"/>
    <s v="FR"/>
    <s v="EUR"/>
    <x v="2545"/>
    <x v="2548"/>
    <x v="0"/>
    <x v="77"/>
    <x v="0"/>
    <x v="4"/>
    <x v="35"/>
    <x v="21"/>
    <x v="1807"/>
    <x v="2548"/>
    <x v="2"/>
  </r>
  <r>
    <n v="2549"/>
    <x v="2548"/>
    <s v="A new opera in English by Mike Christie to be premiÃ¨red at the Arcola Theatre, London UK from 14th-17th August 2013."/>
    <x v="351"/>
    <n v="1614"/>
    <x v="0"/>
    <s v="GB"/>
    <s v="GBP"/>
    <x v="2546"/>
    <x v="2549"/>
    <x v="0"/>
    <x v="77"/>
    <x v="0"/>
    <x v="4"/>
    <x v="35"/>
    <x v="33"/>
    <x v="1808"/>
    <x v="2549"/>
    <x v="4"/>
  </r>
  <r>
    <n v="2550"/>
    <x v="2549"/>
    <s v="Ashley Bathgate and Karl Larson are raising funds to make the premiere recording of Ken Thomson's brilliant, dramatic new chamber works"/>
    <x v="115"/>
    <n v="6555"/>
    <x v="0"/>
    <s v="US"/>
    <s v="USD"/>
    <x v="2547"/>
    <x v="2550"/>
    <x v="0"/>
    <x v="3"/>
    <x v="0"/>
    <x v="4"/>
    <x v="35"/>
    <x v="7"/>
    <x v="1809"/>
    <x v="2550"/>
    <x v="0"/>
  </r>
  <r>
    <n v="2551"/>
    <x v="2550"/>
    <s v="KCS seeks your support to off-set the cost of assembling a professional 25 piece orchestra for two choral performances."/>
    <x v="352"/>
    <n v="3775.5"/>
    <x v="0"/>
    <s v="US"/>
    <s v="USD"/>
    <x v="2548"/>
    <x v="2551"/>
    <x v="0"/>
    <x v="66"/>
    <x v="0"/>
    <x v="4"/>
    <x v="35"/>
    <x v="33"/>
    <x v="1810"/>
    <x v="2551"/>
    <x v="5"/>
  </r>
  <r>
    <n v="2552"/>
    <x v="2551"/>
    <s v="World Premiere of a new oratorio with chorus, soloists, and orchestra, based on the Old Testament king and prophet, DAVID"/>
    <x v="9"/>
    <n v="3195"/>
    <x v="0"/>
    <s v="US"/>
    <s v="USD"/>
    <x v="2549"/>
    <x v="2552"/>
    <x v="0"/>
    <x v="59"/>
    <x v="0"/>
    <x v="4"/>
    <x v="35"/>
    <x v="13"/>
    <x v="1811"/>
    <x v="2552"/>
    <x v="1"/>
  </r>
  <r>
    <n v="2553"/>
    <x v="2552"/>
    <s v="Help me be one of the first to record these beautiful songs and arrangements by 18-19th century masters of the classical guitar."/>
    <x v="15"/>
    <n v="2333"/>
    <x v="0"/>
    <s v="US"/>
    <s v="USD"/>
    <x v="2550"/>
    <x v="2553"/>
    <x v="0"/>
    <x v="65"/>
    <x v="0"/>
    <x v="4"/>
    <x v="35"/>
    <x v="94"/>
    <x v="1812"/>
    <x v="2553"/>
    <x v="5"/>
  </r>
  <r>
    <n v="2554"/>
    <x v="2553"/>
    <s v="Join forces with the Patagonia Winds to commission a new wind quintet to premiere at the 2015 National Flute Association Convention!"/>
    <x v="9"/>
    <n v="3684"/>
    <x v="0"/>
    <s v="US"/>
    <s v="USD"/>
    <x v="2551"/>
    <x v="2554"/>
    <x v="0"/>
    <x v="85"/>
    <x v="0"/>
    <x v="4"/>
    <x v="35"/>
    <x v="4"/>
    <x v="1813"/>
    <x v="2554"/>
    <x v="0"/>
  </r>
  <r>
    <n v="2555"/>
    <x v="2554"/>
    <s v="At Brevard Music Center, a foremost summer music study program, I will compose a new work for large chamber ensemble for performance."/>
    <x v="13"/>
    <n v="2147"/>
    <x v="0"/>
    <s v="US"/>
    <s v="USD"/>
    <x v="2552"/>
    <x v="2555"/>
    <x v="0"/>
    <x v="2"/>
    <x v="0"/>
    <x v="4"/>
    <x v="35"/>
    <x v="13"/>
    <x v="1814"/>
    <x v="2555"/>
    <x v="5"/>
  </r>
  <r>
    <n v="2556"/>
    <x v="2555"/>
    <s v="This is a &quot;call for scores&quot; for unaccompanied violin, recordings of the works, and a prize of at least 20 records for each composer."/>
    <x v="353"/>
    <n v="786"/>
    <x v="0"/>
    <s v="US"/>
    <s v="USD"/>
    <x v="2553"/>
    <x v="2556"/>
    <x v="0"/>
    <x v="69"/>
    <x v="0"/>
    <x v="4"/>
    <x v="35"/>
    <x v="6"/>
    <x v="1815"/>
    <x v="2556"/>
    <x v="5"/>
  </r>
  <r>
    <n v="2557"/>
    <x v="2556"/>
    <s v="Raising money for our concert tour of Switzerland and Germany in June/July 2014"/>
    <x v="42"/>
    <n v="1066"/>
    <x v="0"/>
    <s v="GB"/>
    <s v="GBP"/>
    <x v="2554"/>
    <x v="2557"/>
    <x v="0"/>
    <x v="17"/>
    <x v="0"/>
    <x v="4"/>
    <x v="35"/>
    <x v="90"/>
    <x v="1816"/>
    <x v="2557"/>
    <x v="3"/>
  </r>
  <r>
    <n v="2558"/>
    <x v="2557"/>
    <s v="The Hopkins Sinfonia is looking for your support to run our 2015 Season made up of five concerts."/>
    <x v="21"/>
    <n v="1361"/>
    <x v="0"/>
    <s v="AU"/>
    <s v="AUD"/>
    <x v="2555"/>
    <x v="2558"/>
    <x v="0"/>
    <x v="59"/>
    <x v="0"/>
    <x v="4"/>
    <x v="35"/>
    <x v="15"/>
    <x v="1817"/>
    <x v="2558"/>
    <x v="0"/>
  </r>
  <r>
    <n v="2559"/>
    <x v="2558"/>
    <s v="A concert of new music by four composers who have lived in India and been inspired by its music, with the Momenta String Quartet"/>
    <x v="134"/>
    <n v="890"/>
    <x v="0"/>
    <s v="US"/>
    <s v="USD"/>
    <x v="2556"/>
    <x v="2559"/>
    <x v="0"/>
    <x v="20"/>
    <x v="0"/>
    <x v="4"/>
    <x v="35"/>
    <x v="38"/>
    <x v="1818"/>
    <x v="2559"/>
    <x v="6"/>
  </r>
  <r>
    <n v="2560"/>
    <x v="2559"/>
    <s v="New CD of favourite chamber music by Welsh composer Michael Parkin featuring debut recordings by outstanding young musicians."/>
    <x v="9"/>
    <n v="3003"/>
    <x v="0"/>
    <s v="GB"/>
    <s v="GBP"/>
    <x v="2557"/>
    <x v="2560"/>
    <x v="0"/>
    <x v="64"/>
    <x v="0"/>
    <x v="4"/>
    <x v="35"/>
    <x v="8"/>
    <x v="1819"/>
    <x v="2560"/>
    <x v="0"/>
  </r>
  <r>
    <n v="2561"/>
    <x v="2560"/>
    <s v="Ever had chicken fingers smothered in bearnaise sauce, resting on a bed of your favorite rice? We need these meals on wheels."/>
    <x v="57"/>
    <n v="0"/>
    <x v="1"/>
    <s v="CA"/>
    <s v="CAD"/>
    <x v="2558"/>
    <x v="2561"/>
    <x v="0"/>
    <x v="78"/>
    <x v="1"/>
    <x v="7"/>
    <x v="19"/>
    <x v="50"/>
    <x v="121"/>
    <x v="2561"/>
    <x v="0"/>
  </r>
  <r>
    <n v="2562"/>
    <x v="2561"/>
    <s v="Hail up - Wah gwaan ?_x000a_We are creating a foodtruck that will serve typical, traditional Jamaican jerk chicken/pork and more!"/>
    <x v="3"/>
    <n v="75"/>
    <x v="1"/>
    <s v="DE"/>
    <s v="EUR"/>
    <x v="2559"/>
    <x v="2562"/>
    <x v="0"/>
    <x v="83"/>
    <x v="1"/>
    <x v="7"/>
    <x v="19"/>
    <x v="60"/>
    <x v="380"/>
    <x v="2562"/>
    <x v="2"/>
  </r>
  <r>
    <n v="2563"/>
    <x v="2562"/>
    <s v="Michigan based bubble tea and specialty ice cream food truck"/>
    <x v="22"/>
    <n v="0"/>
    <x v="1"/>
    <s v="US"/>
    <s v="USD"/>
    <x v="2560"/>
    <x v="2563"/>
    <x v="0"/>
    <x v="78"/>
    <x v="1"/>
    <x v="7"/>
    <x v="19"/>
    <x v="50"/>
    <x v="121"/>
    <x v="2563"/>
    <x v="0"/>
  </r>
  <r>
    <n v="2564"/>
    <x v="2563"/>
    <s v="We want to bring the wonderful flavors of the Jersey Shore, my home, to my new home in Winnipeg, the center of Canada."/>
    <x v="79"/>
    <n v="0"/>
    <x v="1"/>
    <s v="CA"/>
    <s v="CAD"/>
    <x v="2561"/>
    <x v="2564"/>
    <x v="0"/>
    <x v="78"/>
    <x v="1"/>
    <x v="7"/>
    <x v="19"/>
    <x v="50"/>
    <x v="121"/>
    <x v="2564"/>
    <x v="3"/>
  </r>
  <r>
    <n v="2565"/>
    <x v="2564"/>
    <s v="The Sketchy Pelican. Is my vision to bring raw, honest, soulful, creative, thoght provoking cuisine to food truck form"/>
    <x v="3"/>
    <n v="100"/>
    <x v="1"/>
    <s v="US"/>
    <s v="USD"/>
    <x v="2562"/>
    <x v="2565"/>
    <x v="0"/>
    <x v="29"/>
    <x v="1"/>
    <x v="7"/>
    <x v="19"/>
    <x v="60"/>
    <x v="101"/>
    <x v="2565"/>
    <x v="2"/>
  </r>
  <r>
    <n v="2566"/>
    <x v="2565"/>
    <s v="You can skip the hotdog cart and enjoy fresh, hot, delicious, handmade pizza when Mamma B's takes her show on the road!"/>
    <x v="19"/>
    <n v="0"/>
    <x v="1"/>
    <s v="US"/>
    <s v="USD"/>
    <x v="2563"/>
    <x v="2566"/>
    <x v="0"/>
    <x v="78"/>
    <x v="1"/>
    <x v="7"/>
    <x v="19"/>
    <x v="50"/>
    <x v="121"/>
    <x v="2566"/>
    <x v="3"/>
  </r>
  <r>
    <n v="2567"/>
    <x v="2566"/>
    <s v="You're leaving a Bar/Nightclub what else would you want more than to have a Juicy Burger and to see Beautiful Girls making it."/>
    <x v="101"/>
    <n v="120"/>
    <x v="1"/>
    <s v="US"/>
    <s v="USD"/>
    <x v="2564"/>
    <x v="2567"/>
    <x v="0"/>
    <x v="84"/>
    <x v="1"/>
    <x v="7"/>
    <x v="19"/>
    <x v="50"/>
    <x v="88"/>
    <x v="2567"/>
    <x v="0"/>
  </r>
  <r>
    <n v="2568"/>
    <x v="2567"/>
    <s v="Barney's is seriously delicious New York food. Cooking everything from scratch on our American food truck. London here we come..."/>
    <x v="3"/>
    <n v="50"/>
    <x v="1"/>
    <s v="GB"/>
    <s v="GBP"/>
    <x v="2565"/>
    <x v="2568"/>
    <x v="0"/>
    <x v="29"/>
    <x v="1"/>
    <x v="7"/>
    <x v="19"/>
    <x v="60"/>
    <x v="73"/>
    <x v="2568"/>
    <x v="2"/>
  </r>
  <r>
    <n v="2569"/>
    <x v="2568"/>
    <s v="With your help, I would be able to get a truck and start the process of getting it ready for the 2016 season."/>
    <x v="115"/>
    <n v="145"/>
    <x v="1"/>
    <s v="US"/>
    <s v="USD"/>
    <x v="2566"/>
    <x v="2569"/>
    <x v="0"/>
    <x v="84"/>
    <x v="1"/>
    <x v="7"/>
    <x v="19"/>
    <x v="53"/>
    <x v="1820"/>
    <x v="2569"/>
    <x v="0"/>
  </r>
  <r>
    <n v="2570"/>
    <x v="2569"/>
    <s v="A family run mobile wood fired pizza oven serving up unique artisan pizzas created by award winning Chef Brandon Mathias!"/>
    <x v="39"/>
    <n v="59"/>
    <x v="1"/>
    <s v="US"/>
    <s v="USD"/>
    <x v="2567"/>
    <x v="2570"/>
    <x v="0"/>
    <x v="84"/>
    <x v="1"/>
    <x v="7"/>
    <x v="19"/>
    <x v="60"/>
    <x v="1821"/>
    <x v="2570"/>
    <x v="1"/>
  </r>
  <r>
    <n v="2571"/>
    <x v="2570"/>
    <s v="Perth locals who dream of opening a health food van, and serving treats that not only taste amazing but also benefit your body."/>
    <x v="57"/>
    <n v="250"/>
    <x v="1"/>
    <s v="AU"/>
    <s v="AUD"/>
    <x v="2568"/>
    <x v="2571"/>
    <x v="0"/>
    <x v="80"/>
    <x v="1"/>
    <x v="7"/>
    <x v="19"/>
    <x v="50"/>
    <x v="368"/>
    <x v="2571"/>
    <x v="2"/>
  </r>
  <r>
    <n v="2572"/>
    <x v="2571"/>
    <s v="Mesquite smoked brisket nachos, food truck style, with homemade salsa to make your taste buds dance."/>
    <x v="11"/>
    <n v="0"/>
    <x v="1"/>
    <s v="US"/>
    <s v="USD"/>
    <x v="2569"/>
    <x v="2572"/>
    <x v="0"/>
    <x v="78"/>
    <x v="1"/>
    <x v="7"/>
    <x v="19"/>
    <x v="50"/>
    <x v="121"/>
    <x v="2572"/>
    <x v="0"/>
  </r>
  <r>
    <n v="2573"/>
    <x v="2572"/>
    <s v="I have perfected my porkkabob recipe.I'm ready to start my own business!I need funds for the bbq pit and trailer and start up supplies."/>
    <x v="6"/>
    <n v="0"/>
    <x v="1"/>
    <s v="US"/>
    <s v="USD"/>
    <x v="2570"/>
    <x v="2573"/>
    <x v="0"/>
    <x v="78"/>
    <x v="1"/>
    <x v="7"/>
    <x v="19"/>
    <x v="50"/>
    <x v="121"/>
    <x v="2573"/>
    <x v="3"/>
  </r>
  <r>
    <n v="2574"/>
    <x v="2573"/>
    <s v="The Best Jamaican Jerk outside of Kingston! The name means &quot;for the children&quot;, my children, the reasons why I cook and why I live!"/>
    <x v="3"/>
    <n v="0"/>
    <x v="1"/>
    <s v="US"/>
    <s v="USD"/>
    <x v="2571"/>
    <x v="2574"/>
    <x v="0"/>
    <x v="78"/>
    <x v="1"/>
    <x v="7"/>
    <x v="19"/>
    <x v="50"/>
    <x v="121"/>
    <x v="2574"/>
    <x v="2"/>
  </r>
  <r>
    <n v="2575"/>
    <x v="2574"/>
    <s v="Hello everyone, Iv'e decided to put my love for old Volkswagen buses and my love for cooking together! Support vdub dogs hot dog bus!"/>
    <x v="94"/>
    <n v="0"/>
    <x v="1"/>
    <s v="US"/>
    <s v="USD"/>
    <x v="2572"/>
    <x v="2575"/>
    <x v="0"/>
    <x v="78"/>
    <x v="1"/>
    <x v="7"/>
    <x v="19"/>
    <x v="50"/>
    <x v="121"/>
    <x v="2575"/>
    <x v="3"/>
  </r>
  <r>
    <n v="2576"/>
    <x v="2575"/>
    <s v="A New Twist with an American and Philippine fast food Mobile Trailer."/>
    <x v="3"/>
    <n v="0"/>
    <x v="1"/>
    <s v="US"/>
    <s v="USD"/>
    <x v="2573"/>
    <x v="2576"/>
    <x v="0"/>
    <x v="78"/>
    <x v="1"/>
    <x v="7"/>
    <x v="19"/>
    <x v="50"/>
    <x v="121"/>
    <x v="2576"/>
    <x v="0"/>
  </r>
  <r>
    <n v="2577"/>
    <x v="2576"/>
    <s v="This is not your average cake, it's fruit with yogurt fruit dip icing and fruit toppings! Great for events, parties, weddings and more!"/>
    <x v="36"/>
    <n v="0"/>
    <x v="1"/>
    <s v="US"/>
    <s v="USD"/>
    <x v="2574"/>
    <x v="2577"/>
    <x v="0"/>
    <x v="78"/>
    <x v="1"/>
    <x v="7"/>
    <x v="19"/>
    <x v="50"/>
    <x v="121"/>
    <x v="2577"/>
    <x v="3"/>
  </r>
  <r>
    <n v="2578"/>
    <x v="2577"/>
    <s v="Madhuri means &quot;inner beauty, inner sweetness&quot;. At Madhuri Kitchen, we're bringing the spiritual practice of food to festivals &amp; events."/>
    <x v="12"/>
    <n v="0"/>
    <x v="1"/>
    <s v="US"/>
    <s v="USD"/>
    <x v="2575"/>
    <x v="2578"/>
    <x v="0"/>
    <x v="78"/>
    <x v="1"/>
    <x v="7"/>
    <x v="19"/>
    <x v="50"/>
    <x v="121"/>
    <x v="2578"/>
    <x v="0"/>
  </r>
  <r>
    <n v="2579"/>
    <x v="2578"/>
    <s v="For those who know me, I love to bake &amp; I'm pretty good at it. My dream is to own a food truck that is a bakery &amp; Coffee shop."/>
    <x v="61"/>
    <n v="277"/>
    <x v="1"/>
    <s v="US"/>
    <s v="USD"/>
    <x v="2576"/>
    <x v="2579"/>
    <x v="0"/>
    <x v="8"/>
    <x v="1"/>
    <x v="7"/>
    <x v="19"/>
    <x v="50"/>
    <x v="1822"/>
    <x v="2579"/>
    <x v="3"/>
  </r>
  <r>
    <n v="2580"/>
    <x v="2579"/>
    <s v="Planning to build this truck into a full rolling fold out cook shack,providing clean cold drinking water to all festival goers"/>
    <x v="0"/>
    <n v="51"/>
    <x v="1"/>
    <s v="US"/>
    <s v="USD"/>
    <x v="2577"/>
    <x v="2580"/>
    <x v="0"/>
    <x v="84"/>
    <x v="1"/>
    <x v="7"/>
    <x v="19"/>
    <x v="60"/>
    <x v="156"/>
    <x v="2580"/>
    <x v="0"/>
  </r>
  <r>
    <n v="2581"/>
    <x v="2580"/>
    <s v="Creating a Food Truck to bring gourmet sausage sliders to Jacksonville, FL for breakfast, lunch, and special events."/>
    <x v="10"/>
    <n v="530"/>
    <x v="2"/>
    <s v="US"/>
    <s v="USD"/>
    <x v="2578"/>
    <x v="2581"/>
    <x v="0"/>
    <x v="202"/>
    <x v="1"/>
    <x v="7"/>
    <x v="19"/>
    <x v="57"/>
    <x v="1823"/>
    <x v="2581"/>
    <x v="0"/>
  </r>
  <r>
    <n v="2582"/>
    <x v="2581"/>
    <s v="The place where chicken meets liquor for the first time!"/>
    <x v="161"/>
    <n v="1"/>
    <x v="2"/>
    <s v="US"/>
    <s v="USD"/>
    <x v="2579"/>
    <x v="2582"/>
    <x v="0"/>
    <x v="29"/>
    <x v="1"/>
    <x v="7"/>
    <x v="19"/>
    <x v="50"/>
    <x v="120"/>
    <x v="2582"/>
    <x v="2"/>
  </r>
  <r>
    <n v="2583"/>
    <x v="2582"/>
    <s v="Crazy Daisy will become the newest member of the food truck distributors in Kansas City, Missouri."/>
    <x v="28"/>
    <n v="5"/>
    <x v="2"/>
    <s v="US"/>
    <s v="USD"/>
    <x v="2580"/>
    <x v="2583"/>
    <x v="0"/>
    <x v="81"/>
    <x v="1"/>
    <x v="7"/>
    <x v="19"/>
    <x v="60"/>
    <x v="120"/>
    <x v="2583"/>
    <x v="0"/>
  </r>
  <r>
    <n v="2584"/>
    <x v="2583"/>
    <s v="Bringing quality food to the masses using local premium ingredients, but at a food truck price!"/>
    <x v="3"/>
    <n v="0"/>
    <x v="2"/>
    <s v="US"/>
    <s v="USD"/>
    <x v="2581"/>
    <x v="2584"/>
    <x v="0"/>
    <x v="78"/>
    <x v="1"/>
    <x v="7"/>
    <x v="19"/>
    <x v="50"/>
    <x v="121"/>
    <x v="2584"/>
    <x v="0"/>
  </r>
  <r>
    <n v="2585"/>
    <x v="2584"/>
    <s v="Evie's Eats uses local ingredients to create sweet treats, healthy snacks and on the go meals, all with the family budget in mind!"/>
    <x v="11"/>
    <n v="50"/>
    <x v="2"/>
    <s v="US"/>
    <s v="USD"/>
    <x v="2582"/>
    <x v="2585"/>
    <x v="0"/>
    <x v="29"/>
    <x v="1"/>
    <x v="7"/>
    <x v="19"/>
    <x v="50"/>
    <x v="73"/>
    <x v="2585"/>
    <x v="3"/>
  </r>
  <r>
    <n v="2586"/>
    <x v="2585"/>
    <s v="I would like to bring fresh salad and food to the streets of London at a reasonable price."/>
    <x v="9"/>
    <n v="5"/>
    <x v="2"/>
    <s v="GB"/>
    <s v="GBP"/>
    <x v="2583"/>
    <x v="2586"/>
    <x v="0"/>
    <x v="29"/>
    <x v="1"/>
    <x v="7"/>
    <x v="19"/>
    <x v="50"/>
    <x v="144"/>
    <x v="2586"/>
    <x v="0"/>
  </r>
  <r>
    <n v="2587"/>
    <x v="2586"/>
    <s v="Providing creative, healthy signature dishes for active, conscientious lifestylers through a community of culinary artists."/>
    <x v="63"/>
    <n v="1217"/>
    <x v="2"/>
    <s v="US"/>
    <s v="USD"/>
    <x v="2584"/>
    <x v="2587"/>
    <x v="0"/>
    <x v="79"/>
    <x v="1"/>
    <x v="7"/>
    <x v="19"/>
    <x v="53"/>
    <x v="1824"/>
    <x v="2587"/>
    <x v="0"/>
  </r>
  <r>
    <n v="2588"/>
    <x v="2587"/>
    <s v="We are a Asian fusion inspired American Fare Food Truck Home of the Freak Sandwich So that means Come And Get Your Freak On! eat big."/>
    <x v="12"/>
    <n v="233"/>
    <x v="2"/>
    <s v="US"/>
    <s v="USD"/>
    <x v="2585"/>
    <x v="2588"/>
    <x v="0"/>
    <x v="22"/>
    <x v="1"/>
    <x v="7"/>
    <x v="19"/>
    <x v="65"/>
    <x v="1825"/>
    <x v="2588"/>
    <x v="0"/>
  </r>
  <r>
    <n v="2589"/>
    <x v="2588"/>
    <s v="A Brazilian-inspired food truck in one of the busiest spots in Copenhagen, delicious pancakes made by the healthy tapiÃ³ca flour"/>
    <x v="63"/>
    <n v="5"/>
    <x v="2"/>
    <s v="DK"/>
    <s v="DKK"/>
    <x v="2586"/>
    <x v="2589"/>
    <x v="0"/>
    <x v="29"/>
    <x v="1"/>
    <x v="7"/>
    <x v="19"/>
    <x v="50"/>
    <x v="144"/>
    <x v="2589"/>
    <x v="2"/>
  </r>
  <r>
    <n v="2590"/>
    <x v="2589"/>
    <s v="First in Perth self-contained eco-friendly coffee car based on Ford Fiesta. In the end of the projrct I need your help to make it real!"/>
    <x v="9"/>
    <n v="0"/>
    <x v="2"/>
    <s v="AU"/>
    <s v="AUD"/>
    <x v="2587"/>
    <x v="2590"/>
    <x v="0"/>
    <x v="78"/>
    <x v="1"/>
    <x v="7"/>
    <x v="19"/>
    <x v="50"/>
    <x v="121"/>
    <x v="2590"/>
    <x v="2"/>
  </r>
  <r>
    <n v="2591"/>
    <x v="2590"/>
    <s v="Hi everyone I am a 26 year old single mom trying to start her own food business! I need to first afford the patent to reveal more!"/>
    <x v="15"/>
    <n v="26"/>
    <x v="2"/>
    <s v="US"/>
    <s v="USD"/>
    <x v="2588"/>
    <x v="2591"/>
    <x v="0"/>
    <x v="84"/>
    <x v="1"/>
    <x v="7"/>
    <x v="19"/>
    <x v="53"/>
    <x v="31"/>
    <x v="2591"/>
    <x v="2"/>
  </r>
  <r>
    <n v="2592"/>
    <x v="2591"/>
    <s v="El Carte is revolutionizing the food truck industry. Meet the new food trike. #oneandonly  we going to spread the awesomeness all over!"/>
    <x v="11"/>
    <n v="50"/>
    <x v="2"/>
    <s v="US"/>
    <s v="USD"/>
    <x v="2589"/>
    <x v="2592"/>
    <x v="0"/>
    <x v="29"/>
    <x v="1"/>
    <x v="7"/>
    <x v="19"/>
    <x v="50"/>
    <x v="73"/>
    <x v="2592"/>
    <x v="3"/>
  </r>
  <r>
    <n v="2593"/>
    <x v="2592"/>
    <s v="What could be better than satisfying your hunger with ice cream or a taco (or both) from a 1970's mural van blastin disco music!"/>
    <x v="3"/>
    <n v="0"/>
    <x v="2"/>
    <s v="US"/>
    <s v="USD"/>
    <x v="2590"/>
    <x v="2593"/>
    <x v="0"/>
    <x v="78"/>
    <x v="1"/>
    <x v="7"/>
    <x v="19"/>
    <x v="50"/>
    <x v="121"/>
    <x v="2593"/>
    <x v="0"/>
  </r>
  <r>
    <n v="2594"/>
    <x v="2593"/>
    <s v="New, small home business, looking to take some Granny's old recipes along with some of my own creations to the streets!"/>
    <x v="58"/>
    <n v="1"/>
    <x v="2"/>
    <s v="US"/>
    <s v="USD"/>
    <x v="2591"/>
    <x v="2594"/>
    <x v="0"/>
    <x v="29"/>
    <x v="1"/>
    <x v="7"/>
    <x v="19"/>
    <x v="50"/>
    <x v="120"/>
    <x v="2594"/>
    <x v="3"/>
  </r>
  <r>
    <n v="2595"/>
    <x v="2594"/>
    <s v="Looking to put the best baked goods in Bowling Green on wheels"/>
    <x v="36"/>
    <n v="1825"/>
    <x v="2"/>
    <s v="US"/>
    <s v="USD"/>
    <x v="2592"/>
    <x v="2595"/>
    <x v="0"/>
    <x v="10"/>
    <x v="1"/>
    <x v="7"/>
    <x v="19"/>
    <x v="81"/>
    <x v="1826"/>
    <x v="2595"/>
    <x v="1"/>
  </r>
  <r>
    <n v="2596"/>
    <x v="2595"/>
    <s v="I'm bringing passion, talent, and most importantly some amazing gourmet food to the streets of Lethbridge and southern Alberta."/>
    <x v="19"/>
    <n v="8256"/>
    <x v="2"/>
    <s v="CA"/>
    <s v="CAD"/>
    <x v="2593"/>
    <x v="2596"/>
    <x v="0"/>
    <x v="74"/>
    <x v="1"/>
    <x v="7"/>
    <x v="19"/>
    <x v="149"/>
    <x v="1827"/>
    <x v="2596"/>
    <x v="3"/>
  </r>
  <r>
    <n v="2597"/>
    <x v="2596"/>
    <s v="We have a great little coffee business but the van is currently limping! We don't have the capital to replace it. Please help us!"/>
    <x v="15"/>
    <n v="85"/>
    <x v="2"/>
    <s v="GB"/>
    <s v="GBP"/>
    <x v="2594"/>
    <x v="2597"/>
    <x v="0"/>
    <x v="63"/>
    <x v="1"/>
    <x v="7"/>
    <x v="19"/>
    <x v="52"/>
    <x v="1828"/>
    <x v="2597"/>
    <x v="2"/>
  </r>
  <r>
    <n v="2598"/>
    <x v="2597"/>
    <s v="I'm ready to make Tulsa happy and aware that love and kindness go hand in hand with good food!"/>
    <x v="9"/>
    <n v="1170"/>
    <x v="2"/>
    <s v="US"/>
    <s v="USD"/>
    <x v="2595"/>
    <x v="2598"/>
    <x v="0"/>
    <x v="25"/>
    <x v="1"/>
    <x v="7"/>
    <x v="19"/>
    <x v="115"/>
    <x v="1829"/>
    <x v="2598"/>
    <x v="0"/>
  </r>
  <r>
    <n v="2599"/>
    <x v="2598"/>
    <s v="The Empty Ramekins Catering Group is looking for your help to start up in Miami Florida!!!!"/>
    <x v="354"/>
    <n v="90"/>
    <x v="2"/>
    <s v="US"/>
    <s v="USD"/>
    <x v="2596"/>
    <x v="2599"/>
    <x v="0"/>
    <x v="81"/>
    <x v="1"/>
    <x v="7"/>
    <x v="19"/>
    <x v="60"/>
    <x v="656"/>
    <x v="2599"/>
    <x v="3"/>
  </r>
  <r>
    <n v="2600"/>
    <x v="2599"/>
    <s v="On Sunday November 8, 2015 our food truck burned to the ground. Please help us get rebuilt."/>
    <x v="63"/>
    <n v="3466"/>
    <x v="2"/>
    <s v="US"/>
    <s v="USD"/>
    <x v="2597"/>
    <x v="2600"/>
    <x v="0"/>
    <x v="209"/>
    <x v="1"/>
    <x v="7"/>
    <x v="19"/>
    <x v="113"/>
    <x v="1830"/>
    <x v="2600"/>
    <x v="2"/>
  </r>
  <r>
    <n v="2601"/>
    <x v="2600"/>
    <s v="I'll be launching a small model TARDIS into (near) SPACE and filming the ascension and descension as a mini-documentary for YouTube."/>
    <x v="2"/>
    <n v="3307"/>
    <x v="0"/>
    <s v="US"/>
    <s v="USD"/>
    <x v="2598"/>
    <x v="2601"/>
    <x v="1"/>
    <x v="299"/>
    <x v="0"/>
    <x v="2"/>
    <x v="36"/>
    <x v="336"/>
    <x v="95"/>
    <x v="2601"/>
    <x v="5"/>
  </r>
  <r>
    <n v="2602"/>
    <x v="2601"/>
    <s v="Three screen-printed posters celebrating the most popular and most notable interplanetary robotic space missions."/>
    <x v="14"/>
    <n v="39131"/>
    <x v="0"/>
    <s v="US"/>
    <s v="USD"/>
    <x v="2599"/>
    <x v="2602"/>
    <x v="1"/>
    <x v="463"/>
    <x v="0"/>
    <x v="2"/>
    <x v="36"/>
    <x v="337"/>
    <x v="1831"/>
    <x v="2602"/>
    <x v="3"/>
  </r>
  <r>
    <n v="2603"/>
    <x v="2602"/>
    <s v="I will be building a mock space station and simulate living on Mars for two weeks."/>
    <x v="257"/>
    <n v="1776"/>
    <x v="0"/>
    <s v="US"/>
    <s v="USD"/>
    <x v="2600"/>
    <x v="2603"/>
    <x v="1"/>
    <x v="133"/>
    <x v="0"/>
    <x v="2"/>
    <x v="36"/>
    <x v="7"/>
    <x v="1832"/>
    <x v="2603"/>
    <x v="4"/>
  </r>
  <r>
    <n v="2604"/>
    <x v="2603"/>
    <s v="We're building a full size rocket motor for our Hermes Spacecraft.  Help us Kickstart the next generation of space travel!"/>
    <x v="22"/>
    <n v="20843.599999999999"/>
    <x v="0"/>
    <s v="US"/>
    <s v="USD"/>
    <x v="2601"/>
    <x v="2604"/>
    <x v="1"/>
    <x v="306"/>
    <x v="0"/>
    <x v="2"/>
    <x v="36"/>
    <x v="3"/>
    <x v="1833"/>
    <x v="2604"/>
    <x v="5"/>
  </r>
  <r>
    <n v="2605"/>
    <x v="2604"/>
    <s v="Help astronomers get the data they need to unravel one of the biggest mysteries of all time, KIC 8462852 --- Whereâ€™s the Flux?"/>
    <x v="57"/>
    <n v="107421.57"/>
    <x v="0"/>
    <s v="US"/>
    <s v="USD"/>
    <x v="2602"/>
    <x v="2605"/>
    <x v="1"/>
    <x v="464"/>
    <x v="0"/>
    <x v="2"/>
    <x v="36"/>
    <x v="13"/>
    <x v="1834"/>
    <x v="2605"/>
    <x v="2"/>
  </r>
  <r>
    <n v="2606"/>
    <x v="2605"/>
    <s v="PongSat 2 !!!!!_x000a__x000a_On September 27, 2014 we are going to send 2000 student projects to the edge of space."/>
    <x v="34"/>
    <n v="12106"/>
    <x v="0"/>
    <s v="US"/>
    <s v="USD"/>
    <x v="2603"/>
    <x v="2606"/>
    <x v="1"/>
    <x v="465"/>
    <x v="0"/>
    <x v="2"/>
    <x v="36"/>
    <x v="5"/>
    <x v="1835"/>
    <x v="2606"/>
    <x v="3"/>
  </r>
  <r>
    <n v="2607"/>
    <x v="2606"/>
    <s v="Chop Shopâ€™s second series of posters celebrating the most popular and most notable robotic space exploration missions."/>
    <x v="6"/>
    <n v="32616"/>
    <x v="0"/>
    <s v="US"/>
    <s v="USD"/>
    <x v="2604"/>
    <x v="2607"/>
    <x v="1"/>
    <x v="367"/>
    <x v="0"/>
    <x v="2"/>
    <x v="36"/>
    <x v="327"/>
    <x v="799"/>
    <x v="2607"/>
    <x v="0"/>
  </r>
  <r>
    <n v="2608"/>
    <x v="2607"/>
    <s v="Giant Leaps featuring the historic missions of human spaceflight is the third in our series of space exploration prints"/>
    <x v="6"/>
    <n v="17914"/>
    <x v="0"/>
    <s v="US"/>
    <s v="USD"/>
    <x v="2605"/>
    <x v="2608"/>
    <x v="1"/>
    <x v="466"/>
    <x v="0"/>
    <x v="2"/>
    <x v="36"/>
    <x v="338"/>
    <x v="1836"/>
    <x v="2608"/>
    <x v="1"/>
  </r>
  <r>
    <n v="2609"/>
    <x v="2608"/>
    <s v="We love Arduino and we love space exploration. So we decided to combine them and let people run their own space experiments!"/>
    <x v="19"/>
    <n v="106330.39"/>
    <x v="0"/>
    <s v="US"/>
    <s v="USD"/>
    <x v="2606"/>
    <x v="2609"/>
    <x v="1"/>
    <x v="467"/>
    <x v="0"/>
    <x v="2"/>
    <x v="36"/>
    <x v="273"/>
    <x v="1837"/>
    <x v="2609"/>
    <x v="5"/>
  </r>
  <r>
    <n v="2610"/>
    <x v="2609"/>
    <s v="Preserve the telescope that Clyde Tombaugh used to discover Pluto for generations to come!"/>
    <x v="355"/>
    <n v="32172.66"/>
    <x v="0"/>
    <s v="US"/>
    <s v="USD"/>
    <x v="2607"/>
    <x v="2610"/>
    <x v="1"/>
    <x v="468"/>
    <x v="0"/>
    <x v="2"/>
    <x v="36"/>
    <x v="48"/>
    <x v="1838"/>
    <x v="2610"/>
    <x v="2"/>
  </r>
  <r>
    <n v="2611"/>
    <x v="2610"/>
    <s v="Laniakea is the name of the supercluster of galaxies we are part of.This tremendous structure of 380,000 Galaxies can now be yours! 39â‚¬"/>
    <x v="34"/>
    <n v="306970"/>
    <x v="0"/>
    <s v="DE"/>
    <s v="EUR"/>
    <x v="2608"/>
    <x v="2611"/>
    <x v="1"/>
    <x v="469"/>
    <x v="0"/>
    <x v="2"/>
    <x v="36"/>
    <x v="339"/>
    <x v="1839"/>
    <x v="2611"/>
    <x v="2"/>
  </r>
  <r>
    <n v="2612"/>
    <x v="2611"/>
    <s v="What if we built a rocket that is better than a NASA or commercially available rocket? What if we did it with students?"/>
    <x v="3"/>
    <n v="17176.13"/>
    <x v="0"/>
    <s v="US"/>
    <s v="USD"/>
    <x v="2609"/>
    <x v="2612"/>
    <x v="1"/>
    <x v="324"/>
    <x v="0"/>
    <x v="2"/>
    <x v="36"/>
    <x v="175"/>
    <x v="700"/>
    <x v="2612"/>
    <x v="3"/>
  </r>
  <r>
    <n v="2613"/>
    <x v="2612"/>
    <s v="Re-inventing the way we look at our planet by sending 5 cameras to near space to create the first 360 panoramic view of the earth."/>
    <x v="51"/>
    <n v="7576"/>
    <x v="0"/>
    <s v="US"/>
    <s v="USD"/>
    <x v="2610"/>
    <x v="2613"/>
    <x v="1"/>
    <x v="33"/>
    <x v="0"/>
    <x v="2"/>
    <x v="36"/>
    <x v="7"/>
    <x v="1840"/>
    <x v="2613"/>
    <x v="5"/>
  </r>
  <r>
    <n v="2614"/>
    <x v="2613"/>
    <s v="Middle-schoolers designed a microgravity experiment that's going to the ISS! Help us send them to the launch in Wallops Island, VA."/>
    <x v="124"/>
    <n v="10710"/>
    <x v="0"/>
    <s v="US"/>
    <s v="USD"/>
    <x v="2611"/>
    <x v="2614"/>
    <x v="1"/>
    <x v="61"/>
    <x v="0"/>
    <x v="2"/>
    <x v="36"/>
    <x v="21"/>
    <x v="1841"/>
    <x v="2614"/>
    <x v="3"/>
  </r>
  <r>
    <n v="2615"/>
    <x v="2614"/>
    <s v="Mission to launch a vintage Action Man and Space Capsule into space and film from his birthplace in UK to mark his 50th Anniversary."/>
    <x v="356"/>
    <n v="3397"/>
    <x v="0"/>
    <s v="GB"/>
    <s v="GBP"/>
    <x v="2612"/>
    <x v="2615"/>
    <x v="0"/>
    <x v="250"/>
    <x v="0"/>
    <x v="2"/>
    <x v="36"/>
    <x v="106"/>
    <x v="1842"/>
    <x v="2615"/>
    <x v="2"/>
  </r>
  <r>
    <n v="2616"/>
    <x v="2615"/>
    <s v="Production of variously-sized deployable models of NASA's James Webb Space Telescope to promote hands-on learning."/>
    <x v="31"/>
    <n v="28633.5"/>
    <x v="0"/>
    <s v="US"/>
    <s v="USD"/>
    <x v="2613"/>
    <x v="2616"/>
    <x v="1"/>
    <x v="146"/>
    <x v="0"/>
    <x v="2"/>
    <x v="36"/>
    <x v="41"/>
    <x v="1843"/>
    <x v="2616"/>
    <x v="0"/>
  </r>
  <r>
    <n v="2617"/>
    <x v="2616"/>
    <s v="A simple way to learn and teach complex astronomical concepts. Awesome educational experiment, class demo or desktop display."/>
    <x v="2"/>
    <n v="4388"/>
    <x v="0"/>
    <s v="US"/>
    <s v="USD"/>
    <x v="2614"/>
    <x v="2617"/>
    <x v="1"/>
    <x v="180"/>
    <x v="0"/>
    <x v="2"/>
    <x v="36"/>
    <x v="340"/>
    <x v="1844"/>
    <x v="2617"/>
    <x v="3"/>
  </r>
  <r>
    <n v="2618"/>
    <x v="2617"/>
    <s v="LTD ED COLLECTIBLE SPACE ART FEAT. ASTRONAUTS"/>
    <x v="36"/>
    <n v="15808"/>
    <x v="0"/>
    <s v="US"/>
    <s v="USD"/>
    <x v="2615"/>
    <x v="2618"/>
    <x v="1"/>
    <x v="99"/>
    <x v="0"/>
    <x v="2"/>
    <x v="36"/>
    <x v="2"/>
    <x v="1845"/>
    <x v="2618"/>
    <x v="0"/>
  </r>
  <r>
    <n v="2619"/>
    <x v="2618"/>
    <s v="Help a fine art photographer continue her project about space exploration, Mars, and the scientists who are going to make it possible!"/>
    <x v="28"/>
    <n v="1884"/>
    <x v="0"/>
    <s v="US"/>
    <s v="USD"/>
    <x v="2616"/>
    <x v="2619"/>
    <x v="1"/>
    <x v="28"/>
    <x v="0"/>
    <x v="2"/>
    <x v="36"/>
    <x v="341"/>
    <x v="1341"/>
    <x v="2619"/>
    <x v="0"/>
  </r>
  <r>
    <n v="2620"/>
    <x v="2619"/>
    <s v="Come and join us on a voyage of interstellar exploration as we chart the least known part of the Milky Way â€“ its Delta Quadrant."/>
    <x v="99"/>
    <n v="93374"/>
    <x v="0"/>
    <s v="AU"/>
    <s v="AUD"/>
    <x v="2617"/>
    <x v="2620"/>
    <x v="1"/>
    <x v="470"/>
    <x v="0"/>
    <x v="2"/>
    <x v="36"/>
    <x v="124"/>
    <x v="1846"/>
    <x v="2620"/>
    <x v="0"/>
  </r>
  <r>
    <n v="2621"/>
    <x v="2620"/>
    <s v="Team of undergraduates racing to be the first student organization to successfully launch a rocket powered by a 3D-printed engine."/>
    <x v="36"/>
    <n v="21882"/>
    <x v="0"/>
    <s v="US"/>
    <s v="USD"/>
    <x v="2618"/>
    <x v="2621"/>
    <x v="1"/>
    <x v="471"/>
    <x v="0"/>
    <x v="2"/>
    <x v="36"/>
    <x v="91"/>
    <x v="1847"/>
    <x v="2621"/>
    <x v="0"/>
  </r>
  <r>
    <n v="2622"/>
    <x v="2621"/>
    <s v="University team from Pisa in collaboration with ESA, creating an innovative heat transfer device that will be tested into space."/>
    <x v="15"/>
    <n v="1967.76"/>
    <x v="0"/>
    <s v="IT"/>
    <s v="EUR"/>
    <x v="2619"/>
    <x v="2622"/>
    <x v="0"/>
    <x v="142"/>
    <x v="0"/>
    <x v="2"/>
    <x v="36"/>
    <x v="26"/>
    <x v="1848"/>
    <x v="2622"/>
    <x v="2"/>
  </r>
  <r>
    <n v="2623"/>
    <x v="2622"/>
    <s v="We have designed an antimatter thruster capable of reaching the nearest star.  A plan for antimatter fuel production is now needed."/>
    <x v="13"/>
    <n v="2280"/>
    <x v="0"/>
    <s v="US"/>
    <s v="USD"/>
    <x v="2620"/>
    <x v="2623"/>
    <x v="0"/>
    <x v="95"/>
    <x v="0"/>
    <x v="2"/>
    <x v="36"/>
    <x v="35"/>
    <x v="1849"/>
    <x v="2623"/>
    <x v="2"/>
  </r>
  <r>
    <n v="2624"/>
    <x v="2623"/>
    <s v="Itâ€™s Space Elevator research! Smart robots climbing 2 km straight up. The Ribbon is held aloft by large helium balloons."/>
    <x v="6"/>
    <n v="110353.65"/>
    <x v="0"/>
    <s v="US"/>
    <s v="USD"/>
    <x v="2621"/>
    <x v="2624"/>
    <x v="0"/>
    <x v="472"/>
    <x v="0"/>
    <x v="2"/>
    <x v="36"/>
    <x v="342"/>
    <x v="905"/>
    <x v="2624"/>
    <x v="5"/>
  </r>
  <r>
    <n v="2625"/>
    <x v="2624"/>
    <s v="We are two upper sixth-form students specialized in physics who wanna take some majestic pictures from stratosphere - about 35km high"/>
    <x v="325"/>
    <n v="1434"/>
    <x v="0"/>
    <s v="DE"/>
    <s v="EUR"/>
    <x v="2622"/>
    <x v="2625"/>
    <x v="0"/>
    <x v="47"/>
    <x v="0"/>
    <x v="2"/>
    <x v="36"/>
    <x v="343"/>
    <x v="1850"/>
    <x v="2625"/>
    <x v="2"/>
  </r>
  <r>
    <n v="2626"/>
    <x v="2625"/>
    <s v="Support the accreditation of our online STEM Mentoring Program with the International Mentoring Association"/>
    <x v="30"/>
    <n v="2800"/>
    <x v="0"/>
    <s v="US"/>
    <s v="USD"/>
    <x v="2623"/>
    <x v="2626"/>
    <x v="0"/>
    <x v="133"/>
    <x v="0"/>
    <x v="2"/>
    <x v="36"/>
    <x v="20"/>
    <x v="150"/>
    <x v="2626"/>
    <x v="0"/>
  </r>
  <r>
    <n v="2627"/>
    <x v="2626"/>
    <s v="A group of high school students are building a near-space balloon, that will capture stunning HD video of the earth from near-space."/>
    <x v="325"/>
    <n v="970"/>
    <x v="0"/>
    <s v="US"/>
    <s v="USD"/>
    <x v="2624"/>
    <x v="2627"/>
    <x v="0"/>
    <x v="43"/>
    <x v="0"/>
    <x v="2"/>
    <x v="36"/>
    <x v="344"/>
    <x v="1851"/>
    <x v="2627"/>
    <x v="0"/>
  </r>
  <r>
    <n v="2628"/>
    <x v="2627"/>
    <s v="A high school freshman is sending pie into space and you can be a part of it.  GO SCIENCE!!!"/>
    <x v="357"/>
    <n v="926"/>
    <x v="0"/>
    <s v="US"/>
    <s v="USD"/>
    <x v="2625"/>
    <x v="2628"/>
    <x v="0"/>
    <x v="64"/>
    <x v="0"/>
    <x v="2"/>
    <x v="36"/>
    <x v="5"/>
    <x v="1852"/>
    <x v="2628"/>
    <x v="3"/>
  </r>
  <r>
    <n v="2629"/>
    <x v="2628"/>
    <s v="The first international contest to let students shape the future of interstellar travel."/>
    <x v="10"/>
    <n v="6387"/>
    <x v="0"/>
    <s v="GB"/>
    <s v="GBP"/>
    <x v="2626"/>
    <x v="2629"/>
    <x v="0"/>
    <x v="61"/>
    <x v="0"/>
    <x v="2"/>
    <x v="36"/>
    <x v="30"/>
    <x v="1853"/>
    <x v="2629"/>
    <x v="0"/>
  </r>
  <r>
    <n v="2630"/>
    <x v="2629"/>
    <s v="Free and easy to use information when asteroids pass closer than the Moon. Stretch - take photos of all of these asteroids"/>
    <x v="13"/>
    <n v="3158"/>
    <x v="0"/>
    <s v="AU"/>
    <s v="AUD"/>
    <x v="2627"/>
    <x v="2630"/>
    <x v="0"/>
    <x v="75"/>
    <x v="0"/>
    <x v="2"/>
    <x v="36"/>
    <x v="137"/>
    <x v="1854"/>
    <x v="2630"/>
    <x v="2"/>
  </r>
  <r>
    <n v="2631"/>
    <x v="2630"/>
    <s v="Starship Congress 2015 is a deep-space &amp; interstellar science summit staged by Icarus Interstellar."/>
    <x v="22"/>
    <n v="22933.05"/>
    <x v="0"/>
    <s v="US"/>
    <s v="USD"/>
    <x v="2628"/>
    <x v="2631"/>
    <x v="0"/>
    <x v="172"/>
    <x v="0"/>
    <x v="2"/>
    <x v="36"/>
    <x v="41"/>
    <x v="1855"/>
    <x v="2631"/>
    <x v="0"/>
  </r>
  <r>
    <n v="2632"/>
    <x v="2631"/>
    <s v="Students from 3 universities are designing a dual stage rocket to test experimental rocket technology."/>
    <x v="358"/>
    <n v="1466"/>
    <x v="0"/>
    <s v="US"/>
    <s v="USD"/>
    <x v="2629"/>
    <x v="2632"/>
    <x v="0"/>
    <x v="288"/>
    <x v="0"/>
    <x v="2"/>
    <x v="36"/>
    <x v="0"/>
    <x v="1856"/>
    <x v="2632"/>
    <x v="2"/>
  </r>
  <r>
    <n v="2633"/>
    <x v="2632"/>
    <s v="A device that lights up whenever the International Space Station is nearby (that happens more often than you might expect)"/>
    <x v="10"/>
    <n v="17731"/>
    <x v="0"/>
    <s v="US"/>
    <s v="USD"/>
    <x v="2630"/>
    <x v="2633"/>
    <x v="0"/>
    <x v="473"/>
    <x v="0"/>
    <x v="2"/>
    <x v="36"/>
    <x v="256"/>
    <x v="1857"/>
    <x v="2633"/>
    <x v="3"/>
  </r>
  <r>
    <n v="2634"/>
    <x v="2633"/>
    <s v="After a unsuccessful recovery last time we are trying again to successfully launch and recover a weather balloon from space."/>
    <x v="359"/>
    <n v="986"/>
    <x v="0"/>
    <s v="US"/>
    <s v="USD"/>
    <x v="2631"/>
    <x v="2634"/>
    <x v="0"/>
    <x v="20"/>
    <x v="0"/>
    <x v="2"/>
    <x v="36"/>
    <x v="6"/>
    <x v="1858"/>
    <x v="2634"/>
    <x v="2"/>
  </r>
  <r>
    <n v="2635"/>
    <x v="2634"/>
    <s v="Help UTS Ontario students raise money to get their experiments on the ISS. Promote space science in Canada! We can't do it without you!"/>
    <x v="236"/>
    <n v="11500"/>
    <x v="0"/>
    <s v="CA"/>
    <s v="CAD"/>
    <x v="2632"/>
    <x v="2635"/>
    <x v="0"/>
    <x v="87"/>
    <x v="0"/>
    <x v="2"/>
    <x v="36"/>
    <x v="8"/>
    <x v="1859"/>
    <x v="2635"/>
    <x v="0"/>
  </r>
  <r>
    <n v="2636"/>
    <x v="2635"/>
    <s v="Real-time high-altitude weather balloon tracking using amateur radios - capturing stunning near-space visuals - now with more science!"/>
    <x v="28"/>
    <n v="1873"/>
    <x v="0"/>
    <s v="US"/>
    <s v="USD"/>
    <x v="2633"/>
    <x v="2636"/>
    <x v="0"/>
    <x v="133"/>
    <x v="0"/>
    <x v="2"/>
    <x v="36"/>
    <x v="230"/>
    <x v="1860"/>
    <x v="2636"/>
    <x v="2"/>
  </r>
  <r>
    <n v="2637"/>
    <x v="2636"/>
    <s v="Help us collect the data to solve the mystery of the century: Is light slowing down?"/>
    <x v="2"/>
    <n v="831"/>
    <x v="0"/>
    <s v="US"/>
    <s v="USD"/>
    <x v="2634"/>
    <x v="2637"/>
    <x v="0"/>
    <x v="55"/>
    <x v="0"/>
    <x v="2"/>
    <x v="36"/>
    <x v="184"/>
    <x v="1861"/>
    <x v="2637"/>
    <x v="2"/>
  </r>
  <r>
    <n v="2638"/>
    <x v="2637"/>
    <s v="The second round of funding for the most amazing project ever where a high school freshman is sending pie into SPACE!!!"/>
    <x v="360"/>
    <n v="353"/>
    <x v="0"/>
    <s v="US"/>
    <s v="USD"/>
    <x v="2635"/>
    <x v="2638"/>
    <x v="0"/>
    <x v="25"/>
    <x v="0"/>
    <x v="2"/>
    <x v="36"/>
    <x v="21"/>
    <x v="1862"/>
    <x v="2638"/>
    <x v="3"/>
  </r>
  <r>
    <n v="2639"/>
    <x v="2638"/>
    <s v="Mission Space is run by me, a teenager who has a passion for space! I will fly a weather balloon to the edge of space with your help."/>
    <x v="43"/>
    <n v="492"/>
    <x v="0"/>
    <s v="GB"/>
    <s v="GBP"/>
    <x v="2636"/>
    <x v="2639"/>
    <x v="0"/>
    <x v="72"/>
    <x v="0"/>
    <x v="2"/>
    <x v="36"/>
    <x v="345"/>
    <x v="1863"/>
    <x v="2639"/>
    <x v="0"/>
  </r>
  <r>
    <n v="2640"/>
    <x v="2639"/>
    <s v="Hi,_x000a_My Name is David Frey and I Provide Free Public Astronomy programs in San Francisco, Mt. Tamalpias, Yosemite and Novato CA."/>
    <x v="9"/>
    <n v="3170"/>
    <x v="0"/>
    <s v="US"/>
    <s v="USD"/>
    <x v="2637"/>
    <x v="2640"/>
    <x v="0"/>
    <x v="50"/>
    <x v="0"/>
    <x v="2"/>
    <x v="36"/>
    <x v="6"/>
    <x v="1864"/>
    <x v="2640"/>
    <x v="0"/>
  </r>
  <r>
    <n v="2641"/>
    <x v="2640"/>
    <s v="Building a Flying saucer that has Artificial Intelligent made from sea shell."/>
    <x v="15"/>
    <n v="15"/>
    <x v="2"/>
    <s v="US"/>
    <s v="USD"/>
    <x v="2638"/>
    <x v="2641"/>
    <x v="0"/>
    <x v="29"/>
    <x v="1"/>
    <x v="2"/>
    <x v="36"/>
    <x v="60"/>
    <x v="2"/>
    <x v="2641"/>
    <x v="3"/>
  </r>
  <r>
    <n v="2642"/>
    <x v="2641"/>
    <s v="Innovatives MAschinenbau projekt mit verarbeitende Metalle vom Mars_x000a_Stehe mit Mars one einer hollÃ¤ndischen space company in cooperatio"/>
    <x v="69"/>
    <n v="0"/>
    <x v="2"/>
    <s v="DE"/>
    <s v="EUR"/>
    <x v="2639"/>
    <x v="2642"/>
    <x v="0"/>
    <x v="78"/>
    <x v="1"/>
    <x v="2"/>
    <x v="36"/>
    <x v="50"/>
    <x v="121"/>
    <x v="2642"/>
    <x v="2"/>
  </r>
  <r>
    <n v="2643"/>
    <x v="2642"/>
    <s v="A mission to build and launch a telescope to observe and photograph Earth-like planets around our nearest star system, Alpha Centauri."/>
    <x v="80"/>
    <n v="335597.31"/>
    <x v="1"/>
    <s v="US"/>
    <s v="USD"/>
    <x v="323"/>
    <x v="2643"/>
    <x v="1"/>
    <x v="474"/>
    <x v="1"/>
    <x v="2"/>
    <x v="36"/>
    <x v="122"/>
    <x v="1865"/>
    <x v="2643"/>
    <x v="2"/>
  </r>
  <r>
    <n v="2644"/>
    <x v="2643"/>
    <s v="A historic manned launch into near space by 3 brave pilots to capture the 2017 total solar eclipse in virtual reality."/>
    <x v="57"/>
    <n v="2053"/>
    <x v="1"/>
    <s v="US"/>
    <s v="USD"/>
    <x v="2640"/>
    <x v="2644"/>
    <x v="1"/>
    <x v="47"/>
    <x v="1"/>
    <x v="2"/>
    <x v="36"/>
    <x v="53"/>
    <x v="1866"/>
    <x v="2644"/>
    <x v="1"/>
  </r>
  <r>
    <n v="2645"/>
    <x v="2644"/>
    <s v="Phase one of a small winged reentry craft. This phase will be testing the supersonic stability of a small craft traveling at 1,800kph"/>
    <x v="22"/>
    <n v="2100"/>
    <x v="1"/>
    <s v="AU"/>
    <s v="AUD"/>
    <x v="2641"/>
    <x v="2645"/>
    <x v="1"/>
    <x v="23"/>
    <x v="1"/>
    <x v="2"/>
    <x v="36"/>
    <x v="57"/>
    <x v="1867"/>
    <x v="2645"/>
    <x v="3"/>
  </r>
  <r>
    <n v="2646"/>
    <x v="2645"/>
    <s v="We're a small group with a big mission: making it possible for everyone to explore space using the power of virtual reality."/>
    <x v="69"/>
    <n v="42086.42"/>
    <x v="1"/>
    <s v="US"/>
    <s v="USD"/>
    <x v="2642"/>
    <x v="2646"/>
    <x v="1"/>
    <x v="475"/>
    <x v="1"/>
    <x v="2"/>
    <x v="36"/>
    <x v="59"/>
    <x v="1868"/>
    <x v="2646"/>
    <x v="0"/>
  </r>
  <r>
    <n v="2647"/>
    <x v="2646"/>
    <s v="The telescope will serve as a path for the youth of Toronto to the skies, it will be 18&quot; easily portable meant for schools in the GTA."/>
    <x v="30"/>
    <n v="36"/>
    <x v="1"/>
    <s v="CA"/>
    <s v="CAD"/>
    <x v="2643"/>
    <x v="2647"/>
    <x v="0"/>
    <x v="83"/>
    <x v="1"/>
    <x v="2"/>
    <x v="36"/>
    <x v="60"/>
    <x v="1028"/>
    <x v="2647"/>
    <x v="0"/>
  </r>
  <r>
    <n v="2648"/>
    <x v="2647"/>
    <s v="Calvert Co 1977 planetarium acquired by Spaceflight America! Education science program star projector needs overhaul, upgrade, repairs!"/>
    <x v="14"/>
    <n v="106"/>
    <x v="1"/>
    <s v="US"/>
    <s v="USD"/>
    <x v="2644"/>
    <x v="2648"/>
    <x v="0"/>
    <x v="79"/>
    <x v="1"/>
    <x v="2"/>
    <x v="36"/>
    <x v="60"/>
    <x v="1869"/>
    <x v="2648"/>
    <x v="2"/>
  </r>
  <r>
    <n v="2649"/>
    <x v="2648"/>
    <s v="They have launched a Kickstarter."/>
    <x v="152"/>
    <n v="124"/>
    <x v="1"/>
    <s v="US"/>
    <s v="USD"/>
    <x v="2645"/>
    <x v="2649"/>
    <x v="0"/>
    <x v="83"/>
    <x v="1"/>
    <x v="2"/>
    <x v="36"/>
    <x v="50"/>
    <x v="1870"/>
    <x v="2649"/>
    <x v="0"/>
  </r>
  <r>
    <n v="2650"/>
    <x v="2649"/>
    <s v="A fully stabilized, mobile, research grade telescope/media platform, used to bring outreach astronomy to those who don't have access."/>
    <x v="127"/>
    <n v="358"/>
    <x v="1"/>
    <s v="US"/>
    <s v="USD"/>
    <x v="2646"/>
    <x v="2650"/>
    <x v="0"/>
    <x v="81"/>
    <x v="1"/>
    <x v="2"/>
    <x v="36"/>
    <x v="60"/>
    <x v="1871"/>
    <x v="2650"/>
    <x v="2"/>
  </r>
  <r>
    <n v="2651"/>
    <x v="2650"/>
    <s v="Conceived at NASA JPL, FireSat is a satellite-installed sensor constellation for the near real-time detection of global thermal events."/>
    <x v="361"/>
    <n v="5233"/>
    <x v="1"/>
    <s v="US"/>
    <s v="USD"/>
    <x v="2647"/>
    <x v="2651"/>
    <x v="0"/>
    <x v="57"/>
    <x v="1"/>
    <x v="2"/>
    <x v="36"/>
    <x v="53"/>
    <x v="1872"/>
    <x v="2651"/>
    <x v="0"/>
  </r>
  <r>
    <n v="2652"/>
    <x v="2651"/>
    <s v="We're looking to set an Australian Amateur Rocketry record of 100 000 ft. You are invited on this 4500km per hour ride into history"/>
    <x v="57"/>
    <n v="885"/>
    <x v="1"/>
    <s v="AU"/>
    <s v="AUD"/>
    <x v="2648"/>
    <x v="2652"/>
    <x v="0"/>
    <x v="202"/>
    <x v="1"/>
    <x v="2"/>
    <x v="36"/>
    <x v="60"/>
    <x v="1873"/>
    <x v="2652"/>
    <x v="3"/>
  </r>
  <r>
    <n v="2653"/>
    <x v="2652"/>
    <s v="DREAM BIG. Explore the universe through STEAM education. (Science, Technology, Engineering, Art, Mathematics)"/>
    <x v="362"/>
    <n v="5876"/>
    <x v="1"/>
    <s v="US"/>
    <s v="USD"/>
    <x v="2649"/>
    <x v="2653"/>
    <x v="0"/>
    <x v="16"/>
    <x v="1"/>
    <x v="2"/>
    <x v="36"/>
    <x v="81"/>
    <x v="1874"/>
    <x v="2653"/>
    <x v="3"/>
  </r>
  <r>
    <n v="2654"/>
    <x v="2653"/>
    <s v="I want to launch a rocket to the moon, I plan on having this lunar rocket carry a small payload of solar internet connected cameras"/>
    <x v="57"/>
    <n v="51"/>
    <x v="1"/>
    <s v="US"/>
    <s v="USD"/>
    <x v="2650"/>
    <x v="2654"/>
    <x v="0"/>
    <x v="79"/>
    <x v="1"/>
    <x v="2"/>
    <x v="36"/>
    <x v="50"/>
    <x v="434"/>
    <x v="2654"/>
    <x v="0"/>
  </r>
  <r>
    <n v="2655"/>
    <x v="2654"/>
    <s v="Thank you for your support!"/>
    <x v="36"/>
    <n v="3155"/>
    <x v="1"/>
    <s v="US"/>
    <s v="USD"/>
    <x v="2651"/>
    <x v="2655"/>
    <x v="0"/>
    <x v="68"/>
    <x v="1"/>
    <x v="2"/>
    <x v="36"/>
    <x v="70"/>
    <x v="1875"/>
    <x v="2655"/>
    <x v="2"/>
  </r>
  <r>
    <n v="2656"/>
    <x v="2655"/>
    <s v="MoonWatcher will be bringing the Moon closer to all of us."/>
    <x v="60"/>
    <n v="17155"/>
    <x v="1"/>
    <s v="US"/>
    <s v="USD"/>
    <x v="2652"/>
    <x v="2656"/>
    <x v="0"/>
    <x v="215"/>
    <x v="1"/>
    <x v="2"/>
    <x v="36"/>
    <x v="57"/>
    <x v="1876"/>
    <x v="2656"/>
    <x v="1"/>
  </r>
  <r>
    <n v="2657"/>
    <x v="2656"/>
    <s v="Miles, a team of citizen scientists is reaching for the moon. We've bootstrapped our way to the top and now we need your help."/>
    <x v="11"/>
    <n v="5621.38"/>
    <x v="1"/>
    <s v="US"/>
    <s v="USD"/>
    <x v="2653"/>
    <x v="2657"/>
    <x v="0"/>
    <x v="211"/>
    <x v="1"/>
    <x v="2"/>
    <x v="36"/>
    <x v="118"/>
    <x v="1877"/>
    <x v="2657"/>
    <x v="2"/>
  </r>
  <r>
    <n v="2658"/>
    <x v="2657"/>
    <s v="Funding will allow free participation for 20 schools, grades 4-12, (thousands of students) anywhere in the nation."/>
    <x v="316"/>
    <n v="91"/>
    <x v="1"/>
    <s v="US"/>
    <s v="USD"/>
    <x v="2654"/>
    <x v="2658"/>
    <x v="0"/>
    <x v="80"/>
    <x v="1"/>
    <x v="2"/>
    <x v="36"/>
    <x v="50"/>
    <x v="1878"/>
    <x v="2658"/>
    <x v="2"/>
  </r>
  <r>
    <n v="2659"/>
    <x v="2658"/>
    <s v="test"/>
    <x v="197"/>
    <n v="1333"/>
    <x v="1"/>
    <s v="US"/>
    <s v="USD"/>
    <x v="2655"/>
    <x v="2659"/>
    <x v="0"/>
    <x v="73"/>
    <x v="1"/>
    <x v="2"/>
    <x v="36"/>
    <x v="56"/>
    <x v="1879"/>
    <x v="2659"/>
    <x v="0"/>
  </r>
  <r>
    <n v="2660"/>
    <x v="2659"/>
    <s v="COAS is an organization that does community outreach programs to encourage and educate children and adults on Astronomy related subject"/>
    <x v="22"/>
    <n v="19"/>
    <x v="1"/>
    <s v="US"/>
    <s v="USD"/>
    <x v="2656"/>
    <x v="2660"/>
    <x v="0"/>
    <x v="81"/>
    <x v="1"/>
    <x v="2"/>
    <x v="36"/>
    <x v="50"/>
    <x v="1880"/>
    <x v="2660"/>
    <x v="0"/>
  </r>
  <r>
    <n v="2661"/>
    <x v="2660"/>
    <s v="Summer Camp is an old gas station that will have workshops, custom art framing, and carry vintage &amp; home goods."/>
    <x v="10"/>
    <n v="5145"/>
    <x v="0"/>
    <s v="US"/>
    <s v="USD"/>
    <x v="2657"/>
    <x v="2661"/>
    <x v="0"/>
    <x v="65"/>
    <x v="0"/>
    <x v="2"/>
    <x v="37"/>
    <x v="33"/>
    <x v="1881"/>
    <x v="2661"/>
    <x v="4"/>
  </r>
  <r>
    <n v="2662"/>
    <x v="2661"/>
    <s v="The Mini Maker is Lansing Michigan's new kid friendly makerspace. We're dedicated to help kids imagine, develop and build."/>
    <x v="22"/>
    <n v="21360"/>
    <x v="0"/>
    <s v="US"/>
    <s v="USD"/>
    <x v="2658"/>
    <x v="2662"/>
    <x v="0"/>
    <x v="144"/>
    <x v="0"/>
    <x v="2"/>
    <x v="37"/>
    <x v="13"/>
    <x v="1882"/>
    <x v="2662"/>
    <x v="0"/>
  </r>
  <r>
    <n v="2663"/>
    <x v="2662"/>
    <s v="The Ville. A local cooperative helping communities learn, share and grow in the spirit of health, wellness and sustainability."/>
    <x v="22"/>
    <n v="20919.25"/>
    <x v="0"/>
    <s v="CA"/>
    <s v="CAD"/>
    <x v="2659"/>
    <x v="2663"/>
    <x v="0"/>
    <x v="66"/>
    <x v="0"/>
    <x v="2"/>
    <x v="37"/>
    <x v="2"/>
    <x v="1883"/>
    <x v="2663"/>
    <x v="0"/>
  </r>
  <r>
    <n v="2664"/>
    <x v="2663"/>
    <s v="We believe that the true purpose of education is to enable people to create real things that make the world better. Join us!"/>
    <x v="178"/>
    <n v="18100"/>
    <x v="0"/>
    <s v="US"/>
    <s v="USD"/>
    <x v="2660"/>
    <x v="2664"/>
    <x v="0"/>
    <x v="201"/>
    <x v="0"/>
    <x v="2"/>
    <x v="37"/>
    <x v="33"/>
    <x v="1884"/>
    <x v="2664"/>
    <x v="0"/>
  </r>
  <r>
    <n v="2665"/>
    <x v="2664"/>
    <s v="Giving the best tech access and tools to Bayview Hunters Point youth - developing the next generation of tech savvy youth who excel!"/>
    <x v="8"/>
    <n v="4310"/>
    <x v="0"/>
    <s v="US"/>
    <s v="USD"/>
    <x v="2661"/>
    <x v="2665"/>
    <x v="0"/>
    <x v="67"/>
    <x v="0"/>
    <x v="2"/>
    <x v="37"/>
    <x v="4"/>
    <x v="1885"/>
    <x v="2665"/>
    <x v="0"/>
  </r>
  <r>
    <n v="2666"/>
    <x v="2665"/>
    <s v="StartMart is a 35,000 sqft entrepreneurial hub and co-working space located on the 2nd floor of the Terminal Tower in Cleveland, Ohio."/>
    <x v="3"/>
    <n v="15929.51"/>
    <x v="0"/>
    <s v="US"/>
    <s v="USD"/>
    <x v="2662"/>
    <x v="2666"/>
    <x v="0"/>
    <x v="190"/>
    <x v="0"/>
    <x v="2"/>
    <x v="37"/>
    <x v="176"/>
    <x v="1886"/>
    <x v="2666"/>
    <x v="0"/>
  </r>
  <r>
    <n v="2667"/>
    <x v="2666"/>
    <s v="Websmith Studio is a makerspace where the people most impacted by broken systems are empowered to think, build, and own the solution."/>
    <x v="15"/>
    <n v="1660"/>
    <x v="0"/>
    <s v="US"/>
    <s v="USD"/>
    <x v="2663"/>
    <x v="2667"/>
    <x v="0"/>
    <x v="59"/>
    <x v="0"/>
    <x v="2"/>
    <x v="37"/>
    <x v="38"/>
    <x v="1887"/>
    <x v="2667"/>
    <x v="2"/>
  </r>
  <r>
    <n v="2668"/>
    <x v="2667"/>
    <s v="Creativity on the go! |_x000a_CrÃ©ativitÃ© en mouvement !"/>
    <x v="28"/>
    <n v="1707"/>
    <x v="0"/>
    <s v="CA"/>
    <s v="CAD"/>
    <x v="2664"/>
    <x v="2668"/>
    <x v="0"/>
    <x v="33"/>
    <x v="0"/>
    <x v="2"/>
    <x v="37"/>
    <x v="194"/>
    <x v="1888"/>
    <x v="2668"/>
    <x v="0"/>
  </r>
  <r>
    <n v="2669"/>
    <x v="2668"/>
    <s v="The brand new Makers Club wants something to draw the students into science and engineering and also be very inclusive."/>
    <x v="134"/>
    <n v="1001"/>
    <x v="0"/>
    <s v="US"/>
    <s v="USD"/>
    <x v="2665"/>
    <x v="2669"/>
    <x v="0"/>
    <x v="202"/>
    <x v="0"/>
    <x v="2"/>
    <x v="37"/>
    <x v="105"/>
    <x v="1889"/>
    <x v="2669"/>
    <x v="0"/>
  </r>
  <r>
    <n v="2670"/>
    <x v="2669"/>
    <s v="A revolution in the rapidly growing container housing space. Transportable, expandable, green and versatile. A global game-changer."/>
    <x v="363"/>
    <n v="2495"/>
    <x v="2"/>
    <s v="AU"/>
    <s v="AUD"/>
    <x v="2666"/>
    <x v="2670"/>
    <x v="1"/>
    <x v="65"/>
    <x v="1"/>
    <x v="2"/>
    <x v="37"/>
    <x v="52"/>
    <x v="1890"/>
    <x v="2670"/>
    <x v="3"/>
  </r>
  <r>
    <n v="2671"/>
    <x v="2670"/>
    <s v="We will build hubs so that teens can use tech to develop business solutions to their communities greatest challenges. Help us!"/>
    <x v="31"/>
    <n v="2836"/>
    <x v="2"/>
    <s v="US"/>
    <s v="USD"/>
    <x v="2667"/>
    <x v="2671"/>
    <x v="1"/>
    <x v="87"/>
    <x v="1"/>
    <x v="2"/>
    <x v="37"/>
    <x v="57"/>
    <x v="1891"/>
    <x v="2671"/>
    <x v="3"/>
  </r>
  <r>
    <n v="2672"/>
    <x v="2671"/>
    <s v="Manylabs aims to help support 20 new residents working on open, low-cost, accessible tools for science and science education."/>
    <x v="3"/>
    <n v="3319"/>
    <x v="2"/>
    <s v="US"/>
    <s v="USD"/>
    <x v="2668"/>
    <x v="2672"/>
    <x v="1"/>
    <x v="5"/>
    <x v="1"/>
    <x v="2"/>
    <x v="37"/>
    <x v="69"/>
    <x v="1892"/>
    <x v="2672"/>
    <x v="0"/>
  </r>
  <r>
    <n v="2673"/>
    <x v="2672"/>
    <s v="We're opening up a Pixel Academy in Manhattan and we need your help to fill it with technology and tools for New York City's kids!"/>
    <x v="79"/>
    <n v="11032"/>
    <x v="2"/>
    <s v="US"/>
    <s v="USD"/>
    <x v="2669"/>
    <x v="2673"/>
    <x v="1"/>
    <x v="36"/>
    <x v="1"/>
    <x v="2"/>
    <x v="37"/>
    <x v="58"/>
    <x v="1893"/>
    <x v="2673"/>
    <x v="3"/>
  </r>
  <r>
    <n v="2674"/>
    <x v="2673"/>
    <s v="A project to give the people of Playa Blanca an independent, energized future - _x000a_â€œLocal de Mariposas EÃ³licas Para un Futuro Mejorâ€"/>
    <x v="19"/>
    <n v="21994"/>
    <x v="2"/>
    <s v="US"/>
    <s v="USD"/>
    <x v="2670"/>
    <x v="2674"/>
    <x v="1"/>
    <x v="199"/>
    <x v="1"/>
    <x v="2"/>
    <x v="37"/>
    <x v="164"/>
    <x v="1894"/>
    <x v="2674"/>
    <x v="2"/>
  </r>
  <r>
    <n v="2675"/>
    <x v="2674"/>
    <s v="We are working to establish a collaborative work-space with the goal of creating a community of knowledge, design, and creativity."/>
    <x v="31"/>
    <n v="1897"/>
    <x v="2"/>
    <s v="US"/>
    <s v="USD"/>
    <x v="2671"/>
    <x v="2675"/>
    <x v="1"/>
    <x v="60"/>
    <x v="1"/>
    <x v="2"/>
    <x v="37"/>
    <x v="59"/>
    <x v="1895"/>
    <x v="2675"/>
    <x v="3"/>
  </r>
  <r>
    <n v="2676"/>
    <x v="2675"/>
    <s v="Our aim is to provide high-end equipment and space for Toronto coders, filmmakers, and artists to develop cutting-edge VR content."/>
    <x v="190"/>
    <n v="1058"/>
    <x v="2"/>
    <s v="CA"/>
    <s v="CAD"/>
    <x v="2672"/>
    <x v="2676"/>
    <x v="0"/>
    <x v="82"/>
    <x v="1"/>
    <x v="2"/>
    <x v="37"/>
    <x v="119"/>
    <x v="1896"/>
    <x v="2676"/>
    <x v="2"/>
  </r>
  <r>
    <n v="2677"/>
    <x v="2676"/>
    <s v="A mobile tech lab with cutting edge maker tools that travels to schools to offer free creative workshops for school age kids."/>
    <x v="330"/>
    <n v="3415"/>
    <x v="2"/>
    <s v="US"/>
    <s v="USD"/>
    <x v="2673"/>
    <x v="2677"/>
    <x v="0"/>
    <x v="74"/>
    <x v="1"/>
    <x v="2"/>
    <x v="37"/>
    <x v="82"/>
    <x v="1897"/>
    <x v="2677"/>
    <x v="3"/>
  </r>
  <r>
    <n v="2678"/>
    <x v="2677"/>
    <s v="Wavegarden is the worldâ€™s longest man-made wave that creates ideal conditions for surfing. Help us and let's open one in Malaga!!"/>
    <x v="364"/>
    <n v="1100"/>
    <x v="2"/>
    <s v="ES"/>
    <s v="EUR"/>
    <x v="2674"/>
    <x v="2678"/>
    <x v="0"/>
    <x v="84"/>
    <x v="1"/>
    <x v="2"/>
    <x v="37"/>
    <x v="50"/>
    <x v="1898"/>
    <x v="2678"/>
    <x v="0"/>
  </r>
  <r>
    <n v="2679"/>
    <x v="2678"/>
    <s v="A do-it-yourself auto garage in Des Moines, Iowa where people can learn how to work on cars &amp; those who know can share their knowledge."/>
    <x v="79"/>
    <n v="132"/>
    <x v="2"/>
    <s v="US"/>
    <s v="USD"/>
    <x v="2675"/>
    <x v="2679"/>
    <x v="0"/>
    <x v="83"/>
    <x v="1"/>
    <x v="2"/>
    <x v="37"/>
    <x v="50"/>
    <x v="878"/>
    <x v="2679"/>
    <x v="0"/>
  </r>
  <r>
    <n v="2680"/>
    <x v="2679"/>
    <s v="iHeartPillow, Connecting loved ones"/>
    <x v="261"/>
    <n v="276"/>
    <x v="2"/>
    <s v="ES"/>
    <s v="EUR"/>
    <x v="2676"/>
    <x v="2680"/>
    <x v="0"/>
    <x v="80"/>
    <x v="1"/>
    <x v="2"/>
    <x v="37"/>
    <x v="60"/>
    <x v="159"/>
    <x v="2680"/>
    <x v="2"/>
  </r>
  <r>
    <n v="2681"/>
    <x v="2680"/>
    <s v="Jolly's Hot Dogs: A beef hot dog topped with deliciously seasoned ground beef, mustard and minced onions."/>
    <x v="6"/>
    <n v="55"/>
    <x v="2"/>
    <s v="US"/>
    <s v="USD"/>
    <x v="2677"/>
    <x v="2681"/>
    <x v="0"/>
    <x v="84"/>
    <x v="1"/>
    <x v="7"/>
    <x v="19"/>
    <x v="60"/>
    <x v="440"/>
    <x v="2681"/>
    <x v="3"/>
  </r>
  <r>
    <n v="2682"/>
    <x v="2681"/>
    <s v="Gourmet Toast is the culinary combination, neigh, perfection of America's most under-utilized snack: Toast."/>
    <x v="12"/>
    <n v="1698"/>
    <x v="2"/>
    <s v="US"/>
    <s v="USD"/>
    <x v="2678"/>
    <x v="2682"/>
    <x v="0"/>
    <x v="9"/>
    <x v="1"/>
    <x v="7"/>
    <x v="19"/>
    <x v="58"/>
    <x v="1899"/>
    <x v="2682"/>
    <x v="3"/>
  </r>
  <r>
    <n v="2683"/>
    <x v="2682"/>
    <s v="Cereal isn't only for breakfast! Help me bring cereal to the 92% of Americans who eat cereal everyday. Out of the home and to you!"/>
    <x v="36"/>
    <n v="36"/>
    <x v="2"/>
    <s v="US"/>
    <s v="USD"/>
    <x v="2679"/>
    <x v="2683"/>
    <x v="0"/>
    <x v="83"/>
    <x v="1"/>
    <x v="7"/>
    <x v="19"/>
    <x v="50"/>
    <x v="1028"/>
    <x v="2683"/>
    <x v="0"/>
  </r>
  <r>
    <n v="2684"/>
    <x v="2683"/>
    <s v="Not all wings are created equal. We believe ours take flight above the rest. Come judge for yourself. To us it Ain't No Thang..."/>
    <x v="54"/>
    <n v="800"/>
    <x v="2"/>
    <s v="US"/>
    <s v="USD"/>
    <x v="2680"/>
    <x v="2684"/>
    <x v="0"/>
    <x v="80"/>
    <x v="1"/>
    <x v="7"/>
    <x v="19"/>
    <x v="60"/>
    <x v="438"/>
    <x v="2684"/>
    <x v="3"/>
  </r>
  <r>
    <n v="2685"/>
    <x v="2684"/>
    <s v="Home cooked meals made by Nana. Indiana's famous tenderloin sandwiches, Nana's homemade cole slaw and so much more."/>
    <x v="63"/>
    <n v="10"/>
    <x v="2"/>
    <s v="US"/>
    <s v="USD"/>
    <x v="2681"/>
    <x v="2685"/>
    <x v="0"/>
    <x v="29"/>
    <x v="1"/>
    <x v="7"/>
    <x v="19"/>
    <x v="50"/>
    <x v="119"/>
    <x v="2685"/>
    <x v="0"/>
  </r>
  <r>
    <n v="2686"/>
    <x v="2685"/>
    <s v="2 years after a car accident, I was told that I could no longer work... I want to change that AND create something amazing Fair FOOD!"/>
    <x v="11"/>
    <n v="0"/>
    <x v="2"/>
    <s v="US"/>
    <s v="USD"/>
    <x v="2682"/>
    <x v="2686"/>
    <x v="0"/>
    <x v="78"/>
    <x v="1"/>
    <x v="7"/>
    <x v="19"/>
    <x v="50"/>
    <x v="121"/>
    <x v="2686"/>
    <x v="3"/>
  </r>
  <r>
    <n v="2687"/>
    <x v="2686"/>
    <s v="Your American Pizzas, Wings, Stuffed Gouda Burger, Sweet &amp; Russet Potato Fries served on a food Truck!!"/>
    <x v="36"/>
    <n v="0"/>
    <x v="2"/>
    <s v="US"/>
    <s v="USD"/>
    <x v="2683"/>
    <x v="2687"/>
    <x v="0"/>
    <x v="78"/>
    <x v="1"/>
    <x v="7"/>
    <x v="19"/>
    <x v="50"/>
    <x v="121"/>
    <x v="2687"/>
    <x v="0"/>
  </r>
  <r>
    <n v="2688"/>
    <x v="2687"/>
    <s v="The amazing gourmet Mac N Cheez Food Truck Campaigne!"/>
    <x v="63"/>
    <n v="74"/>
    <x v="2"/>
    <s v="US"/>
    <s v="USD"/>
    <x v="2684"/>
    <x v="2688"/>
    <x v="0"/>
    <x v="25"/>
    <x v="1"/>
    <x v="7"/>
    <x v="19"/>
    <x v="50"/>
    <x v="1900"/>
    <x v="2688"/>
    <x v="0"/>
  </r>
  <r>
    <n v="2689"/>
    <x v="2688"/>
    <s v="I am creating a high quality, local product only, concession trailer for local and remote events. Dearborn Brand, Winter's Brand, more."/>
    <x v="19"/>
    <n v="1"/>
    <x v="2"/>
    <s v="US"/>
    <s v="USD"/>
    <x v="2685"/>
    <x v="2689"/>
    <x v="0"/>
    <x v="29"/>
    <x v="1"/>
    <x v="7"/>
    <x v="19"/>
    <x v="50"/>
    <x v="120"/>
    <x v="2689"/>
    <x v="2"/>
  </r>
  <r>
    <n v="2690"/>
    <x v="2689"/>
    <s v="The stuffed chicken wing originators need YOUR help starting a restaurant so our AMAZING wings will be available to you 7 days a week!"/>
    <x v="58"/>
    <n v="8586"/>
    <x v="2"/>
    <s v="US"/>
    <s v="USD"/>
    <x v="2686"/>
    <x v="2690"/>
    <x v="0"/>
    <x v="115"/>
    <x v="1"/>
    <x v="7"/>
    <x v="19"/>
    <x v="57"/>
    <x v="1901"/>
    <x v="2690"/>
    <x v="0"/>
  </r>
  <r>
    <n v="2691"/>
    <x v="2690"/>
    <s v="A Great New local Food Truck serving up ethnic fusion inspired eats in Ottawa."/>
    <x v="99"/>
    <n v="35"/>
    <x v="2"/>
    <s v="CA"/>
    <s v="CAD"/>
    <x v="2687"/>
    <x v="2691"/>
    <x v="0"/>
    <x v="84"/>
    <x v="1"/>
    <x v="7"/>
    <x v="19"/>
    <x v="50"/>
    <x v="827"/>
    <x v="2691"/>
    <x v="0"/>
  </r>
  <r>
    <n v="2692"/>
    <x v="2691"/>
    <s v="Our food truck will bring you -_x000a_                       Fast, Fresh, Food -_x000a_                            Throughout the Omaha area"/>
    <x v="8"/>
    <n v="25"/>
    <x v="2"/>
    <s v="US"/>
    <s v="USD"/>
    <x v="2688"/>
    <x v="2692"/>
    <x v="0"/>
    <x v="29"/>
    <x v="1"/>
    <x v="7"/>
    <x v="19"/>
    <x v="60"/>
    <x v="380"/>
    <x v="2692"/>
    <x v="0"/>
  </r>
  <r>
    <n v="2693"/>
    <x v="2692"/>
    <s v="I want to start a food truck that specializes in chili cheese dogs, using new kinds of meats, cheeses and toppings you wouldn't imagine"/>
    <x v="10"/>
    <n v="40"/>
    <x v="2"/>
    <s v="US"/>
    <s v="USD"/>
    <x v="2689"/>
    <x v="2693"/>
    <x v="0"/>
    <x v="83"/>
    <x v="1"/>
    <x v="7"/>
    <x v="19"/>
    <x v="60"/>
    <x v="140"/>
    <x v="2693"/>
    <x v="3"/>
  </r>
  <r>
    <n v="2694"/>
    <x v="2693"/>
    <s v="Gourmet taco truck infusing savory smoky flavors into your tacos, so when you open your container the aroma and actual smoke  flows out"/>
    <x v="11"/>
    <n v="1"/>
    <x v="2"/>
    <s v="US"/>
    <s v="USD"/>
    <x v="2690"/>
    <x v="2694"/>
    <x v="0"/>
    <x v="29"/>
    <x v="1"/>
    <x v="7"/>
    <x v="19"/>
    <x v="50"/>
    <x v="120"/>
    <x v="2694"/>
    <x v="3"/>
  </r>
  <r>
    <n v="2695"/>
    <x v="2694"/>
    <s v="I am creating food magic on the go! Amazing food isn't just for sitdown restaraunts anymore!"/>
    <x v="36"/>
    <n v="71"/>
    <x v="2"/>
    <s v="US"/>
    <s v="USD"/>
    <x v="2691"/>
    <x v="2695"/>
    <x v="0"/>
    <x v="83"/>
    <x v="1"/>
    <x v="7"/>
    <x v="19"/>
    <x v="50"/>
    <x v="1902"/>
    <x v="2695"/>
    <x v="0"/>
  </r>
  <r>
    <n v="2696"/>
    <x v="2695"/>
    <s v="The dream to own a food truck, rolling wherever the army sends me, hiring other military spouses and veterans alike! Giving back!"/>
    <x v="127"/>
    <n v="3390"/>
    <x v="2"/>
    <s v="US"/>
    <s v="USD"/>
    <x v="2692"/>
    <x v="2696"/>
    <x v="0"/>
    <x v="44"/>
    <x v="1"/>
    <x v="7"/>
    <x v="19"/>
    <x v="52"/>
    <x v="1903"/>
    <x v="2696"/>
    <x v="3"/>
  </r>
  <r>
    <n v="2697"/>
    <x v="2696"/>
    <s v="Stuffed waffles made from Dough. Sweet, savory, salty and then stuffed with meats, fruits, and sauces!"/>
    <x v="165"/>
    <n v="6061"/>
    <x v="2"/>
    <s v="US"/>
    <s v="USD"/>
    <x v="2693"/>
    <x v="2697"/>
    <x v="0"/>
    <x v="47"/>
    <x v="1"/>
    <x v="7"/>
    <x v="19"/>
    <x v="73"/>
    <x v="1904"/>
    <x v="2697"/>
    <x v="0"/>
  </r>
  <r>
    <n v="2698"/>
    <x v="2697"/>
    <s v="We 'd love to give some TLC to our vintage pink taco trailer so we can continue to cook our signature Baja style shrimp tacos!"/>
    <x v="6"/>
    <n v="26.01"/>
    <x v="2"/>
    <s v="US"/>
    <s v="USD"/>
    <x v="2694"/>
    <x v="2698"/>
    <x v="0"/>
    <x v="84"/>
    <x v="1"/>
    <x v="7"/>
    <x v="19"/>
    <x v="50"/>
    <x v="1905"/>
    <x v="2698"/>
    <x v="3"/>
  </r>
  <r>
    <n v="2699"/>
    <x v="2698"/>
    <s v="Hi, I want make my first bakery. Food truck was great, but I not have a car licence. So, help me to be my dream!"/>
    <x v="365"/>
    <n v="0"/>
    <x v="2"/>
    <s v="CA"/>
    <s v="CAD"/>
    <x v="2695"/>
    <x v="2699"/>
    <x v="0"/>
    <x v="78"/>
    <x v="1"/>
    <x v="7"/>
    <x v="19"/>
    <x v="50"/>
    <x v="121"/>
    <x v="2699"/>
    <x v="3"/>
  </r>
  <r>
    <n v="2700"/>
    <x v="2699"/>
    <s v="I currently own and operate a hot dog cart. I am hoping to purchase a used food truck so I can do business year round!"/>
    <x v="204"/>
    <n v="70"/>
    <x v="2"/>
    <s v="US"/>
    <s v="USD"/>
    <x v="2696"/>
    <x v="2700"/>
    <x v="0"/>
    <x v="80"/>
    <x v="1"/>
    <x v="7"/>
    <x v="19"/>
    <x v="60"/>
    <x v="827"/>
    <x v="2700"/>
    <x v="3"/>
  </r>
  <r>
    <n v="2701"/>
    <x v="2700"/>
    <s v="We have been working extra hard to get our new training space ready and with a little extra help we hope to dream big for the future!"/>
    <x v="104"/>
    <n v="1570"/>
    <x v="3"/>
    <s v="IE"/>
    <s v="EUR"/>
    <x v="2697"/>
    <x v="2701"/>
    <x v="0"/>
    <x v="67"/>
    <x v="1"/>
    <x v="1"/>
    <x v="38"/>
    <x v="132"/>
    <x v="783"/>
    <x v="2701"/>
    <x v="1"/>
  </r>
  <r>
    <n v="2702"/>
    <x v="2701"/>
    <s v="The next phase of the evolution of Hygienic Art is the building of New London's first amphitheater, a covering for the Art Park."/>
    <x v="3"/>
    <n v="3441"/>
    <x v="3"/>
    <s v="US"/>
    <s v="USD"/>
    <x v="2698"/>
    <x v="2702"/>
    <x v="1"/>
    <x v="55"/>
    <x v="1"/>
    <x v="1"/>
    <x v="38"/>
    <x v="122"/>
    <x v="1906"/>
    <x v="2702"/>
    <x v="1"/>
  </r>
  <r>
    <n v="2703"/>
    <x v="2702"/>
    <s v="Â¡Tu nuevo espacio cultural multidisciplinario en el centro de Pachuca, Hidalgo"/>
    <x v="79"/>
    <n v="41500"/>
    <x v="3"/>
    <s v="MX"/>
    <s v="MXN"/>
    <x v="2699"/>
    <x v="2703"/>
    <x v="0"/>
    <x v="43"/>
    <x v="1"/>
    <x v="1"/>
    <x v="38"/>
    <x v="3"/>
    <x v="1907"/>
    <x v="2703"/>
    <x v="1"/>
  </r>
  <r>
    <n v="2704"/>
    <x v="2703"/>
    <s v="We plan to rescue, relocate, and repurpose, a historic Little Red Brick House, to be incorporated into a riverfront amphitheater."/>
    <x v="266"/>
    <n v="1145"/>
    <x v="3"/>
    <s v="US"/>
    <s v="USD"/>
    <x v="2700"/>
    <x v="2704"/>
    <x v="0"/>
    <x v="63"/>
    <x v="1"/>
    <x v="1"/>
    <x v="38"/>
    <x v="52"/>
    <x v="1908"/>
    <x v="2704"/>
    <x v="1"/>
  </r>
  <r>
    <n v="2705"/>
    <x v="2704"/>
    <s v="Help light the lights at the historic Fischer Theatre in Danville, IL."/>
    <x v="281"/>
    <n v="1739"/>
    <x v="3"/>
    <s v="US"/>
    <s v="USD"/>
    <x v="2701"/>
    <x v="2705"/>
    <x v="0"/>
    <x v="22"/>
    <x v="1"/>
    <x v="1"/>
    <x v="38"/>
    <x v="57"/>
    <x v="1909"/>
    <x v="2705"/>
    <x v="1"/>
  </r>
  <r>
    <n v="2706"/>
    <x v="2705"/>
    <s v="A place where innovation, food, creativity and performance live year round in a historic building in Pioneer Square."/>
    <x v="19"/>
    <n v="39304"/>
    <x v="0"/>
    <s v="US"/>
    <s v="USD"/>
    <x v="2702"/>
    <x v="2706"/>
    <x v="1"/>
    <x v="40"/>
    <x v="0"/>
    <x v="1"/>
    <x v="38"/>
    <x v="20"/>
    <x v="1910"/>
    <x v="2706"/>
    <x v="3"/>
  </r>
  <r>
    <n v="2707"/>
    <x v="2706"/>
    <s v="A new performance space in Seattle. A place for artists, comedians, and audiences to meet and collaborate!"/>
    <x v="6"/>
    <n v="28067.57"/>
    <x v="0"/>
    <s v="US"/>
    <s v="USD"/>
    <x v="2703"/>
    <x v="2707"/>
    <x v="1"/>
    <x v="476"/>
    <x v="0"/>
    <x v="1"/>
    <x v="38"/>
    <x v="346"/>
    <x v="423"/>
    <x v="2707"/>
    <x v="4"/>
  </r>
  <r>
    <n v="2708"/>
    <x v="2707"/>
    <s v="Angel Comedy Club: A permanent home for Londonâ€™s loveliest comedy night - a community comedy club"/>
    <x v="22"/>
    <n v="46643.07"/>
    <x v="0"/>
    <s v="GB"/>
    <s v="GBP"/>
    <x v="2704"/>
    <x v="2708"/>
    <x v="1"/>
    <x v="477"/>
    <x v="0"/>
    <x v="1"/>
    <x v="38"/>
    <x v="146"/>
    <x v="1911"/>
    <x v="2708"/>
    <x v="2"/>
  </r>
  <r>
    <n v="2709"/>
    <x v="2708"/>
    <s v="Give contemporary circus an artistic home in America.  Help us launch the nationâ€™s first higher education program for circus."/>
    <x v="63"/>
    <n v="50803"/>
    <x v="0"/>
    <s v="US"/>
    <s v="USD"/>
    <x v="2705"/>
    <x v="2709"/>
    <x v="1"/>
    <x v="478"/>
    <x v="0"/>
    <x v="1"/>
    <x v="38"/>
    <x v="21"/>
    <x v="1912"/>
    <x v="2709"/>
    <x v="2"/>
  </r>
  <r>
    <n v="2710"/>
    <x v="2709"/>
    <s v="Building Brooklyn's own creative venue for circus, theater and events of all types."/>
    <x v="127"/>
    <n v="92340.21"/>
    <x v="0"/>
    <s v="US"/>
    <s v="USD"/>
    <x v="2706"/>
    <x v="2710"/>
    <x v="1"/>
    <x v="479"/>
    <x v="0"/>
    <x v="1"/>
    <x v="38"/>
    <x v="225"/>
    <x v="1913"/>
    <x v="2710"/>
    <x v="3"/>
  </r>
  <r>
    <n v="2711"/>
    <x v="2710"/>
    <s v="We're aiming to launch a production involving circus performers, musicians and artists in a new space, creating a night of live art."/>
    <x v="366"/>
    <n v="3938"/>
    <x v="0"/>
    <s v="GB"/>
    <s v="GBP"/>
    <x v="2707"/>
    <x v="2711"/>
    <x v="1"/>
    <x v="196"/>
    <x v="0"/>
    <x v="1"/>
    <x v="38"/>
    <x v="7"/>
    <x v="1914"/>
    <x v="2711"/>
    <x v="3"/>
  </r>
  <r>
    <n v="2712"/>
    <x v="2711"/>
    <s v="Voix de Ville is a pop-up imaginarium of neo-vaudeville, musical extravaganza, circus arts, comedy, and theatre in a tiny circus tent!"/>
    <x v="62"/>
    <n v="7226"/>
    <x v="0"/>
    <s v="US"/>
    <s v="USD"/>
    <x v="2708"/>
    <x v="2712"/>
    <x v="1"/>
    <x v="235"/>
    <x v="0"/>
    <x v="1"/>
    <x v="38"/>
    <x v="26"/>
    <x v="1915"/>
    <x v="2712"/>
    <x v="4"/>
  </r>
  <r>
    <n v="2713"/>
    <x v="2712"/>
    <s v="Help support the Acro-Cats kitten and cat rescue and adoption effort! They need a bus to continue finding felines homes across the US."/>
    <x v="60"/>
    <n v="153362"/>
    <x v="0"/>
    <s v="US"/>
    <s v="USD"/>
    <x v="2709"/>
    <x v="2713"/>
    <x v="1"/>
    <x v="480"/>
    <x v="0"/>
    <x v="1"/>
    <x v="38"/>
    <x v="21"/>
    <x v="1694"/>
    <x v="2713"/>
    <x v="0"/>
  </r>
  <r>
    <n v="2714"/>
    <x v="2713"/>
    <s v="The Crane will be the new home for independent theater in Northeast Minneapolis"/>
    <x v="31"/>
    <n v="29089"/>
    <x v="0"/>
    <s v="US"/>
    <s v="USD"/>
    <x v="2710"/>
    <x v="2714"/>
    <x v="1"/>
    <x v="120"/>
    <x v="0"/>
    <x v="1"/>
    <x v="38"/>
    <x v="31"/>
    <x v="1916"/>
    <x v="2714"/>
    <x v="2"/>
  </r>
  <r>
    <n v="2715"/>
    <x v="2714"/>
    <s v="The creators of Five Dollar Comedy Week are building a permanent home for affordable live comedy shows and classes in Philadelphia."/>
    <x v="14"/>
    <n v="31754.69"/>
    <x v="0"/>
    <s v="US"/>
    <s v="USD"/>
    <x v="2711"/>
    <x v="2715"/>
    <x v="1"/>
    <x v="481"/>
    <x v="0"/>
    <x v="1"/>
    <x v="38"/>
    <x v="214"/>
    <x v="1917"/>
    <x v="2715"/>
    <x v="2"/>
  </r>
  <r>
    <n v="2716"/>
    <x v="2715"/>
    <s v="Love comedy? Get involved in creating a dedicated space for alternative comedy in Berlin._x000a__x000a_(Das Video ist untertitelt. Klicke auf CC)"/>
    <x v="3"/>
    <n v="11998.01"/>
    <x v="0"/>
    <s v="DE"/>
    <s v="EUR"/>
    <x v="2712"/>
    <x v="2716"/>
    <x v="1"/>
    <x v="482"/>
    <x v="0"/>
    <x v="1"/>
    <x v="38"/>
    <x v="28"/>
    <x v="1085"/>
    <x v="2716"/>
    <x v="0"/>
  </r>
  <r>
    <n v="2717"/>
    <x v="2716"/>
    <s v="ONLY HOURS LEFT ON THE CAMPAIGN! Our stretch goal is $35k; let's build a home for standup/improv shows &amp; classes in VT!"/>
    <x v="31"/>
    <n v="30026"/>
    <x v="0"/>
    <s v="US"/>
    <s v="USD"/>
    <x v="2713"/>
    <x v="2717"/>
    <x v="1"/>
    <x v="166"/>
    <x v="0"/>
    <x v="1"/>
    <x v="38"/>
    <x v="28"/>
    <x v="1918"/>
    <x v="2717"/>
    <x v="3"/>
  </r>
  <r>
    <n v="2718"/>
    <x v="2717"/>
    <s v="The Bard has burst beyond the big top and we're reaching out to our Beloved Benefactors to help build our festival's future."/>
    <x v="102"/>
    <n v="18645"/>
    <x v="0"/>
    <s v="US"/>
    <s v="USD"/>
    <x v="2714"/>
    <x v="2718"/>
    <x v="1"/>
    <x v="265"/>
    <x v="0"/>
    <x v="1"/>
    <x v="38"/>
    <x v="3"/>
    <x v="1919"/>
    <x v="2718"/>
    <x v="2"/>
  </r>
  <r>
    <n v="2719"/>
    <x v="2718"/>
    <s v="Our high school theater in Allentown, New Jersey was rad - in 1972. Help us bring our theater into present day and light up our stage!"/>
    <x v="12"/>
    <n v="6530"/>
    <x v="0"/>
    <s v="US"/>
    <s v="USD"/>
    <x v="2715"/>
    <x v="2719"/>
    <x v="0"/>
    <x v="50"/>
    <x v="0"/>
    <x v="1"/>
    <x v="38"/>
    <x v="15"/>
    <x v="1920"/>
    <x v="2719"/>
    <x v="2"/>
  </r>
  <r>
    <n v="2720"/>
    <x v="2719"/>
    <s v="An improv, sketch and experimental comedy and cocktail venue in downtown Grand Rapids, Michigan"/>
    <x v="31"/>
    <n v="29531"/>
    <x v="0"/>
    <s v="US"/>
    <s v="USD"/>
    <x v="2716"/>
    <x v="2720"/>
    <x v="0"/>
    <x v="210"/>
    <x v="0"/>
    <x v="1"/>
    <x v="38"/>
    <x v="90"/>
    <x v="1921"/>
    <x v="2720"/>
    <x v="2"/>
  </r>
  <r>
    <n v="2721"/>
    <x v="2720"/>
    <s v="Pi Crust is a breakout board for the Raspberry Pi that makes it easier to connect electronics - help us to bring this into kit form!"/>
    <x v="47"/>
    <n v="10965"/>
    <x v="0"/>
    <s v="GB"/>
    <s v="GBP"/>
    <x v="2717"/>
    <x v="2721"/>
    <x v="0"/>
    <x v="314"/>
    <x v="0"/>
    <x v="2"/>
    <x v="30"/>
    <x v="347"/>
    <x v="291"/>
    <x v="2721"/>
    <x v="4"/>
  </r>
  <r>
    <n v="2722"/>
    <x v="2721"/>
    <s v="Want people to put down their phone more often? Ransomly creates 'quiet' spaces to help us reconnect with the real people in our lives."/>
    <x v="10"/>
    <n v="12627"/>
    <x v="0"/>
    <s v="US"/>
    <s v="USD"/>
    <x v="2718"/>
    <x v="2722"/>
    <x v="0"/>
    <x v="333"/>
    <x v="0"/>
    <x v="2"/>
    <x v="30"/>
    <x v="170"/>
    <x v="1922"/>
    <x v="2722"/>
    <x v="2"/>
  </r>
  <r>
    <n v="2723"/>
    <x v="2722"/>
    <s v="The most compact and versatile workout product designed to give you unlimited exercise options in the comfort of your home or office."/>
    <x v="14"/>
    <n v="16806"/>
    <x v="0"/>
    <s v="US"/>
    <s v="USD"/>
    <x v="2719"/>
    <x v="2723"/>
    <x v="0"/>
    <x v="282"/>
    <x v="0"/>
    <x v="2"/>
    <x v="30"/>
    <x v="49"/>
    <x v="1923"/>
    <x v="2723"/>
    <x v="3"/>
  </r>
  <r>
    <n v="2724"/>
    <x v="2723"/>
    <s v="RPi.GPIO Quick reference for GPIO programming on Raspberry Pi. Python code &amp; port ID labels in a convenient 6&quot; PCB ruler"/>
    <x v="367"/>
    <n v="7326.88"/>
    <x v="0"/>
    <s v="GB"/>
    <s v="GBP"/>
    <x v="2720"/>
    <x v="2724"/>
    <x v="0"/>
    <x v="483"/>
    <x v="0"/>
    <x v="2"/>
    <x v="30"/>
    <x v="348"/>
    <x v="1924"/>
    <x v="2724"/>
    <x v="0"/>
  </r>
  <r>
    <n v="2725"/>
    <x v="2724"/>
    <s v="Best Net Zero energy solution for new or existing house (no more heating or electricity bills)."/>
    <x v="79"/>
    <n v="57817"/>
    <x v="0"/>
    <s v="CA"/>
    <s v="CAD"/>
    <x v="2721"/>
    <x v="2725"/>
    <x v="0"/>
    <x v="116"/>
    <x v="0"/>
    <x v="2"/>
    <x v="30"/>
    <x v="14"/>
    <x v="1925"/>
    <x v="2725"/>
    <x v="1"/>
  </r>
  <r>
    <n v="2726"/>
    <x v="2725"/>
    <s v="Krimston TWO: iPhone Dual SIM Case"/>
    <x v="57"/>
    <n v="105745"/>
    <x v="0"/>
    <s v="US"/>
    <s v="USD"/>
    <x v="2722"/>
    <x v="2726"/>
    <x v="0"/>
    <x v="442"/>
    <x v="0"/>
    <x v="2"/>
    <x v="30"/>
    <x v="6"/>
    <x v="1926"/>
    <x v="2726"/>
    <x v="2"/>
  </r>
  <r>
    <n v="2727"/>
    <x v="2726"/>
    <s v="Introducing the PiDrive, a high capacity Solid State Drive (SSD) expansion card for the Raspberry Pi B+, A+, and B+ v2!"/>
    <x v="3"/>
    <n v="49321"/>
    <x v="0"/>
    <s v="US"/>
    <s v="USD"/>
    <x v="2723"/>
    <x v="2727"/>
    <x v="0"/>
    <x v="484"/>
    <x v="0"/>
    <x v="2"/>
    <x v="30"/>
    <x v="349"/>
    <x v="1927"/>
    <x v="2727"/>
    <x v="0"/>
  </r>
  <r>
    <n v="2728"/>
    <x v="2727"/>
    <s v="SSD, WiFi, RTC w/Battery and high power USB all in one shield."/>
    <x v="36"/>
    <n v="30274"/>
    <x v="0"/>
    <s v="US"/>
    <s v="USD"/>
    <x v="2724"/>
    <x v="2728"/>
    <x v="0"/>
    <x v="413"/>
    <x v="0"/>
    <x v="2"/>
    <x v="30"/>
    <x v="181"/>
    <x v="1928"/>
    <x v="2728"/>
    <x v="0"/>
  </r>
  <r>
    <n v="2729"/>
    <x v="2728"/>
    <s v="A luggage that is more than a luggage! It is what you want it to be."/>
    <x v="51"/>
    <n v="7833"/>
    <x v="0"/>
    <s v="US"/>
    <s v="USD"/>
    <x v="2725"/>
    <x v="2729"/>
    <x v="0"/>
    <x v="23"/>
    <x v="0"/>
    <x v="2"/>
    <x v="30"/>
    <x v="3"/>
    <x v="1929"/>
    <x v="2729"/>
    <x v="0"/>
  </r>
  <r>
    <n v="2730"/>
    <x v="2729"/>
    <s v="The world's most powerful portable speaker and guitar amplifier. Turns any surface into a speaker."/>
    <x v="100"/>
    <n v="45979.01"/>
    <x v="0"/>
    <s v="US"/>
    <s v="USD"/>
    <x v="2726"/>
    <x v="2730"/>
    <x v="0"/>
    <x v="345"/>
    <x v="0"/>
    <x v="2"/>
    <x v="30"/>
    <x v="106"/>
    <x v="1810"/>
    <x v="2730"/>
    <x v="4"/>
  </r>
  <r>
    <n v="2731"/>
    <x v="2730"/>
    <s v="Providing a control system and cybersecurity hands-on educational platform for professionals, home-use, and academic institutions."/>
    <x v="11"/>
    <n v="31291"/>
    <x v="0"/>
    <s v="US"/>
    <s v="USD"/>
    <x v="2727"/>
    <x v="2731"/>
    <x v="0"/>
    <x v="77"/>
    <x v="0"/>
    <x v="2"/>
    <x v="30"/>
    <x v="3"/>
    <x v="1930"/>
    <x v="2731"/>
    <x v="3"/>
  </r>
  <r>
    <n v="2732"/>
    <x v="2731"/>
    <s v="BrightFingers' lighting keyboard, gloves and software give kids a multi-sensory way to learn to type â€” and the desire to practice."/>
    <x v="14"/>
    <n v="14190"/>
    <x v="0"/>
    <s v="US"/>
    <s v="USD"/>
    <x v="2728"/>
    <x v="2732"/>
    <x v="0"/>
    <x v="96"/>
    <x v="0"/>
    <x v="2"/>
    <x v="30"/>
    <x v="90"/>
    <x v="1931"/>
    <x v="2732"/>
    <x v="4"/>
  </r>
  <r>
    <n v="2733"/>
    <x v="2732"/>
    <s v="Students, makers, and engineers can write Linux software applications to achieve any network functions, such as NAS, VPN and Firewall."/>
    <x v="63"/>
    <n v="53769"/>
    <x v="0"/>
    <s v="US"/>
    <s v="USD"/>
    <x v="2729"/>
    <x v="2733"/>
    <x v="0"/>
    <x v="46"/>
    <x v="0"/>
    <x v="2"/>
    <x v="30"/>
    <x v="29"/>
    <x v="1932"/>
    <x v="2733"/>
    <x v="0"/>
  </r>
  <r>
    <n v="2734"/>
    <x v="2733"/>
    <s v="Award-Winning Audio Design Experts Voix are back with their latest product. The amazing mi8| Retro Duo Wireless Stereo Sound System."/>
    <x v="332"/>
    <n v="22603"/>
    <x v="0"/>
    <s v="US"/>
    <s v="USD"/>
    <x v="2730"/>
    <x v="2734"/>
    <x v="0"/>
    <x v="430"/>
    <x v="0"/>
    <x v="2"/>
    <x v="30"/>
    <x v="350"/>
    <x v="1933"/>
    <x v="2734"/>
    <x v="2"/>
  </r>
  <r>
    <n v="2735"/>
    <x v="2734"/>
    <s v="The Pi Supply is an intelligent power switch for the Raspberry Pi which includes hard on and off switches and auto-off on shutdown."/>
    <x v="47"/>
    <n v="7336.01"/>
    <x v="0"/>
    <s v="GB"/>
    <s v="GBP"/>
    <x v="2731"/>
    <x v="2735"/>
    <x v="0"/>
    <x v="485"/>
    <x v="0"/>
    <x v="2"/>
    <x v="30"/>
    <x v="351"/>
    <x v="1934"/>
    <x v="2735"/>
    <x v="4"/>
  </r>
  <r>
    <n v="2736"/>
    <x v="2735"/>
    <s v="Fully Programmable Solar BMS ( Battery Management System ) Learn to program microcontrollers and HW design video tutorials_x000a_Open Source"/>
    <x v="6"/>
    <n v="9832"/>
    <x v="0"/>
    <s v="CA"/>
    <s v="CAD"/>
    <x v="2732"/>
    <x v="2736"/>
    <x v="0"/>
    <x v="6"/>
    <x v="0"/>
    <x v="2"/>
    <x v="30"/>
    <x v="4"/>
    <x v="1935"/>
    <x v="2736"/>
    <x v="3"/>
  </r>
  <r>
    <n v="2737"/>
    <x v="2736"/>
    <s v="An innovative portable generator that turns heat into electricity. Now with 10 Watts of power at your fingertips... all while you cook!"/>
    <x v="11"/>
    <n v="73818.240000000005"/>
    <x v="0"/>
    <s v="US"/>
    <s v="USD"/>
    <x v="2733"/>
    <x v="2737"/>
    <x v="0"/>
    <x v="231"/>
    <x v="0"/>
    <x v="2"/>
    <x v="30"/>
    <x v="352"/>
    <x v="1936"/>
    <x v="2737"/>
    <x v="4"/>
  </r>
  <r>
    <n v="2738"/>
    <x v="2737"/>
    <s v="Bringing back the Mojo to the new iPhone with our award winning  removable battery case with customized 3D printed top cover"/>
    <x v="10"/>
    <n v="7397"/>
    <x v="0"/>
    <s v="US"/>
    <s v="USD"/>
    <x v="2734"/>
    <x v="2738"/>
    <x v="0"/>
    <x v="41"/>
    <x v="0"/>
    <x v="2"/>
    <x v="30"/>
    <x v="34"/>
    <x v="1937"/>
    <x v="2738"/>
    <x v="2"/>
  </r>
  <r>
    <n v="2739"/>
    <x v="2738"/>
    <s v="LPLC Board; A powerful, low cost, ultra low power microcontroller development board with template software and online tutorials."/>
    <x v="184"/>
    <n v="4225"/>
    <x v="0"/>
    <s v="GB"/>
    <s v="GBP"/>
    <x v="2735"/>
    <x v="2739"/>
    <x v="0"/>
    <x v="277"/>
    <x v="0"/>
    <x v="2"/>
    <x v="30"/>
    <x v="353"/>
    <x v="1621"/>
    <x v="2739"/>
    <x v="3"/>
  </r>
  <r>
    <n v="2740"/>
    <x v="2739"/>
    <s v="I am interested in testing the plant yields of this vertical garden as well as some other applications"/>
    <x v="43"/>
    <n v="310"/>
    <x v="0"/>
    <s v="US"/>
    <s v="USD"/>
    <x v="2736"/>
    <x v="2740"/>
    <x v="0"/>
    <x v="57"/>
    <x v="0"/>
    <x v="2"/>
    <x v="30"/>
    <x v="33"/>
    <x v="1938"/>
    <x v="2740"/>
    <x v="0"/>
  </r>
  <r>
    <n v="2741"/>
    <x v="2740"/>
    <s v="Help me publish my 1st children's book as an aspiring author!"/>
    <x v="6"/>
    <n v="35"/>
    <x v="2"/>
    <s v="US"/>
    <s v="USD"/>
    <x v="2737"/>
    <x v="2741"/>
    <x v="0"/>
    <x v="80"/>
    <x v="1"/>
    <x v="3"/>
    <x v="39"/>
    <x v="50"/>
    <x v="435"/>
    <x v="2741"/>
    <x v="3"/>
  </r>
  <r>
    <n v="2742"/>
    <x v="2741"/>
    <s v="The pachyderms at the Denver Zoo are moving. Follow along on the convoluted journey to their new home."/>
    <x v="30"/>
    <n v="731"/>
    <x v="2"/>
    <s v="US"/>
    <s v="USD"/>
    <x v="2738"/>
    <x v="2742"/>
    <x v="0"/>
    <x v="59"/>
    <x v="1"/>
    <x v="3"/>
    <x v="39"/>
    <x v="129"/>
    <x v="1939"/>
    <x v="2742"/>
    <x v="5"/>
  </r>
  <r>
    <n v="2743"/>
    <x v="2742"/>
    <s v="One Christmas every child was naughty, and Santa's son _x000a_St. Nick Jr sacrifices all his gifts over his whole life, for the children"/>
    <x v="368"/>
    <n v="0"/>
    <x v="2"/>
    <s v="US"/>
    <s v="USD"/>
    <x v="2739"/>
    <x v="2743"/>
    <x v="0"/>
    <x v="78"/>
    <x v="1"/>
    <x v="3"/>
    <x v="39"/>
    <x v="50"/>
    <x v="121"/>
    <x v="2743"/>
    <x v="2"/>
  </r>
  <r>
    <n v="2744"/>
    <x v="2743"/>
    <s v="A fun &amp; exciting story to educate kids and their parents about the importance of honeybees &amp; the easy &amp; fun ways we can help the world."/>
    <x v="194"/>
    <n v="835"/>
    <x v="2"/>
    <s v="US"/>
    <s v="USD"/>
    <x v="2740"/>
    <x v="2744"/>
    <x v="0"/>
    <x v="19"/>
    <x v="1"/>
    <x v="3"/>
    <x v="39"/>
    <x v="62"/>
    <x v="1940"/>
    <x v="2744"/>
    <x v="5"/>
  </r>
  <r>
    <n v="2745"/>
    <x v="2744"/>
    <s v="A spunky little girl, driven by a love of pumpkin pie, overcomes her fears and serendipitiously discovers what she'll be for Halloween"/>
    <x v="6"/>
    <n v="1751"/>
    <x v="2"/>
    <s v="US"/>
    <s v="USD"/>
    <x v="2741"/>
    <x v="2745"/>
    <x v="0"/>
    <x v="72"/>
    <x v="1"/>
    <x v="3"/>
    <x v="39"/>
    <x v="66"/>
    <x v="1941"/>
    <x v="2745"/>
    <x v="5"/>
  </r>
  <r>
    <n v="2746"/>
    <x v="2745"/>
    <s v="An easy fun way for children to understand the physical limitations of someone with CFIDS and Fibromyalgia using marbles and a jar."/>
    <x v="9"/>
    <n v="801"/>
    <x v="2"/>
    <s v="US"/>
    <s v="USD"/>
    <x v="2742"/>
    <x v="2746"/>
    <x v="0"/>
    <x v="10"/>
    <x v="1"/>
    <x v="3"/>
    <x v="39"/>
    <x v="117"/>
    <x v="1281"/>
    <x v="2746"/>
    <x v="3"/>
  </r>
  <r>
    <n v="2747"/>
    <x v="2746"/>
    <s v="A collection of childrens poems written to educate, inspire and create quality time with parents. Beautifully illustrated, 44 pp."/>
    <x v="2"/>
    <n v="140"/>
    <x v="2"/>
    <s v="US"/>
    <s v="USD"/>
    <x v="2743"/>
    <x v="2747"/>
    <x v="0"/>
    <x v="80"/>
    <x v="1"/>
    <x v="3"/>
    <x v="39"/>
    <x v="58"/>
    <x v="431"/>
    <x v="2747"/>
    <x v="5"/>
  </r>
  <r>
    <n v="2748"/>
    <x v="2747"/>
    <s v="Interactive Book with Audio to learn the Ojibwe Language for Children.  Website, Ebook and more!"/>
    <x v="10"/>
    <n v="53"/>
    <x v="2"/>
    <s v="US"/>
    <s v="USD"/>
    <x v="2744"/>
    <x v="2748"/>
    <x v="0"/>
    <x v="80"/>
    <x v="1"/>
    <x v="3"/>
    <x v="39"/>
    <x v="60"/>
    <x v="508"/>
    <x v="2748"/>
    <x v="2"/>
  </r>
  <r>
    <n v="2749"/>
    <x v="2748"/>
    <s v="Self-publishing my children's book."/>
    <x v="3"/>
    <n v="110"/>
    <x v="2"/>
    <s v="US"/>
    <s v="USD"/>
    <x v="2745"/>
    <x v="2749"/>
    <x v="0"/>
    <x v="84"/>
    <x v="1"/>
    <x v="3"/>
    <x v="39"/>
    <x v="60"/>
    <x v="687"/>
    <x v="2749"/>
    <x v="0"/>
  </r>
  <r>
    <n v="2750"/>
    <x v="2749"/>
    <s v="This is a journal where parents daily write something positive about their child.  Places for pictures, too."/>
    <x v="369"/>
    <n v="0"/>
    <x v="2"/>
    <s v="US"/>
    <s v="USD"/>
    <x v="2746"/>
    <x v="2750"/>
    <x v="0"/>
    <x v="78"/>
    <x v="1"/>
    <x v="3"/>
    <x v="39"/>
    <x v="50"/>
    <x v="121"/>
    <x v="2750"/>
    <x v="5"/>
  </r>
  <r>
    <n v="2751"/>
    <x v="2750"/>
    <s v="&quot;Daddy what's a divorce?&quot; A child gains insight and wisdom to the miracles of GOD and helps a family reunite; in &quot; GRACE SAVES THE DAY&quot;"/>
    <x v="370"/>
    <n v="0"/>
    <x v="2"/>
    <s v="US"/>
    <s v="USD"/>
    <x v="2747"/>
    <x v="2751"/>
    <x v="0"/>
    <x v="78"/>
    <x v="1"/>
    <x v="3"/>
    <x v="39"/>
    <x v="50"/>
    <x v="121"/>
    <x v="2751"/>
    <x v="3"/>
  </r>
  <r>
    <n v="2752"/>
    <x v="2751"/>
    <s v="Andrew wonders if his life would be more exciting if he'd been hatched a frog. Shiny and green just seems more exciting to him. Until.."/>
    <x v="225"/>
    <n v="550"/>
    <x v="2"/>
    <s v="US"/>
    <s v="USD"/>
    <x v="2748"/>
    <x v="2752"/>
    <x v="0"/>
    <x v="25"/>
    <x v="1"/>
    <x v="3"/>
    <x v="39"/>
    <x v="57"/>
    <x v="1942"/>
    <x v="2752"/>
    <x v="6"/>
  </r>
  <r>
    <n v="2753"/>
    <x v="2752"/>
    <s v="Written by my daughter and myself, illustrated by Jack Wiens. Everything is complete except for publishing."/>
    <x v="13"/>
    <n v="380"/>
    <x v="2"/>
    <s v="US"/>
    <s v="USD"/>
    <x v="2749"/>
    <x v="2753"/>
    <x v="0"/>
    <x v="22"/>
    <x v="1"/>
    <x v="3"/>
    <x v="39"/>
    <x v="118"/>
    <x v="125"/>
    <x v="2753"/>
    <x v="5"/>
  </r>
  <r>
    <n v="2754"/>
    <x v="2753"/>
    <s v="I have been a writer all my life. But until recently never a parent. I want to write a children book for my children, and yours!"/>
    <x v="3"/>
    <n v="0"/>
    <x v="2"/>
    <s v="US"/>
    <s v="USD"/>
    <x v="2750"/>
    <x v="2754"/>
    <x v="0"/>
    <x v="78"/>
    <x v="1"/>
    <x v="3"/>
    <x v="39"/>
    <x v="50"/>
    <x v="121"/>
    <x v="2754"/>
    <x v="3"/>
  </r>
  <r>
    <n v="2755"/>
    <x v="2754"/>
    <s v="Colourful and imaginative book app for children, will be relished especially by those with Irish roots."/>
    <x v="2"/>
    <n v="260"/>
    <x v="2"/>
    <s v="IE"/>
    <s v="EUR"/>
    <x v="2751"/>
    <x v="2755"/>
    <x v="0"/>
    <x v="41"/>
    <x v="1"/>
    <x v="3"/>
    <x v="39"/>
    <x v="222"/>
    <x v="1943"/>
    <x v="2755"/>
    <x v="0"/>
  </r>
  <r>
    <n v="2756"/>
    <x v="2755"/>
    <s v="We all pray to the same God no matter what name we might refer to Him as.  Our children deserve to know this basic truth."/>
    <x v="3"/>
    <n v="1048"/>
    <x v="2"/>
    <s v="US"/>
    <s v="USD"/>
    <x v="2752"/>
    <x v="2756"/>
    <x v="0"/>
    <x v="51"/>
    <x v="1"/>
    <x v="3"/>
    <x v="39"/>
    <x v="54"/>
    <x v="1944"/>
    <x v="2756"/>
    <x v="4"/>
  </r>
  <r>
    <n v="2757"/>
    <x v="2756"/>
    <s v="A children's letter book that Lampoons Hillary Clinton"/>
    <x v="15"/>
    <n v="10"/>
    <x v="2"/>
    <s v="US"/>
    <s v="USD"/>
    <x v="2753"/>
    <x v="2757"/>
    <x v="0"/>
    <x v="84"/>
    <x v="1"/>
    <x v="3"/>
    <x v="39"/>
    <x v="60"/>
    <x v="144"/>
    <x v="2757"/>
    <x v="2"/>
  </r>
  <r>
    <n v="2758"/>
    <x v="2757"/>
    <s v="Water Bomb Fight, Swooped &amp; Moon You Are Unique by Soraya Yvette are Christ centred Aussie outdoor fun adventure books for tween/teens"/>
    <x v="13"/>
    <n v="234"/>
    <x v="2"/>
    <s v="AU"/>
    <s v="AUD"/>
    <x v="2754"/>
    <x v="2758"/>
    <x v="0"/>
    <x v="79"/>
    <x v="1"/>
    <x v="3"/>
    <x v="39"/>
    <x v="81"/>
    <x v="492"/>
    <x v="2758"/>
    <x v="2"/>
  </r>
  <r>
    <n v="2759"/>
    <x v="2758"/>
    <s v="READY TO PRINT. A fun 38 page full color, hand illustrated children's book based on Australian animals and Indigenous Legends."/>
    <x v="28"/>
    <n v="105"/>
    <x v="2"/>
    <s v="AU"/>
    <s v="AUD"/>
    <x v="2755"/>
    <x v="2759"/>
    <x v="0"/>
    <x v="84"/>
    <x v="1"/>
    <x v="3"/>
    <x v="39"/>
    <x v="57"/>
    <x v="1780"/>
    <x v="2759"/>
    <x v="2"/>
  </r>
  <r>
    <n v="2760"/>
    <x v="2759"/>
    <s v="A fantastic Doggie Adventure filled with laughter, tears and heroics. Lets get a fresh New Edition of Bosley published for all to enjoy"/>
    <x v="10"/>
    <n v="0"/>
    <x v="2"/>
    <s v="GB"/>
    <s v="GBP"/>
    <x v="2756"/>
    <x v="2760"/>
    <x v="0"/>
    <x v="78"/>
    <x v="1"/>
    <x v="3"/>
    <x v="39"/>
    <x v="50"/>
    <x v="121"/>
    <x v="2760"/>
    <x v="4"/>
  </r>
  <r>
    <n v="2761"/>
    <x v="2760"/>
    <s v="Help me give away 500 copies of my picture book so more kids will know US geography!"/>
    <x v="10"/>
    <n v="36"/>
    <x v="2"/>
    <s v="US"/>
    <s v="USD"/>
    <x v="2757"/>
    <x v="2761"/>
    <x v="0"/>
    <x v="80"/>
    <x v="1"/>
    <x v="3"/>
    <x v="39"/>
    <x v="60"/>
    <x v="373"/>
    <x v="2761"/>
    <x v="5"/>
  </r>
  <r>
    <n v="2762"/>
    <x v="2761"/>
    <s v="How-to book of toys and games constructed from materials found in nature, recyclable and easily available."/>
    <x v="53"/>
    <n v="25"/>
    <x v="2"/>
    <s v="US"/>
    <s v="USD"/>
    <x v="2758"/>
    <x v="2762"/>
    <x v="0"/>
    <x v="29"/>
    <x v="1"/>
    <x v="3"/>
    <x v="39"/>
    <x v="60"/>
    <x v="380"/>
    <x v="2762"/>
    <x v="5"/>
  </r>
  <r>
    <n v="2763"/>
    <x v="2762"/>
    <s v="How Santa finds childrens homes without getting lost by following certain stars."/>
    <x v="371"/>
    <n v="90"/>
    <x v="2"/>
    <s v="US"/>
    <s v="USD"/>
    <x v="2759"/>
    <x v="2763"/>
    <x v="0"/>
    <x v="83"/>
    <x v="1"/>
    <x v="3"/>
    <x v="39"/>
    <x v="50"/>
    <x v="179"/>
    <x v="2763"/>
    <x v="4"/>
  </r>
  <r>
    <n v="2764"/>
    <x v="2763"/>
    <s v="My Budding Bears are four teddy bears living in an enchanted garden sharing friendship, tea parties and delightful adventures."/>
    <x v="23"/>
    <n v="45"/>
    <x v="2"/>
    <s v="US"/>
    <s v="USD"/>
    <x v="2760"/>
    <x v="2764"/>
    <x v="0"/>
    <x v="80"/>
    <x v="1"/>
    <x v="3"/>
    <x v="39"/>
    <x v="60"/>
    <x v="784"/>
    <x v="2764"/>
    <x v="5"/>
  </r>
  <r>
    <n v="2765"/>
    <x v="2764"/>
    <s v="I am writing an illustrated book for children ages 3 to 7 that meshes technology in everyday life stories."/>
    <x v="23"/>
    <n v="0"/>
    <x v="2"/>
    <s v="US"/>
    <s v="USD"/>
    <x v="2761"/>
    <x v="2765"/>
    <x v="0"/>
    <x v="78"/>
    <x v="1"/>
    <x v="3"/>
    <x v="39"/>
    <x v="50"/>
    <x v="121"/>
    <x v="2765"/>
    <x v="5"/>
  </r>
  <r>
    <n v="2766"/>
    <x v="2765"/>
    <s v="Jambie is a children's book geared towards kids ages 4-9 years of age. This book teaches young children about making wise decisions."/>
    <x v="10"/>
    <n v="100"/>
    <x v="2"/>
    <s v="US"/>
    <s v="USD"/>
    <x v="2762"/>
    <x v="2766"/>
    <x v="0"/>
    <x v="80"/>
    <x v="1"/>
    <x v="3"/>
    <x v="39"/>
    <x v="53"/>
    <x v="380"/>
    <x v="2766"/>
    <x v="6"/>
  </r>
  <r>
    <n v="2767"/>
    <x v="2766"/>
    <s v="An animated bedtime story with Dedka, Babka and the rest of the family working together on a BIG problem"/>
    <x v="23"/>
    <n v="34"/>
    <x v="2"/>
    <s v="CA"/>
    <s v="CAD"/>
    <x v="2763"/>
    <x v="2767"/>
    <x v="0"/>
    <x v="83"/>
    <x v="1"/>
    <x v="3"/>
    <x v="39"/>
    <x v="60"/>
    <x v="1945"/>
    <x v="2767"/>
    <x v="0"/>
  </r>
  <r>
    <n v="2768"/>
    <x v="2767"/>
    <s v="â€œItâ€™s Okay to Waitâ€ is the story of a father who sits down with his adolescent daughter to have â€œthe talkâ€ about sex."/>
    <x v="39"/>
    <n v="1002"/>
    <x v="2"/>
    <s v="US"/>
    <s v="USD"/>
    <x v="2764"/>
    <x v="2768"/>
    <x v="0"/>
    <x v="69"/>
    <x v="1"/>
    <x v="3"/>
    <x v="39"/>
    <x v="51"/>
    <x v="1946"/>
    <x v="2768"/>
    <x v="5"/>
  </r>
  <r>
    <n v="2769"/>
    <x v="2768"/>
    <s v="Raph the Ninja Giraffe is a project that is my 5 year old sons idea, &amp; I am working with him to bring his idea to life."/>
    <x v="134"/>
    <n v="2"/>
    <x v="2"/>
    <s v="GB"/>
    <s v="GBP"/>
    <x v="2765"/>
    <x v="2769"/>
    <x v="0"/>
    <x v="84"/>
    <x v="1"/>
    <x v="3"/>
    <x v="39"/>
    <x v="50"/>
    <x v="120"/>
    <x v="2769"/>
    <x v="3"/>
  </r>
  <r>
    <n v="2770"/>
    <x v="2769"/>
    <s v="A story about two friends who part ways because they are different, then reunite after learning they both are made of atoms."/>
    <x v="22"/>
    <n v="2082.25"/>
    <x v="2"/>
    <s v="US"/>
    <s v="USD"/>
    <x v="2766"/>
    <x v="2770"/>
    <x v="0"/>
    <x v="51"/>
    <x v="1"/>
    <x v="3"/>
    <x v="39"/>
    <x v="54"/>
    <x v="640"/>
    <x v="2770"/>
    <x v="3"/>
  </r>
  <r>
    <n v="2771"/>
    <x v="2770"/>
    <s v="Hello Vermont are books that demonstrate the 4 seasons. Subtitles: Soggy Spring, Sizzling Summer, Fabulous Fall &amp; Winter Wonderland."/>
    <x v="372"/>
    <n v="0"/>
    <x v="2"/>
    <s v="US"/>
    <s v="USD"/>
    <x v="2767"/>
    <x v="2771"/>
    <x v="0"/>
    <x v="78"/>
    <x v="1"/>
    <x v="3"/>
    <x v="39"/>
    <x v="50"/>
    <x v="121"/>
    <x v="2771"/>
    <x v="5"/>
  </r>
  <r>
    <n v="2772"/>
    <x v="2771"/>
    <s v="See the little boy in the photo? Doesn't he look angelic? Wouldn't you like to read his story? Take a look at this......."/>
    <x v="6"/>
    <n v="0"/>
    <x v="2"/>
    <s v="US"/>
    <s v="USD"/>
    <x v="2768"/>
    <x v="2772"/>
    <x v="0"/>
    <x v="78"/>
    <x v="1"/>
    <x v="3"/>
    <x v="39"/>
    <x v="50"/>
    <x v="121"/>
    <x v="2772"/>
    <x v="4"/>
  </r>
  <r>
    <n v="2773"/>
    <x v="2772"/>
    <s v="Parents know the pain of rereading bad bedtime stories. I want to write stories that all ages will enjoy"/>
    <x v="373"/>
    <n v="1"/>
    <x v="2"/>
    <s v="CA"/>
    <s v="CAD"/>
    <x v="2769"/>
    <x v="2773"/>
    <x v="0"/>
    <x v="29"/>
    <x v="1"/>
    <x v="3"/>
    <x v="39"/>
    <x v="50"/>
    <x v="120"/>
    <x v="2773"/>
    <x v="2"/>
  </r>
  <r>
    <n v="2774"/>
    <x v="2773"/>
    <s v="Building the inner wealth of children builds stronger families, schools and communities. Peaceful and positive relationships flourish."/>
    <x v="23"/>
    <n v="570"/>
    <x v="2"/>
    <s v="US"/>
    <s v="USD"/>
    <x v="2770"/>
    <x v="2774"/>
    <x v="0"/>
    <x v="62"/>
    <x v="1"/>
    <x v="3"/>
    <x v="39"/>
    <x v="51"/>
    <x v="1947"/>
    <x v="2774"/>
    <x v="4"/>
  </r>
  <r>
    <n v="2775"/>
    <x v="2774"/>
    <s v="Kids Radio Theatre is a radio show played on National Pubic Radio to teach children all about theatre every Sunday 20 states."/>
    <x v="10"/>
    <n v="150"/>
    <x v="2"/>
    <s v="US"/>
    <s v="USD"/>
    <x v="2771"/>
    <x v="2775"/>
    <x v="0"/>
    <x v="84"/>
    <x v="1"/>
    <x v="3"/>
    <x v="39"/>
    <x v="56"/>
    <x v="753"/>
    <x v="2775"/>
    <x v="6"/>
  </r>
  <r>
    <n v="2776"/>
    <x v="2775"/>
    <s v="A young girlâ€™s journey into a world of superheroesâ€”exploring love, compassion and acceptance with mystical creatures from far away."/>
    <x v="223"/>
    <n v="1655"/>
    <x v="2"/>
    <s v="US"/>
    <s v="USD"/>
    <x v="2772"/>
    <x v="2776"/>
    <x v="0"/>
    <x v="17"/>
    <x v="1"/>
    <x v="3"/>
    <x v="39"/>
    <x v="59"/>
    <x v="1948"/>
    <x v="2776"/>
    <x v="0"/>
  </r>
  <r>
    <n v="2777"/>
    <x v="2776"/>
    <s v="Thisis a children's story.It teaches family values and about other animals in the forest.It teaches the value of friendship also.Thanks"/>
    <x v="9"/>
    <n v="10"/>
    <x v="2"/>
    <s v="US"/>
    <s v="USD"/>
    <x v="2773"/>
    <x v="2777"/>
    <x v="0"/>
    <x v="29"/>
    <x v="1"/>
    <x v="3"/>
    <x v="39"/>
    <x v="50"/>
    <x v="119"/>
    <x v="2777"/>
    <x v="0"/>
  </r>
  <r>
    <n v="2778"/>
    <x v="2777"/>
    <s v="Mariah is an illustrated story of a girl and a tiny Mermaid._x000a_Make  your own Mermaid Doll with the included knitting or sewing pattern!"/>
    <x v="62"/>
    <n v="1405"/>
    <x v="2"/>
    <s v="US"/>
    <s v="USD"/>
    <x v="2774"/>
    <x v="2778"/>
    <x v="0"/>
    <x v="41"/>
    <x v="1"/>
    <x v="3"/>
    <x v="39"/>
    <x v="73"/>
    <x v="1949"/>
    <x v="2778"/>
    <x v="3"/>
  </r>
  <r>
    <n v="2779"/>
    <x v="2778"/>
    <s v="Our Moon is a simple book based on a nightly tradition my mother and youngest son started while I was working away."/>
    <x v="30"/>
    <n v="53"/>
    <x v="2"/>
    <s v="US"/>
    <s v="USD"/>
    <x v="2775"/>
    <x v="2779"/>
    <x v="0"/>
    <x v="29"/>
    <x v="1"/>
    <x v="3"/>
    <x v="39"/>
    <x v="53"/>
    <x v="444"/>
    <x v="2779"/>
    <x v="0"/>
  </r>
  <r>
    <n v="2780"/>
    <x v="2779"/>
    <s v="Turn the World with my kids, and then write a book with the advice for traveling with baby"/>
    <x v="57"/>
    <n v="0"/>
    <x v="2"/>
    <s v="IT"/>
    <s v="EUR"/>
    <x v="2776"/>
    <x v="2780"/>
    <x v="0"/>
    <x v="78"/>
    <x v="1"/>
    <x v="3"/>
    <x v="39"/>
    <x v="50"/>
    <x v="121"/>
    <x v="2780"/>
    <x v="1"/>
  </r>
  <r>
    <n v="2781"/>
    <x v="2780"/>
    <s v="STRIKE, DANCE AND RISE with us at the University of Utah to end violence against women and girls!"/>
    <x v="21"/>
    <n v="1316"/>
    <x v="0"/>
    <s v="US"/>
    <s v="USD"/>
    <x v="2777"/>
    <x v="2781"/>
    <x v="0"/>
    <x v="33"/>
    <x v="0"/>
    <x v="1"/>
    <x v="6"/>
    <x v="2"/>
    <x v="1192"/>
    <x v="2781"/>
    <x v="0"/>
  </r>
  <r>
    <n v="2782"/>
    <x v="2781"/>
    <s v="The premiere theatre troupe in SE Michigan offering acting opportunities for the 50+ actor."/>
    <x v="28"/>
    <n v="1200"/>
    <x v="0"/>
    <s v="US"/>
    <s v="USD"/>
    <x v="2778"/>
    <x v="2782"/>
    <x v="0"/>
    <x v="59"/>
    <x v="0"/>
    <x v="1"/>
    <x v="6"/>
    <x v="28"/>
    <x v="583"/>
    <x v="2782"/>
    <x v="0"/>
  </r>
  <r>
    <n v="2783"/>
    <x v="2782"/>
    <s v="A new, LGBTQ focused adaptation of As You Like It that puts Celia and Rosalind's romantic relationship centre stage for the first time."/>
    <x v="28"/>
    <n v="1145"/>
    <x v="0"/>
    <s v="GB"/>
    <s v="GBP"/>
    <x v="2779"/>
    <x v="2783"/>
    <x v="0"/>
    <x v="42"/>
    <x v="0"/>
    <x v="1"/>
    <x v="6"/>
    <x v="41"/>
    <x v="1950"/>
    <x v="2783"/>
    <x v="0"/>
  </r>
  <r>
    <n v="2784"/>
    <x v="2783"/>
    <s v="David Sedaris' &quot;The Santaland Diaries&quot; starring Matt Crabtree at The Working Stage Theatre in Hollywood!"/>
    <x v="12"/>
    <n v="7140"/>
    <x v="0"/>
    <s v="US"/>
    <s v="USD"/>
    <x v="2780"/>
    <x v="2784"/>
    <x v="0"/>
    <x v="52"/>
    <x v="0"/>
    <x v="1"/>
    <x v="6"/>
    <x v="17"/>
    <x v="1951"/>
    <x v="2784"/>
    <x v="3"/>
  </r>
  <r>
    <n v="2785"/>
    <x v="2784"/>
    <s v="Bare Theatre and Raleigh Little Theatre present Shakespeare's epic, set in a post-apocalyptic dystopia."/>
    <x v="10"/>
    <n v="5234"/>
    <x v="0"/>
    <s v="US"/>
    <s v="USD"/>
    <x v="2781"/>
    <x v="2785"/>
    <x v="0"/>
    <x v="136"/>
    <x v="0"/>
    <x v="1"/>
    <x v="6"/>
    <x v="2"/>
    <x v="1952"/>
    <x v="2785"/>
    <x v="2"/>
  </r>
  <r>
    <n v="2786"/>
    <x v="2785"/>
    <s v="A heart-melting farce about sex, art and the lovelorn lay-abouts of London-town."/>
    <x v="30"/>
    <n v="2946"/>
    <x v="0"/>
    <s v="GB"/>
    <s v="GBP"/>
    <x v="2782"/>
    <x v="2786"/>
    <x v="0"/>
    <x v="142"/>
    <x v="0"/>
    <x v="1"/>
    <x v="6"/>
    <x v="90"/>
    <x v="1953"/>
    <x v="2786"/>
    <x v="3"/>
  </r>
  <r>
    <n v="2787"/>
    <x v="2786"/>
    <s v="Orson Welles and Superman meet up to record a radio drama version of their &quot;true&quot; adventure triumphing over Fascist Martians."/>
    <x v="28"/>
    <n v="1197"/>
    <x v="0"/>
    <s v="US"/>
    <s v="USD"/>
    <x v="2783"/>
    <x v="2787"/>
    <x v="0"/>
    <x v="44"/>
    <x v="0"/>
    <x v="1"/>
    <x v="6"/>
    <x v="28"/>
    <x v="9"/>
    <x v="2787"/>
    <x v="3"/>
  </r>
  <r>
    <n v="2788"/>
    <x v="2787"/>
    <s v="MOVING FORWARD! WE HAVE REACHED GOAL BUT HAVE MORE TIME!! PLEASE CONSIDER PLEDGING."/>
    <x v="13"/>
    <n v="2050"/>
    <x v="0"/>
    <s v="US"/>
    <s v="USD"/>
    <x v="2784"/>
    <x v="2788"/>
    <x v="0"/>
    <x v="9"/>
    <x v="0"/>
    <x v="1"/>
    <x v="6"/>
    <x v="33"/>
    <x v="587"/>
    <x v="2788"/>
    <x v="2"/>
  </r>
  <r>
    <n v="2789"/>
    <x v="2788"/>
    <s v="BNT's Biggest Adventure So Far: Our 2015 full length production!"/>
    <x v="9"/>
    <n v="3035"/>
    <x v="0"/>
    <s v="US"/>
    <s v="USD"/>
    <x v="2785"/>
    <x v="2789"/>
    <x v="0"/>
    <x v="54"/>
    <x v="0"/>
    <x v="1"/>
    <x v="6"/>
    <x v="7"/>
    <x v="1954"/>
    <x v="2789"/>
    <x v="0"/>
  </r>
  <r>
    <n v="2790"/>
    <x v="2789"/>
    <s v="We want to perform the one act play &quot;Old Friends&quot; at the El Portal Theatre in North Hollywood, CA.!!  Help us to get on the stage!!"/>
    <x v="9"/>
    <n v="3160"/>
    <x v="0"/>
    <s v="US"/>
    <s v="USD"/>
    <x v="2786"/>
    <x v="2790"/>
    <x v="0"/>
    <x v="36"/>
    <x v="0"/>
    <x v="1"/>
    <x v="6"/>
    <x v="2"/>
    <x v="371"/>
    <x v="2790"/>
    <x v="0"/>
  </r>
  <r>
    <n v="2791"/>
    <x v="2790"/>
    <s v="A one act play, one act cabaret focusing on various social issues to remind us that when we come together, beautiful things can happen."/>
    <x v="13"/>
    <n v="2050"/>
    <x v="0"/>
    <s v="US"/>
    <s v="USD"/>
    <x v="2787"/>
    <x v="2791"/>
    <x v="0"/>
    <x v="33"/>
    <x v="0"/>
    <x v="1"/>
    <x v="6"/>
    <x v="33"/>
    <x v="1955"/>
    <x v="2791"/>
    <x v="2"/>
  </r>
  <r>
    <n v="2792"/>
    <x v="2791"/>
    <s v="Homeless and hopeless, this prequel tells the story of a Colorado youth who leans on her friends when family leaves her behind."/>
    <x v="13"/>
    <n v="2152"/>
    <x v="0"/>
    <s v="US"/>
    <s v="USD"/>
    <x v="2788"/>
    <x v="2792"/>
    <x v="0"/>
    <x v="54"/>
    <x v="0"/>
    <x v="1"/>
    <x v="6"/>
    <x v="29"/>
    <x v="1223"/>
    <x v="2792"/>
    <x v="0"/>
  </r>
  <r>
    <n v="2793"/>
    <x v="2792"/>
    <s v="THE GOODS are Premiering the NEW Australian play DROPPED by Katy Warner @ OLD FITZ THEATRE Dec 8-20 _x000a_Its Godot with Gals n Grenades"/>
    <x v="3"/>
    <n v="11056.75"/>
    <x v="0"/>
    <s v="AU"/>
    <s v="AUD"/>
    <x v="2789"/>
    <x v="2793"/>
    <x v="0"/>
    <x v="196"/>
    <x v="0"/>
    <x v="1"/>
    <x v="6"/>
    <x v="38"/>
    <x v="1956"/>
    <x v="2793"/>
    <x v="0"/>
  </r>
  <r>
    <n v="2794"/>
    <x v="2793"/>
    <s v="Dusk Theatre have created a brand new adaptation of the hilarious BBC4 comedy &quot;Macbeth Rebothered&quot; originally by The Penny Dreadfuls."/>
    <x v="45"/>
    <n v="75"/>
    <x v="0"/>
    <s v="GB"/>
    <s v="GBP"/>
    <x v="2790"/>
    <x v="2794"/>
    <x v="0"/>
    <x v="83"/>
    <x v="0"/>
    <x v="1"/>
    <x v="6"/>
    <x v="95"/>
    <x v="380"/>
    <x v="2794"/>
    <x v="2"/>
  </r>
  <r>
    <n v="2795"/>
    <x v="2794"/>
    <s v="A new play about five bad bitches who fought in the Civil War disguised as men, premiering at Ars Nova's ANT Fest."/>
    <x v="176"/>
    <n v="730"/>
    <x v="0"/>
    <s v="US"/>
    <s v="USD"/>
    <x v="2791"/>
    <x v="2795"/>
    <x v="0"/>
    <x v="9"/>
    <x v="0"/>
    <x v="1"/>
    <x v="6"/>
    <x v="3"/>
    <x v="1957"/>
    <x v="2795"/>
    <x v="3"/>
  </r>
  <r>
    <n v="2796"/>
    <x v="2795"/>
    <s v="Fishcakes is a piece of new writing for the Camden Fringe that explores a story of love, loss, and all the â€˜little things'."/>
    <x v="134"/>
    <n v="924"/>
    <x v="0"/>
    <s v="GB"/>
    <s v="GBP"/>
    <x v="2792"/>
    <x v="2796"/>
    <x v="0"/>
    <x v="64"/>
    <x v="0"/>
    <x v="1"/>
    <x v="6"/>
    <x v="31"/>
    <x v="878"/>
    <x v="2796"/>
    <x v="3"/>
  </r>
  <r>
    <n v="2797"/>
    <x v="2796"/>
    <s v="&quot;Labyrinth&quot; meets &quot;Jumanji&quot;  in this dark adventure fantasy play from the makers of the five star fringe hit &quot;Death Ship 666&quot;"/>
    <x v="6"/>
    <n v="8211.61"/>
    <x v="0"/>
    <s v="GB"/>
    <s v="GBP"/>
    <x v="2793"/>
    <x v="2797"/>
    <x v="0"/>
    <x v="225"/>
    <x v="0"/>
    <x v="1"/>
    <x v="6"/>
    <x v="33"/>
    <x v="1958"/>
    <x v="2797"/>
    <x v="3"/>
  </r>
  <r>
    <n v="2798"/>
    <x v="2797"/>
    <s v="A darkly funny new play about the supermarket industry and its impact on all of our lives by award-nominated playwright Michael Ross."/>
    <x v="10"/>
    <n v="5070"/>
    <x v="0"/>
    <s v="GB"/>
    <s v="GBP"/>
    <x v="2794"/>
    <x v="2798"/>
    <x v="0"/>
    <x v="237"/>
    <x v="0"/>
    <x v="1"/>
    <x v="6"/>
    <x v="7"/>
    <x v="1959"/>
    <x v="2798"/>
    <x v="0"/>
  </r>
  <r>
    <n v="2799"/>
    <x v="2798"/>
    <s v="August012 make their debut at Edinburgh Fringe with their play about the absurdity of wanting to bring children into a deranged world"/>
    <x v="10"/>
    <n v="5831.74"/>
    <x v="0"/>
    <s v="GB"/>
    <s v="GBP"/>
    <x v="2795"/>
    <x v="2799"/>
    <x v="0"/>
    <x v="208"/>
    <x v="0"/>
    <x v="1"/>
    <x v="6"/>
    <x v="16"/>
    <x v="1960"/>
    <x v="2799"/>
    <x v="2"/>
  </r>
  <r>
    <n v="2800"/>
    <x v="2799"/>
    <s v="Exeter University Theatre Company is bringing the award winning play by Dale Wasserman to Exeter's Northcott Theatre"/>
    <x v="28"/>
    <n v="1330"/>
    <x v="0"/>
    <s v="GB"/>
    <s v="GBP"/>
    <x v="2796"/>
    <x v="2800"/>
    <x v="0"/>
    <x v="162"/>
    <x v="0"/>
    <x v="1"/>
    <x v="6"/>
    <x v="18"/>
    <x v="1961"/>
    <x v="2800"/>
    <x v="3"/>
  </r>
  <r>
    <n v="2801"/>
    <x v="2800"/>
    <s v="Arise Theatre Company's production of August Strindberg's expressionist masterpiece 'A Dream Play'."/>
    <x v="2"/>
    <n v="666"/>
    <x v="0"/>
    <s v="AU"/>
    <s v="AUD"/>
    <x v="2797"/>
    <x v="2801"/>
    <x v="0"/>
    <x v="62"/>
    <x v="0"/>
    <x v="1"/>
    <x v="6"/>
    <x v="18"/>
    <x v="1256"/>
    <x v="2801"/>
    <x v="3"/>
  </r>
  <r>
    <n v="2802"/>
    <x v="2801"/>
    <s v="An honest &amp; inspiring journey with cancer, discovery of self-mortality &amp; celebration of life. Winner of IdeasTap Underbelly Award 2015."/>
    <x v="9"/>
    <n v="3055"/>
    <x v="0"/>
    <s v="GB"/>
    <s v="GBP"/>
    <x v="2798"/>
    <x v="2802"/>
    <x v="0"/>
    <x v="240"/>
    <x v="0"/>
    <x v="1"/>
    <x v="6"/>
    <x v="21"/>
    <x v="1962"/>
    <x v="2802"/>
    <x v="0"/>
  </r>
  <r>
    <n v="2803"/>
    <x v="2802"/>
    <s v="An original theatrical production using music, movement and monologues to tell the story of a TN native growing up within a sex ring."/>
    <x v="3"/>
    <n v="12795"/>
    <x v="0"/>
    <s v="US"/>
    <s v="USD"/>
    <x v="2799"/>
    <x v="2803"/>
    <x v="0"/>
    <x v="261"/>
    <x v="0"/>
    <x v="1"/>
    <x v="6"/>
    <x v="30"/>
    <x v="1963"/>
    <x v="2803"/>
    <x v="0"/>
  </r>
  <r>
    <n v="2804"/>
    <x v="2803"/>
    <s v="The real-life story of the mysterious 'Piano Man' who washed ashore with no memory; with no speech; but with an amazing ability..."/>
    <x v="28"/>
    <n v="1150"/>
    <x v="0"/>
    <s v="GB"/>
    <s v="GBP"/>
    <x v="2800"/>
    <x v="2804"/>
    <x v="0"/>
    <x v="23"/>
    <x v="0"/>
    <x v="1"/>
    <x v="6"/>
    <x v="41"/>
    <x v="73"/>
    <x v="2804"/>
    <x v="3"/>
  </r>
  <r>
    <n v="2805"/>
    <x v="2804"/>
    <s v="1 game, 7 levels, 45 attempts; Lorraine, Esbe &amp; David; 1 Grandmaester._x000a_Help us take our metatheatrical nutshell volcano to the Fringe!"/>
    <x v="44"/>
    <n v="440"/>
    <x v="0"/>
    <s v="GB"/>
    <s v="GBP"/>
    <x v="2801"/>
    <x v="2805"/>
    <x v="0"/>
    <x v="59"/>
    <x v="0"/>
    <x v="1"/>
    <x v="6"/>
    <x v="5"/>
    <x v="1964"/>
    <x v="2805"/>
    <x v="0"/>
  </r>
  <r>
    <n v="2806"/>
    <x v="2805"/>
    <s v="A one woman show about the challenges of being a feminist in a digital age. Touring 6 UK cities. Now with Stretch Goals!"/>
    <x v="9"/>
    <n v="3363"/>
    <x v="0"/>
    <s v="GB"/>
    <s v="GBP"/>
    <x v="2802"/>
    <x v="2806"/>
    <x v="0"/>
    <x v="88"/>
    <x v="0"/>
    <x v="1"/>
    <x v="6"/>
    <x v="20"/>
    <x v="1965"/>
    <x v="2806"/>
    <x v="0"/>
  </r>
  <r>
    <n v="2807"/>
    <x v="2806"/>
    <s v="Bringing Shakespeare back to the Playwrights"/>
    <x v="10"/>
    <n v="6300"/>
    <x v="0"/>
    <s v="US"/>
    <s v="USD"/>
    <x v="2803"/>
    <x v="2807"/>
    <x v="0"/>
    <x v="251"/>
    <x v="0"/>
    <x v="1"/>
    <x v="6"/>
    <x v="9"/>
    <x v="1966"/>
    <x v="2807"/>
    <x v="0"/>
  </r>
  <r>
    <n v="2808"/>
    <x v="2807"/>
    <s v="Seat of the Pants mounts our first show in a black box space that could become permanent; can you help us excel and seal the deal?"/>
    <x v="37"/>
    <n v="4511"/>
    <x v="0"/>
    <s v="US"/>
    <s v="USD"/>
    <x v="2804"/>
    <x v="2808"/>
    <x v="0"/>
    <x v="50"/>
    <x v="0"/>
    <x v="1"/>
    <x v="6"/>
    <x v="8"/>
    <x v="109"/>
    <x v="2808"/>
    <x v="0"/>
  </r>
  <r>
    <n v="2809"/>
    <x v="2808"/>
    <s v="Sugarglass is a Dublin based theatre company committed to international collaboration. 2016 sees the launch of their NYC division."/>
    <x v="30"/>
    <n v="2560"/>
    <x v="0"/>
    <s v="US"/>
    <s v="USD"/>
    <x v="2805"/>
    <x v="2809"/>
    <x v="0"/>
    <x v="64"/>
    <x v="0"/>
    <x v="1"/>
    <x v="6"/>
    <x v="21"/>
    <x v="1967"/>
    <x v="2809"/>
    <x v="2"/>
  </r>
  <r>
    <n v="2810"/>
    <x v="2809"/>
    <s v="We're remounting the musical that brought down the Bush Administration: A Brief History of the Earth And Everything In It!"/>
    <x v="30"/>
    <n v="2705"/>
    <x v="0"/>
    <s v="US"/>
    <s v="USD"/>
    <x v="2806"/>
    <x v="2810"/>
    <x v="0"/>
    <x v="7"/>
    <x v="0"/>
    <x v="1"/>
    <x v="6"/>
    <x v="29"/>
    <x v="1968"/>
    <x v="2810"/>
    <x v="3"/>
  </r>
  <r>
    <n v="2811"/>
    <x v="2810"/>
    <s v="Ray Gunn and Starburst is an audio sci-fi/comedy sending up the tropes of classic and pulp science-fiction."/>
    <x v="3"/>
    <n v="10027"/>
    <x v="0"/>
    <s v="GB"/>
    <s v="GBP"/>
    <x v="2807"/>
    <x v="2811"/>
    <x v="0"/>
    <x v="52"/>
    <x v="0"/>
    <x v="1"/>
    <x v="6"/>
    <x v="8"/>
    <x v="1969"/>
    <x v="2811"/>
    <x v="0"/>
  </r>
  <r>
    <n v="2812"/>
    <x v="2811"/>
    <s v="&quot;A short, nasty and razor sharp play in one of Toronto's hottest new &quot;off-off Broadway&quot; style venues."/>
    <x v="10"/>
    <n v="5665"/>
    <x v="0"/>
    <s v="CA"/>
    <s v="CAD"/>
    <x v="2808"/>
    <x v="2812"/>
    <x v="0"/>
    <x v="183"/>
    <x v="0"/>
    <x v="1"/>
    <x v="6"/>
    <x v="40"/>
    <x v="1922"/>
    <x v="2812"/>
    <x v="0"/>
  </r>
  <r>
    <n v="2813"/>
    <x v="2812"/>
    <s v="Ryan has a higher sex drive than you. He also has cerebral palsy. Join him for his hilarious and poignant new solo show!"/>
    <x v="70"/>
    <n v="3572.12"/>
    <x v="0"/>
    <s v="US"/>
    <s v="USD"/>
    <x v="2809"/>
    <x v="2813"/>
    <x v="0"/>
    <x v="93"/>
    <x v="0"/>
    <x v="1"/>
    <x v="6"/>
    <x v="30"/>
    <x v="1970"/>
    <x v="2813"/>
    <x v="2"/>
  </r>
  <r>
    <n v="2814"/>
    <x v="2813"/>
    <s v="Stitching is a play exploring how a couple cope with the loss of their child. It will run for a month at The Drayton Arms Theatre."/>
    <x v="15"/>
    <n v="1616"/>
    <x v="0"/>
    <s v="GB"/>
    <s v="GBP"/>
    <x v="2810"/>
    <x v="2814"/>
    <x v="0"/>
    <x v="31"/>
    <x v="0"/>
    <x v="1"/>
    <x v="6"/>
    <x v="29"/>
    <x v="1971"/>
    <x v="2814"/>
    <x v="0"/>
  </r>
  <r>
    <n v="2815"/>
    <x v="2814"/>
    <s v="Set in 1950s Northern Ireland, this play tells the story of two sisters in a community of Travellers, or Irish Gypsies."/>
    <x v="49"/>
    <n v="605"/>
    <x v="0"/>
    <s v="CA"/>
    <s v="CAD"/>
    <x v="2811"/>
    <x v="2815"/>
    <x v="0"/>
    <x v="25"/>
    <x v="0"/>
    <x v="1"/>
    <x v="6"/>
    <x v="187"/>
    <x v="1972"/>
    <x v="2815"/>
    <x v="2"/>
  </r>
  <r>
    <n v="2816"/>
    <x v="2815"/>
    <s v="Inspired by real life interviews 'In My Head' is a new play exploring the lives of those living with a mental health condition."/>
    <x v="9"/>
    <n v="4247"/>
    <x v="0"/>
    <s v="GB"/>
    <s v="GBP"/>
    <x v="2812"/>
    <x v="2816"/>
    <x v="0"/>
    <x v="39"/>
    <x v="0"/>
    <x v="1"/>
    <x v="6"/>
    <x v="24"/>
    <x v="1973"/>
    <x v="2816"/>
    <x v="0"/>
  </r>
  <r>
    <n v="2817"/>
    <x v="2816"/>
    <s v="Let Go Theatre Co's very first production is going ahead in June 2015. Help support a brand new theatre co as we begin our adventure"/>
    <x v="20"/>
    <n v="780"/>
    <x v="0"/>
    <s v="GB"/>
    <s v="GBP"/>
    <x v="2813"/>
    <x v="2817"/>
    <x v="0"/>
    <x v="51"/>
    <x v="0"/>
    <x v="1"/>
    <x v="6"/>
    <x v="22"/>
    <x v="1974"/>
    <x v="2817"/>
    <x v="0"/>
  </r>
  <r>
    <n v="2818"/>
    <x v="2817"/>
    <s v="Joe West and his wonderful theater company THEATER OF DEATH present original plays both horrific and comical."/>
    <x v="3"/>
    <n v="10603"/>
    <x v="0"/>
    <s v="US"/>
    <s v="USD"/>
    <x v="2814"/>
    <x v="2818"/>
    <x v="0"/>
    <x v="332"/>
    <x v="0"/>
    <x v="1"/>
    <x v="6"/>
    <x v="6"/>
    <x v="1975"/>
    <x v="2818"/>
    <x v="0"/>
  </r>
  <r>
    <n v="2819"/>
    <x v="2818"/>
    <s v="Years of work, my best show, and a top Edinburgh venue.  Help me expose my talents to the UK and tell an important story."/>
    <x v="10"/>
    <n v="5240"/>
    <x v="0"/>
    <s v="GB"/>
    <s v="GBP"/>
    <x v="2815"/>
    <x v="2819"/>
    <x v="0"/>
    <x v="201"/>
    <x v="0"/>
    <x v="1"/>
    <x v="6"/>
    <x v="2"/>
    <x v="1976"/>
    <x v="2819"/>
    <x v="0"/>
  </r>
  <r>
    <n v="2820"/>
    <x v="2819"/>
    <s v="Montage Theatre Arts, as part of National Theatre Connections, are performing a show - We need you help to raise vital funds!"/>
    <x v="48"/>
    <n v="272"/>
    <x v="0"/>
    <s v="GB"/>
    <s v="GBP"/>
    <x v="2816"/>
    <x v="2820"/>
    <x v="0"/>
    <x v="9"/>
    <x v="0"/>
    <x v="1"/>
    <x v="6"/>
    <x v="104"/>
    <x v="1977"/>
    <x v="2820"/>
    <x v="2"/>
  </r>
  <r>
    <n v="2821"/>
    <x v="2820"/>
    <s v="Help us share an untold story of Britain's involvement in the slave trade, in the church where Wilberforce began his abolition campaign"/>
    <x v="28"/>
    <n v="1000"/>
    <x v="0"/>
    <s v="GB"/>
    <s v="GBP"/>
    <x v="2817"/>
    <x v="2821"/>
    <x v="0"/>
    <x v="2"/>
    <x v="0"/>
    <x v="1"/>
    <x v="6"/>
    <x v="8"/>
    <x v="1343"/>
    <x v="2821"/>
    <x v="3"/>
  </r>
  <r>
    <n v="2822"/>
    <x v="2821"/>
    <s v="A campaign to support the artists creating Theatre Forever's The Nature Crown, premiering in the Guthrie Theater's Dowling Studio!"/>
    <x v="12"/>
    <n v="6000"/>
    <x v="0"/>
    <s v="US"/>
    <s v="USD"/>
    <x v="2818"/>
    <x v="2822"/>
    <x v="0"/>
    <x v="225"/>
    <x v="0"/>
    <x v="1"/>
    <x v="6"/>
    <x v="8"/>
    <x v="418"/>
    <x v="2822"/>
    <x v="0"/>
  </r>
  <r>
    <n v="2823"/>
    <x v="2822"/>
    <s v="Seliges Theater is a brand new theatre company based out of Bristol. &quot;The God of Carnage&quot; will be our debut show. Help us get started!"/>
    <x v="213"/>
    <n v="124"/>
    <x v="0"/>
    <s v="GB"/>
    <s v="GBP"/>
    <x v="2819"/>
    <x v="2823"/>
    <x v="0"/>
    <x v="25"/>
    <x v="0"/>
    <x v="1"/>
    <x v="6"/>
    <x v="39"/>
    <x v="1978"/>
    <x v="2823"/>
    <x v="0"/>
  </r>
  <r>
    <n v="2824"/>
    <x v="2823"/>
    <s v="I wrote a One Act play called The Rooftop for a Female Playwright's festival. Every little bit helps!"/>
    <x v="81"/>
    <n v="760"/>
    <x v="0"/>
    <s v="US"/>
    <s v="USD"/>
    <x v="2820"/>
    <x v="2824"/>
    <x v="0"/>
    <x v="41"/>
    <x v="0"/>
    <x v="1"/>
    <x v="6"/>
    <x v="16"/>
    <x v="693"/>
    <x v="2824"/>
    <x v="0"/>
  </r>
  <r>
    <n v="2825"/>
    <x v="2824"/>
    <s v="Help Saltmine Theatre Company tell the exciting story of St Nicholas and the importance of gratefulness in their new Christmas show."/>
    <x v="9"/>
    <n v="3100"/>
    <x v="0"/>
    <s v="GB"/>
    <s v="GBP"/>
    <x v="2821"/>
    <x v="2825"/>
    <x v="0"/>
    <x v="13"/>
    <x v="0"/>
    <x v="1"/>
    <x v="6"/>
    <x v="33"/>
    <x v="1979"/>
    <x v="2825"/>
    <x v="0"/>
  </r>
  <r>
    <n v="2826"/>
    <x v="2825"/>
    <s v="Mickey &amp; Worm is a Noir stage experience, written by Santa Paula playwright John McKinley and back again on tour by popular demand!"/>
    <x v="13"/>
    <n v="2155"/>
    <x v="0"/>
    <s v="US"/>
    <s v="USD"/>
    <x v="2822"/>
    <x v="2826"/>
    <x v="0"/>
    <x v="10"/>
    <x v="0"/>
    <x v="1"/>
    <x v="6"/>
    <x v="29"/>
    <x v="1980"/>
    <x v="2826"/>
    <x v="0"/>
  </r>
  <r>
    <n v="2827"/>
    <x v="2826"/>
    <s v="We are Capital J Theater Company and are looking to create the first production of an Alumni Theater Series at The Pennington School!"/>
    <x v="13"/>
    <n v="2405"/>
    <x v="0"/>
    <s v="US"/>
    <s v="USD"/>
    <x v="2823"/>
    <x v="2827"/>
    <x v="0"/>
    <x v="23"/>
    <x v="0"/>
    <x v="1"/>
    <x v="6"/>
    <x v="28"/>
    <x v="1981"/>
    <x v="2827"/>
    <x v="2"/>
  </r>
  <r>
    <n v="2828"/>
    <x v="2827"/>
    <s v="The Battle of Britain has been lost; London is occupied, who can you trust? Help produce this classic piece of theatre. Drama for now."/>
    <x v="196"/>
    <n v="9536"/>
    <x v="0"/>
    <s v="GB"/>
    <s v="GBP"/>
    <x v="2824"/>
    <x v="2828"/>
    <x v="0"/>
    <x v="174"/>
    <x v="0"/>
    <x v="1"/>
    <x v="6"/>
    <x v="8"/>
    <x v="1982"/>
    <x v="2828"/>
    <x v="0"/>
  </r>
  <r>
    <n v="2829"/>
    <x v="2828"/>
    <s v="In a visceral new play about family, grief and red meat, Sarah Kosar (Royal Court) asks how far we'd go to connect with those we love."/>
    <x v="30"/>
    <n v="2663"/>
    <x v="0"/>
    <s v="GB"/>
    <s v="GBP"/>
    <x v="2825"/>
    <x v="2829"/>
    <x v="0"/>
    <x v="88"/>
    <x v="0"/>
    <x v="1"/>
    <x v="6"/>
    <x v="13"/>
    <x v="1983"/>
    <x v="2829"/>
    <x v="2"/>
  </r>
  <r>
    <n v="2830"/>
    <x v="2829"/>
    <s v="Avalon is a new South African Township play and Nakhtik is a  danced political lecture."/>
    <x v="9"/>
    <n v="3000"/>
    <x v="0"/>
    <s v="US"/>
    <s v="USD"/>
    <x v="2826"/>
    <x v="2830"/>
    <x v="0"/>
    <x v="202"/>
    <x v="0"/>
    <x v="1"/>
    <x v="6"/>
    <x v="8"/>
    <x v="1984"/>
    <x v="2830"/>
    <x v="3"/>
  </r>
  <r>
    <n v="2831"/>
    <x v="2830"/>
    <s v="We each wrote a play and would like to produce them for you for nothing more than art's sake!"/>
    <x v="9"/>
    <n v="3320"/>
    <x v="0"/>
    <s v="US"/>
    <s v="USD"/>
    <x v="2827"/>
    <x v="2831"/>
    <x v="0"/>
    <x v="47"/>
    <x v="0"/>
    <x v="1"/>
    <x v="6"/>
    <x v="38"/>
    <x v="1985"/>
    <x v="2831"/>
    <x v="0"/>
  </r>
  <r>
    <n v="2832"/>
    <x v="2831"/>
    <s v="Charting the big stuff in life from dance routines to coming out; exploring homophobia, family, friendship &amp; finding your own voice."/>
    <x v="30"/>
    <n v="2867.99"/>
    <x v="0"/>
    <s v="GB"/>
    <s v="GBP"/>
    <x v="2828"/>
    <x v="2832"/>
    <x v="0"/>
    <x v="195"/>
    <x v="0"/>
    <x v="1"/>
    <x v="6"/>
    <x v="41"/>
    <x v="1986"/>
    <x v="2832"/>
    <x v="3"/>
  </r>
  <r>
    <n v="2833"/>
    <x v="2832"/>
    <s v="A new play about exploring outer space"/>
    <x v="200"/>
    <n v="2923"/>
    <x v="0"/>
    <s v="US"/>
    <s v="USD"/>
    <x v="2829"/>
    <x v="2833"/>
    <x v="0"/>
    <x v="2"/>
    <x v="0"/>
    <x v="1"/>
    <x v="6"/>
    <x v="29"/>
    <x v="1987"/>
    <x v="2833"/>
    <x v="0"/>
  </r>
  <r>
    <n v="2834"/>
    <x v="2833"/>
    <s v="Thank You For Smoking. A play about love, 5 trillion cigarettes and how the Flintstones earned the tobacco industry millions."/>
    <x v="134"/>
    <n v="1360"/>
    <x v="0"/>
    <s v="GB"/>
    <s v="GBP"/>
    <x v="2830"/>
    <x v="2834"/>
    <x v="0"/>
    <x v="64"/>
    <x v="0"/>
    <x v="1"/>
    <x v="6"/>
    <x v="106"/>
    <x v="1988"/>
    <x v="2834"/>
    <x v="0"/>
  </r>
  <r>
    <n v="2835"/>
    <x v="2834"/>
    <s v="A celebratory community theatre project about the Focus E15 Occupation of empty council homes on Carpenters Estate."/>
    <x v="28"/>
    <n v="1870.99"/>
    <x v="0"/>
    <s v="GB"/>
    <s v="GBP"/>
    <x v="2831"/>
    <x v="2835"/>
    <x v="0"/>
    <x v="251"/>
    <x v="0"/>
    <x v="1"/>
    <x v="6"/>
    <x v="230"/>
    <x v="1989"/>
    <x v="2835"/>
    <x v="0"/>
  </r>
  <r>
    <n v="2836"/>
    <x v="2835"/>
    <s v="We're fundraising $450 by Feb.17, 2017 to purchase the rights for the show &amp; any extra proceeds will be used toward props and costume."/>
    <x v="52"/>
    <n v="485"/>
    <x v="0"/>
    <s v="US"/>
    <s v="USD"/>
    <x v="2832"/>
    <x v="2836"/>
    <x v="0"/>
    <x v="202"/>
    <x v="0"/>
    <x v="1"/>
    <x v="6"/>
    <x v="29"/>
    <x v="1990"/>
    <x v="2836"/>
    <x v="1"/>
  </r>
  <r>
    <n v="2837"/>
    <x v="2836"/>
    <s v="Aidez-nous Ã  financer notre projet Stop the tempo prÃ©sentÃ© du 18 nov au 12 dÃ©c 2015 au ThÃ©Ã¢tre Prospero! M.E.S de Michel-Maxime Legault"/>
    <x v="16"/>
    <n v="850"/>
    <x v="0"/>
    <s v="CA"/>
    <s v="CAD"/>
    <x v="2833"/>
    <x v="2837"/>
    <x v="0"/>
    <x v="64"/>
    <x v="0"/>
    <x v="1"/>
    <x v="6"/>
    <x v="8"/>
    <x v="785"/>
    <x v="2837"/>
    <x v="0"/>
  </r>
  <r>
    <n v="2838"/>
    <x v="2837"/>
    <s v="You like things that are funny. You (secretly) like murder. So why not support the NYC return of this hilarious whodunit?"/>
    <x v="13"/>
    <n v="2405"/>
    <x v="0"/>
    <s v="US"/>
    <s v="USD"/>
    <x v="2834"/>
    <x v="2838"/>
    <x v="0"/>
    <x v="241"/>
    <x v="0"/>
    <x v="1"/>
    <x v="6"/>
    <x v="28"/>
    <x v="1991"/>
    <x v="2838"/>
    <x v="3"/>
  </r>
  <r>
    <n v="2839"/>
    <x v="2838"/>
    <s v="Help us tour our brand new show &quot;Stripe and Spot (Learn to) Get Along&quot; to neighborhoods throughout the Twin Cities metro area!"/>
    <x v="8"/>
    <n v="3900"/>
    <x v="0"/>
    <s v="US"/>
    <s v="USD"/>
    <x v="2835"/>
    <x v="2839"/>
    <x v="0"/>
    <x v="162"/>
    <x v="0"/>
    <x v="1"/>
    <x v="6"/>
    <x v="38"/>
    <x v="1992"/>
    <x v="2839"/>
    <x v="3"/>
  </r>
  <r>
    <n v="2840"/>
    <x v="2839"/>
    <s v="The world premiere of an astounding new play at Southwark Playhouse exploring slut shaming/cyber bullying &amp; the emotional repercussions"/>
    <x v="30"/>
    <n v="2600"/>
    <x v="0"/>
    <s v="GB"/>
    <s v="GBP"/>
    <x v="2836"/>
    <x v="2840"/>
    <x v="0"/>
    <x v="462"/>
    <x v="0"/>
    <x v="1"/>
    <x v="6"/>
    <x v="3"/>
    <x v="1993"/>
    <x v="2840"/>
    <x v="0"/>
  </r>
  <r>
    <n v="2841"/>
    <x v="2840"/>
    <s v="1920's London; two brothers try to make a name for themselves in the underground crime world but encounter a ruthless Irish mob boss."/>
    <x v="28"/>
    <n v="10"/>
    <x v="2"/>
    <s v="GB"/>
    <s v="GBP"/>
    <x v="2837"/>
    <x v="2841"/>
    <x v="0"/>
    <x v="29"/>
    <x v="1"/>
    <x v="1"/>
    <x v="6"/>
    <x v="60"/>
    <x v="119"/>
    <x v="2841"/>
    <x v="0"/>
  </r>
  <r>
    <n v="2842"/>
    <x v="2841"/>
    <s v="A play performed at the FCO Global Summit on the Preventing Sexual Violence Initiative, hosted by William Hague and Angelina Jolie"/>
    <x v="15"/>
    <n v="0"/>
    <x v="2"/>
    <s v="GB"/>
    <s v="GBP"/>
    <x v="2838"/>
    <x v="2842"/>
    <x v="0"/>
    <x v="78"/>
    <x v="1"/>
    <x v="1"/>
    <x v="6"/>
    <x v="50"/>
    <x v="121"/>
    <x v="2842"/>
    <x v="3"/>
  </r>
  <r>
    <n v="2843"/>
    <x v="2842"/>
    <s v="We're high school students directing a film adaptation of the play, Fallen Angels, written by NoÃ«l Coward and set in the 1920's."/>
    <x v="38"/>
    <n v="0"/>
    <x v="2"/>
    <s v="US"/>
    <s v="USD"/>
    <x v="2839"/>
    <x v="2843"/>
    <x v="0"/>
    <x v="78"/>
    <x v="1"/>
    <x v="1"/>
    <x v="6"/>
    <x v="50"/>
    <x v="121"/>
    <x v="2843"/>
    <x v="2"/>
  </r>
  <r>
    <n v="2844"/>
    <x v="2843"/>
    <s v="Zwei ausgebildete Schauspieler, ein Musiker - gemeinsam bringt man ein waschechtes KabarettstÃ¼ck auf die BÃ¼hne."/>
    <x v="131"/>
    <n v="30"/>
    <x v="2"/>
    <s v="AT"/>
    <s v="EUR"/>
    <x v="2840"/>
    <x v="2844"/>
    <x v="0"/>
    <x v="29"/>
    <x v="1"/>
    <x v="1"/>
    <x v="6"/>
    <x v="62"/>
    <x v="179"/>
    <x v="2844"/>
    <x v="2"/>
  </r>
  <r>
    <n v="2845"/>
    <x v="2844"/>
    <s v="The Maderati: A bitingly witty absurdest comedy, which pokes wickedly perceptive fun at NY artist lifestyle."/>
    <x v="51"/>
    <n v="2366"/>
    <x v="2"/>
    <s v="US"/>
    <s v="USD"/>
    <x v="2841"/>
    <x v="2845"/>
    <x v="0"/>
    <x v="70"/>
    <x v="1"/>
    <x v="1"/>
    <x v="6"/>
    <x v="189"/>
    <x v="1994"/>
    <x v="2845"/>
    <x v="0"/>
  </r>
  <r>
    <n v="2846"/>
    <x v="2845"/>
    <s v="SIN, has an important message, outstanding music, uplifting performances and amazing entertainment. SIN, is a &quot;must see&quot; for everyone!"/>
    <x v="6"/>
    <n v="0"/>
    <x v="2"/>
    <s v="US"/>
    <s v="USD"/>
    <x v="2842"/>
    <x v="2846"/>
    <x v="0"/>
    <x v="78"/>
    <x v="1"/>
    <x v="1"/>
    <x v="6"/>
    <x v="50"/>
    <x v="121"/>
    <x v="2846"/>
    <x v="0"/>
  </r>
  <r>
    <n v="2847"/>
    <x v="2846"/>
    <s v="Dark secrets come to light when Mariah meets Stella. They find a way to face the south's largest elephant in the room: RACISM."/>
    <x v="13"/>
    <n v="0"/>
    <x v="2"/>
    <s v="US"/>
    <s v="USD"/>
    <x v="2843"/>
    <x v="2847"/>
    <x v="0"/>
    <x v="78"/>
    <x v="1"/>
    <x v="1"/>
    <x v="6"/>
    <x v="50"/>
    <x v="121"/>
    <x v="2847"/>
    <x v="2"/>
  </r>
  <r>
    <n v="2848"/>
    <x v="2847"/>
    <s v="Wendell Pierce stars in Brothers from the Bottom by Jackie Alexander to mark Hurricane Katrinaâ€™s 10th Anniversary. June 2015 in NoLA."/>
    <x v="19"/>
    <n v="70"/>
    <x v="2"/>
    <s v="US"/>
    <s v="USD"/>
    <x v="2844"/>
    <x v="2848"/>
    <x v="0"/>
    <x v="83"/>
    <x v="1"/>
    <x v="1"/>
    <x v="6"/>
    <x v="50"/>
    <x v="457"/>
    <x v="2848"/>
    <x v="0"/>
  </r>
  <r>
    <n v="2849"/>
    <x v="2848"/>
    <s v="NonSens!cal tackles the struggles of four people with mental health issues/disorders inspired by A.A Milne's Winnie the Pooh"/>
    <x v="2"/>
    <n v="5"/>
    <x v="2"/>
    <s v="GB"/>
    <s v="GBP"/>
    <x v="2845"/>
    <x v="2849"/>
    <x v="0"/>
    <x v="29"/>
    <x v="1"/>
    <x v="1"/>
    <x v="6"/>
    <x v="60"/>
    <x v="144"/>
    <x v="2849"/>
    <x v="2"/>
  </r>
  <r>
    <n v="2850"/>
    <x v="2849"/>
    <s v="Romeo and Juliet: Wouldn't it be great if they didn't all die at the end? Now YOU get to control the fate of these timeless characters!"/>
    <x v="6"/>
    <n v="311"/>
    <x v="2"/>
    <s v="US"/>
    <s v="USD"/>
    <x v="2846"/>
    <x v="2850"/>
    <x v="0"/>
    <x v="62"/>
    <x v="1"/>
    <x v="1"/>
    <x v="6"/>
    <x v="65"/>
    <x v="1995"/>
    <x v="2850"/>
    <x v="3"/>
  </r>
  <r>
    <n v="2851"/>
    <x v="2850"/>
    <s v="Set in Southern America â€œThe Divideâ€ is a stage play that touches on the issues that are forefront in America and the world."/>
    <x v="37"/>
    <n v="0"/>
    <x v="2"/>
    <s v="IE"/>
    <s v="EUR"/>
    <x v="2847"/>
    <x v="2851"/>
    <x v="0"/>
    <x v="78"/>
    <x v="1"/>
    <x v="1"/>
    <x v="6"/>
    <x v="50"/>
    <x v="121"/>
    <x v="2851"/>
    <x v="2"/>
  </r>
  <r>
    <n v="2852"/>
    <x v="2851"/>
    <s v="Just one time back to the past on the Freedom Train will open your eyes and your lives will never ever be the same!"/>
    <x v="10"/>
    <n v="95"/>
    <x v="2"/>
    <s v="US"/>
    <s v="USD"/>
    <x v="2848"/>
    <x v="2852"/>
    <x v="0"/>
    <x v="79"/>
    <x v="1"/>
    <x v="1"/>
    <x v="6"/>
    <x v="53"/>
    <x v="1996"/>
    <x v="2852"/>
    <x v="3"/>
  </r>
  <r>
    <n v="2853"/>
    <x v="2852"/>
    <s v="Much has been written by women on breast cancer. Yet, there is little that has been written for the theatre on this by men. I have!"/>
    <x v="196"/>
    <n v="0"/>
    <x v="2"/>
    <s v="CA"/>
    <s v="CAD"/>
    <x v="2849"/>
    <x v="2853"/>
    <x v="0"/>
    <x v="78"/>
    <x v="1"/>
    <x v="1"/>
    <x v="6"/>
    <x v="50"/>
    <x v="121"/>
    <x v="2853"/>
    <x v="3"/>
  </r>
  <r>
    <n v="2854"/>
    <x v="2853"/>
    <s v="Almost Random Theatre's play about a candidate - with no policies - who is seeking election in May 2015"/>
    <x v="28"/>
    <n v="417"/>
    <x v="2"/>
    <s v="GB"/>
    <s v="GBP"/>
    <x v="2850"/>
    <x v="2854"/>
    <x v="0"/>
    <x v="25"/>
    <x v="1"/>
    <x v="1"/>
    <x v="6"/>
    <x v="72"/>
    <x v="1997"/>
    <x v="2854"/>
    <x v="0"/>
  </r>
  <r>
    <n v="2855"/>
    <x v="2854"/>
    <s v="Raising funds to have a private stage reading for an upcoming play from THE ENSEMBLE THEATRE COMPANY OF NEW YORK (www.tetcny.org)"/>
    <x v="20"/>
    <n v="300"/>
    <x v="2"/>
    <s v="US"/>
    <s v="USD"/>
    <x v="2851"/>
    <x v="2855"/>
    <x v="0"/>
    <x v="81"/>
    <x v="1"/>
    <x v="1"/>
    <x v="6"/>
    <x v="119"/>
    <x v="88"/>
    <x v="2855"/>
    <x v="2"/>
  </r>
  <r>
    <n v="2856"/>
    <x v="2855"/>
    <s v="This will be the fifth play of The Jokeress, based on the ebook/paperback novelette series. It is scifi, suspense, terror, and noir."/>
    <x v="9"/>
    <n v="146"/>
    <x v="2"/>
    <s v="US"/>
    <s v="USD"/>
    <x v="2852"/>
    <x v="2856"/>
    <x v="0"/>
    <x v="79"/>
    <x v="1"/>
    <x v="1"/>
    <x v="6"/>
    <x v="62"/>
    <x v="821"/>
    <x v="2856"/>
    <x v="0"/>
  </r>
  <r>
    <n v="2857"/>
    <x v="2856"/>
    <s v="Somos una compaÃ±Ã­a de teatro independiente. Y en el 2017 queremos arrancar con el montaje de 3 obras._x000a_3 elencos, 3 espacios."/>
    <x v="114"/>
    <n v="7500"/>
    <x v="2"/>
    <s v="MX"/>
    <s v="MXN"/>
    <x v="2853"/>
    <x v="2857"/>
    <x v="0"/>
    <x v="41"/>
    <x v="1"/>
    <x v="1"/>
    <x v="6"/>
    <x v="68"/>
    <x v="130"/>
    <x v="2857"/>
    <x v="2"/>
  </r>
  <r>
    <n v="2858"/>
    <x v="2857"/>
    <s v="Een Gay Party in het centrum van Amersfoort. _x000a_Een geweldige avond uit, met een show, optredens en DJ's."/>
    <x v="28"/>
    <n v="0"/>
    <x v="2"/>
    <s v="NL"/>
    <s v="EUR"/>
    <x v="2854"/>
    <x v="2858"/>
    <x v="0"/>
    <x v="78"/>
    <x v="1"/>
    <x v="1"/>
    <x v="6"/>
    <x v="50"/>
    <x v="121"/>
    <x v="2858"/>
    <x v="3"/>
  </r>
  <r>
    <n v="2859"/>
    <x v="2858"/>
    <s v="A theatre company that will create works to inspire young people and get everyone involved."/>
    <x v="13"/>
    <n v="35"/>
    <x v="2"/>
    <s v="AU"/>
    <s v="AUD"/>
    <x v="2855"/>
    <x v="2859"/>
    <x v="0"/>
    <x v="29"/>
    <x v="1"/>
    <x v="1"/>
    <x v="6"/>
    <x v="53"/>
    <x v="431"/>
    <x v="2859"/>
    <x v="0"/>
  </r>
  <r>
    <n v="2860"/>
    <x v="2859"/>
    <s v="The Bard's classic tale set in the 2016 Presidential Campaign. Power, corruption, greed, and conspiracy. How far are you willing to go?"/>
    <x v="23"/>
    <n v="266"/>
    <x v="2"/>
    <s v="US"/>
    <s v="USD"/>
    <x v="2856"/>
    <x v="2860"/>
    <x v="0"/>
    <x v="82"/>
    <x v="1"/>
    <x v="1"/>
    <x v="6"/>
    <x v="113"/>
    <x v="1998"/>
    <x v="2860"/>
    <x v="2"/>
  </r>
  <r>
    <n v="2861"/>
    <x v="2860"/>
    <s v="The University of Queensland Drama Production Course is putting on an adaptation of William Shakespeares Julius Caesar"/>
    <x v="49"/>
    <n v="80"/>
    <x v="2"/>
    <s v="AU"/>
    <s v="AUD"/>
    <x v="2857"/>
    <x v="2861"/>
    <x v="0"/>
    <x v="83"/>
    <x v="1"/>
    <x v="1"/>
    <x v="6"/>
    <x v="189"/>
    <x v="1999"/>
    <x v="2861"/>
    <x v="0"/>
  </r>
  <r>
    <n v="2862"/>
    <x v="2861"/>
    <s v="&quot;Get Your Life Back&quot; is a dynamic stage play that deals with true issues of life that reign in the lives of many people everyday."/>
    <x v="83"/>
    <n v="55"/>
    <x v="2"/>
    <s v="US"/>
    <s v="USD"/>
    <x v="2858"/>
    <x v="2862"/>
    <x v="0"/>
    <x v="83"/>
    <x v="1"/>
    <x v="1"/>
    <x v="6"/>
    <x v="50"/>
    <x v="1714"/>
    <x v="2862"/>
    <x v="3"/>
  </r>
  <r>
    <n v="2863"/>
    <x v="2862"/>
    <s v="I would like to start a Acting Company that supports and includes LGBTQ youth and young adults in very conservative North Texas"/>
    <x v="63"/>
    <n v="20"/>
    <x v="2"/>
    <s v="US"/>
    <s v="USD"/>
    <x v="2859"/>
    <x v="2863"/>
    <x v="0"/>
    <x v="29"/>
    <x v="1"/>
    <x v="1"/>
    <x v="6"/>
    <x v="50"/>
    <x v="135"/>
    <x v="2863"/>
    <x v="3"/>
  </r>
  <r>
    <n v="2864"/>
    <x v="2863"/>
    <s v="Accessible, original theatre for all!"/>
    <x v="30"/>
    <n v="40"/>
    <x v="2"/>
    <s v="GB"/>
    <s v="GBP"/>
    <x v="2860"/>
    <x v="2864"/>
    <x v="0"/>
    <x v="83"/>
    <x v="1"/>
    <x v="1"/>
    <x v="6"/>
    <x v="53"/>
    <x v="140"/>
    <x v="2864"/>
    <x v="0"/>
  </r>
  <r>
    <n v="2865"/>
    <x v="2864"/>
    <s v="Prepare to be Swept Away. Three short plays from three master playwrights; LANDFALL, SNIPER and DANGERS of TOBACCO!"/>
    <x v="374"/>
    <n v="0"/>
    <x v="2"/>
    <s v="US"/>
    <s v="USD"/>
    <x v="2861"/>
    <x v="2865"/>
    <x v="0"/>
    <x v="78"/>
    <x v="1"/>
    <x v="1"/>
    <x v="6"/>
    <x v="50"/>
    <x v="121"/>
    <x v="2865"/>
    <x v="3"/>
  </r>
  <r>
    <n v="2866"/>
    <x v="2865"/>
    <s v="The reality is dark, sinister. The milieu is not as friendly as it claims. What is this place? Where is it? Is it your local church?"/>
    <x v="10"/>
    <n v="45"/>
    <x v="2"/>
    <s v="US"/>
    <s v="USD"/>
    <x v="2862"/>
    <x v="2866"/>
    <x v="0"/>
    <x v="84"/>
    <x v="1"/>
    <x v="1"/>
    <x v="6"/>
    <x v="60"/>
    <x v="377"/>
    <x v="2866"/>
    <x v="2"/>
  </r>
  <r>
    <n v="2867"/>
    <x v="2866"/>
    <s v="This production is being put together by Wilson's newest professional theater company, the Wyldepine Players in conjunction w/ Taiplab"/>
    <x v="30"/>
    <n v="504"/>
    <x v="2"/>
    <s v="US"/>
    <s v="USD"/>
    <x v="2863"/>
    <x v="2867"/>
    <x v="0"/>
    <x v="73"/>
    <x v="1"/>
    <x v="1"/>
    <x v="6"/>
    <x v="68"/>
    <x v="2000"/>
    <x v="2867"/>
    <x v="2"/>
  </r>
  <r>
    <n v="2868"/>
    <x v="2867"/>
    <s v="7 billion people &amp; most of us feel alone.  It's time we become emotionally unzipped.  &quot;Unzipped&quot; a new play about men &amp; relationships."/>
    <x v="36"/>
    <n v="6301.76"/>
    <x v="2"/>
    <s v="US"/>
    <s v="USD"/>
    <x v="2864"/>
    <x v="2868"/>
    <x v="0"/>
    <x v="65"/>
    <x v="1"/>
    <x v="1"/>
    <x v="6"/>
    <x v="72"/>
    <x v="2001"/>
    <x v="2868"/>
    <x v="2"/>
  </r>
  <r>
    <n v="2869"/>
    <x v="2868"/>
    <s v="We provide performing arts training and experience to young people of low income families in NYC, building confidence and self esteem"/>
    <x v="22"/>
    <n v="177"/>
    <x v="2"/>
    <s v="US"/>
    <s v="USD"/>
    <x v="2865"/>
    <x v="2869"/>
    <x v="0"/>
    <x v="81"/>
    <x v="1"/>
    <x v="1"/>
    <x v="6"/>
    <x v="60"/>
    <x v="1238"/>
    <x v="2869"/>
    <x v="2"/>
  </r>
  <r>
    <n v="2870"/>
    <x v="2869"/>
    <s v="The war in Iraq changed everything -one journey from the safe haven of the 99% to the shadows of veteran. How would you persevere?"/>
    <x v="10"/>
    <n v="750"/>
    <x v="2"/>
    <s v="US"/>
    <s v="USD"/>
    <x v="2866"/>
    <x v="2870"/>
    <x v="0"/>
    <x v="82"/>
    <x v="1"/>
    <x v="1"/>
    <x v="6"/>
    <x v="77"/>
    <x v="160"/>
    <x v="2870"/>
    <x v="3"/>
  </r>
  <r>
    <n v="2871"/>
    <x v="2870"/>
    <s v="America's dad or serial rapist? Or both? The stories of the Bill Cosby accusers and the society so skeptical of them."/>
    <x v="3"/>
    <n v="467"/>
    <x v="2"/>
    <s v="US"/>
    <s v="USD"/>
    <x v="2867"/>
    <x v="2871"/>
    <x v="0"/>
    <x v="62"/>
    <x v="1"/>
    <x v="1"/>
    <x v="6"/>
    <x v="62"/>
    <x v="1582"/>
    <x v="2871"/>
    <x v="3"/>
  </r>
  <r>
    <n v="2872"/>
    <x v="2871"/>
    <s v="Local Theatre group in Loudoun County, Virginia. Looking for funds to start producing shows!"/>
    <x v="9"/>
    <n v="0"/>
    <x v="2"/>
    <s v="US"/>
    <s v="USD"/>
    <x v="2868"/>
    <x v="2872"/>
    <x v="0"/>
    <x v="78"/>
    <x v="1"/>
    <x v="1"/>
    <x v="6"/>
    <x v="50"/>
    <x v="121"/>
    <x v="2872"/>
    <x v="0"/>
  </r>
  <r>
    <n v="2873"/>
    <x v="2872"/>
    <s v="DC/Baltimore AEA actors band together produce a world premiere of a touching, bittersweet, award winning play about letting go to live"/>
    <x v="30"/>
    <n v="953"/>
    <x v="2"/>
    <s v="US"/>
    <s v="USD"/>
    <x v="2869"/>
    <x v="2873"/>
    <x v="0"/>
    <x v="22"/>
    <x v="1"/>
    <x v="1"/>
    <x v="6"/>
    <x v="152"/>
    <x v="2002"/>
    <x v="2873"/>
    <x v="3"/>
  </r>
  <r>
    <n v="2874"/>
    <x v="2873"/>
    <s v="We present Classics made for the 21st Century and we need a space! Please help us rent a space for The Importance of Being Earnest!"/>
    <x v="10"/>
    <n v="271"/>
    <x v="2"/>
    <s v="US"/>
    <s v="USD"/>
    <x v="2870"/>
    <x v="2874"/>
    <x v="0"/>
    <x v="83"/>
    <x v="1"/>
    <x v="1"/>
    <x v="6"/>
    <x v="62"/>
    <x v="2003"/>
    <x v="2874"/>
    <x v="2"/>
  </r>
  <r>
    <n v="2875"/>
    <x v="2874"/>
    <s v="Play about Tracey a gay man trapped in his room by his Bible thumping mother. He finds love but the room can not keep the love alive."/>
    <x v="22"/>
    <n v="7"/>
    <x v="2"/>
    <s v="US"/>
    <s v="USD"/>
    <x v="2871"/>
    <x v="2875"/>
    <x v="0"/>
    <x v="83"/>
    <x v="1"/>
    <x v="1"/>
    <x v="6"/>
    <x v="50"/>
    <x v="1029"/>
    <x v="2875"/>
    <x v="2"/>
  </r>
  <r>
    <n v="2876"/>
    <x v="2875"/>
    <s v="Charlotte NC playwright looking to showcase a series of three stage plays.  Plays are funny, completed and ready to run!"/>
    <x v="60"/>
    <n v="0"/>
    <x v="2"/>
    <s v="US"/>
    <s v="USD"/>
    <x v="2872"/>
    <x v="2876"/>
    <x v="0"/>
    <x v="78"/>
    <x v="1"/>
    <x v="1"/>
    <x v="6"/>
    <x v="50"/>
    <x v="121"/>
    <x v="2876"/>
    <x v="0"/>
  </r>
  <r>
    <n v="2877"/>
    <x v="2876"/>
    <s v="Two of the 20th Centuryâ€™s Greatest Artists _x000a_navigate the perilous terrain of Art &amp; Fame _x000a_in a historic Collaboration."/>
    <x v="12"/>
    <n v="650"/>
    <x v="2"/>
    <s v="US"/>
    <s v="USD"/>
    <x v="2873"/>
    <x v="2877"/>
    <x v="0"/>
    <x v="79"/>
    <x v="1"/>
    <x v="1"/>
    <x v="6"/>
    <x v="57"/>
    <x v="149"/>
    <x v="2877"/>
    <x v="2"/>
  </r>
  <r>
    <n v="2878"/>
    <x v="2877"/>
    <s v="World premiere of &quot;I'm Just Here to Buy Soy Sauce&quot;, a play about China &amp; the UK housing crisis by Jingan Young location TBC"/>
    <x v="9"/>
    <n v="63"/>
    <x v="2"/>
    <s v="GB"/>
    <s v="GBP"/>
    <x v="2874"/>
    <x v="2878"/>
    <x v="0"/>
    <x v="80"/>
    <x v="1"/>
    <x v="1"/>
    <x v="6"/>
    <x v="53"/>
    <x v="2004"/>
    <x v="2878"/>
    <x v="0"/>
  </r>
  <r>
    <n v="2879"/>
    <x v="2878"/>
    <s v="She that fines a husband? Wait, is that right? Girl... you better check yourself, before you wreck yourself!"/>
    <x v="375"/>
    <n v="29"/>
    <x v="2"/>
    <s v="US"/>
    <s v="USD"/>
    <x v="2875"/>
    <x v="2879"/>
    <x v="0"/>
    <x v="29"/>
    <x v="1"/>
    <x v="1"/>
    <x v="6"/>
    <x v="50"/>
    <x v="2005"/>
    <x v="2879"/>
    <x v="0"/>
  </r>
  <r>
    <n v="2880"/>
    <x v="2879"/>
    <s v="BELIEF leaves res &amp; crosses nations, swims the Atlantic, landing on Isle where Salish meets Gaelic, where humanity transcends barriers"/>
    <x v="14"/>
    <n v="2800"/>
    <x v="2"/>
    <s v="US"/>
    <s v="USD"/>
    <x v="2876"/>
    <x v="2880"/>
    <x v="0"/>
    <x v="60"/>
    <x v="1"/>
    <x v="1"/>
    <x v="6"/>
    <x v="61"/>
    <x v="2006"/>
    <x v="2880"/>
    <x v="0"/>
  </r>
  <r>
    <n v="2881"/>
    <x v="2880"/>
    <s v="&quot;The struggles of Alzheimer's  &amp; Alcoholism. &quot;Courage is the quiet voice at the end of the day, saying, I will try again tomorrow.&quot;"/>
    <x v="62"/>
    <n v="0"/>
    <x v="2"/>
    <s v="US"/>
    <s v="USD"/>
    <x v="2877"/>
    <x v="2881"/>
    <x v="0"/>
    <x v="78"/>
    <x v="1"/>
    <x v="1"/>
    <x v="6"/>
    <x v="50"/>
    <x v="121"/>
    <x v="2881"/>
    <x v="3"/>
  </r>
  <r>
    <n v="2882"/>
    <x v="2881"/>
    <s v="A one-woman show about the life of Eva Schloss, her time in Auschwitz, and the positive impact she has had on thousands of lives."/>
    <x v="47"/>
    <n v="252"/>
    <x v="2"/>
    <s v="US"/>
    <s v="USD"/>
    <x v="2878"/>
    <x v="2882"/>
    <x v="0"/>
    <x v="80"/>
    <x v="1"/>
    <x v="1"/>
    <x v="6"/>
    <x v="122"/>
    <x v="2007"/>
    <x v="2882"/>
    <x v="2"/>
  </r>
  <r>
    <n v="2883"/>
    <x v="2882"/>
    <s v="Ticket sales benefit Bedford Hills Maximum Security Prison, Women's College Program Library. Presented by Theater For The New City."/>
    <x v="3"/>
    <n v="1908"/>
    <x v="2"/>
    <s v="US"/>
    <s v="USD"/>
    <x v="2879"/>
    <x v="2883"/>
    <x v="0"/>
    <x v="81"/>
    <x v="1"/>
    <x v="1"/>
    <x v="6"/>
    <x v="118"/>
    <x v="2008"/>
    <x v="2883"/>
    <x v="2"/>
  </r>
  <r>
    <n v="2884"/>
    <x v="2883"/>
    <s v="Come explore the dream world of Jim Morrison, rock singer, mystic, poet, shaman."/>
    <x v="101"/>
    <n v="185"/>
    <x v="2"/>
    <s v="US"/>
    <s v="USD"/>
    <x v="2880"/>
    <x v="2884"/>
    <x v="0"/>
    <x v="80"/>
    <x v="1"/>
    <x v="1"/>
    <x v="6"/>
    <x v="50"/>
    <x v="2009"/>
    <x v="2884"/>
    <x v="3"/>
  </r>
  <r>
    <n v="2885"/>
    <x v="2884"/>
    <s v="An historic and proud work of Polish nationalistic literature performed on stage."/>
    <x v="44"/>
    <n v="130"/>
    <x v="2"/>
    <s v="US"/>
    <s v="USD"/>
    <x v="2881"/>
    <x v="2885"/>
    <x v="0"/>
    <x v="81"/>
    <x v="1"/>
    <x v="1"/>
    <x v="6"/>
    <x v="69"/>
    <x v="433"/>
    <x v="2885"/>
    <x v="0"/>
  </r>
  <r>
    <n v="2886"/>
    <x v="2885"/>
    <s v="Help us provide half-price tickets to the 11th annual Variations Project, allowing our fellow artists to see this wonderful production."/>
    <x v="48"/>
    <n v="10"/>
    <x v="2"/>
    <s v="US"/>
    <s v="USD"/>
    <x v="2882"/>
    <x v="2886"/>
    <x v="0"/>
    <x v="29"/>
    <x v="1"/>
    <x v="1"/>
    <x v="6"/>
    <x v="62"/>
    <x v="119"/>
    <x v="2886"/>
    <x v="0"/>
  </r>
  <r>
    <n v="2887"/>
    <x v="2886"/>
    <s v="A stage play of love, faith, &amp; relationships in a comical &amp; spirit message that is sure to make you laugh &amp; rejoice to the ART OF LOVE"/>
    <x v="9"/>
    <n v="5"/>
    <x v="2"/>
    <s v="US"/>
    <s v="USD"/>
    <x v="2883"/>
    <x v="2887"/>
    <x v="0"/>
    <x v="29"/>
    <x v="1"/>
    <x v="1"/>
    <x v="6"/>
    <x v="50"/>
    <x v="144"/>
    <x v="2887"/>
    <x v="3"/>
  </r>
  <r>
    <n v="2888"/>
    <x v="2887"/>
    <s v="We're dedicated to writing &amp; producing plays, infusing inspirational, universal principles that aren't commonly displayed in America."/>
    <x v="11"/>
    <n v="0"/>
    <x v="2"/>
    <s v="US"/>
    <s v="USD"/>
    <x v="2884"/>
    <x v="2888"/>
    <x v="0"/>
    <x v="78"/>
    <x v="1"/>
    <x v="1"/>
    <x v="6"/>
    <x v="50"/>
    <x v="121"/>
    <x v="2888"/>
    <x v="3"/>
  </r>
  <r>
    <n v="2889"/>
    <x v="2888"/>
    <s v="Halfway, Nebraska explores the limits of hope and what it means to love someone who may be too far damaged to save."/>
    <x v="9"/>
    <n v="1142"/>
    <x v="2"/>
    <s v="US"/>
    <s v="USD"/>
    <x v="2885"/>
    <x v="2889"/>
    <x v="0"/>
    <x v="25"/>
    <x v="1"/>
    <x v="1"/>
    <x v="6"/>
    <x v="152"/>
    <x v="2010"/>
    <x v="2889"/>
    <x v="3"/>
  </r>
  <r>
    <n v="2890"/>
    <x v="2889"/>
    <s v="This Theological Comedy tells a story of when seemingly similar beliefs are discovered to be worlds apart; Damnation-Southern Style."/>
    <x v="13"/>
    <n v="21"/>
    <x v="2"/>
    <s v="US"/>
    <s v="USD"/>
    <x v="2886"/>
    <x v="2890"/>
    <x v="0"/>
    <x v="83"/>
    <x v="1"/>
    <x v="1"/>
    <x v="6"/>
    <x v="60"/>
    <x v="582"/>
    <x v="2890"/>
    <x v="3"/>
  </r>
  <r>
    <n v="2891"/>
    <x v="2890"/>
    <s v="Did you know that we are enriching the lives of Brooklyn kids through literacy and educational theater? We just need a little help."/>
    <x v="3"/>
    <n v="273"/>
    <x v="2"/>
    <s v="US"/>
    <s v="USD"/>
    <x v="2887"/>
    <x v="2891"/>
    <x v="0"/>
    <x v="73"/>
    <x v="1"/>
    <x v="1"/>
    <x v="6"/>
    <x v="56"/>
    <x v="1594"/>
    <x v="2891"/>
    <x v="2"/>
  </r>
  <r>
    <n v="2892"/>
    <x v="2891"/>
    <s v="Something Precious is the world's first musical to alert folks to the harmful effects of technology on the human spirit."/>
    <x v="62"/>
    <n v="500"/>
    <x v="2"/>
    <s v="US"/>
    <s v="USD"/>
    <x v="2888"/>
    <x v="2892"/>
    <x v="0"/>
    <x v="57"/>
    <x v="1"/>
    <x v="1"/>
    <x v="6"/>
    <x v="114"/>
    <x v="2011"/>
    <x v="2892"/>
    <x v="3"/>
  </r>
  <r>
    <n v="2893"/>
    <x v="2892"/>
    <s v="Fundraising for REDISCOVERING KIA THE PLAY"/>
    <x v="10"/>
    <n v="25"/>
    <x v="2"/>
    <s v="US"/>
    <s v="USD"/>
    <x v="2889"/>
    <x v="2893"/>
    <x v="0"/>
    <x v="84"/>
    <x v="1"/>
    <x v="1"/>
    <x v="6"/>
    <x v="60"/>
    <x v="381"/>
    <x v="2893"/>
    <x v="3"/>
  </r>
  <r>
    <n v="2894"/>
    <x v="2893"/>
    <s v="This Is A Story About A Woman A Man And A Woman"/>
    <x v="63"/>
    <n v="0"/>
    <x v="2"/>
    <s v="US"/>
    <s v="USD"/>
    <x v="2890"/>
    <x v="2894"/>
    <x v="0"/>
    <x v="78"/>
    <x v="1"/>
    <x v="1"/>
    <x v="6"/>
    <x v="50"/>
    <x v="121"/>
    <x v="2894"/>
    <x v="0"/>
  </r>
  <r>
    <n v="2895"/>
    <x v="2894"/>
    <s v="Alice on stage with a magical twist to brighten your smile and warm your heart. Project is in Polish with semi-pro actors and children."/>
    <x v="2"/>
    <n v="23"/>
    <x v="2"/>
    <s v="US"/>
    <s v="USD"/>
    <x v="2891"/>
    <x v="2895"/>
    <x v="0"/>
    <x v="80"/>
    <x v="1"/>
    <x v="1"/>
    <x v="6"/>
    <x v="62"/>
    <x v="2012"/>
    <x v="2895"/>
    <x v="3"/>
  </r>
  <r>
    <n v="2896"/>
    <x v="2895"/>
    <s v="&quot;Miracle on 34th Street&quot; is about faith and believing in others. _x000a_We believe. Do you?"/>
    <x v="9"/>
    <n v="625"/>
    <x v="2"/>
    <s v="US"/>
    <s v="USD"/>
    <x v="2892"/>
    <x v="2896"/>
    <x v="0"/>
    <x v="8"/>
    <x v="1"/>
    <x v="1"/>
    <x v="6"/>
    <x v="70"/>
    <x v="2013"/>
    <x v="2896"/>
    <x v="2"/>
  </r>
  <r>
    <n v="2897"/>
    <x v="2896"/>
    <s v="A unique stage play about the epic struggle of psychic Edgar Cayce to deal with his extraordinary abilities and find his place in life."/>
    <x v="14"/>
    <n v="550"/>
    <x v="2"/>
    <s v="US"/>
    <s v="USD"/>
    <x v="2893"/>
    <x v="2897"/>
    <x v="0"/>
    <x v="83"/>
    <x v="1"/>
    <x v="1"/>
    <x v="6"/>
    <x v="62"/>
    <x v="2014"/>
    <x v="2897"/>
    <x v="0"/>
  </r>
  <r>
    <n v="2898"/>
    <x v="2897"/>
    <s v="This is an action packed Sci-Fi stage play, using foam latex creature puppets, projected video footage, and audience participation."/>
    <x v="51"/>
    <n v="316"/>
    <x v="2"/>
    <s v="US"/>
    <s v="USD"/>
    <x v="2894"/>
    <x v="2898"/>
    <x v="0"/>
    <x v="8"/>
    <x v="1"/>
    <x v="1"/>
    <x v="6"/>
    <x v="65"/>
    <x v="2015"/>
    <x v="2898"/>
    <x v="0"/>
  </r>
  <r>
    <n v="2899"/>
    <x v="2898"/>
    <s v="Sex, intrigue, lust, &amp; love; follow the lives of two individuals as their romance turns from innocent online flirting to something more"/>
    <x v="3"/>
    <n v="0"/>
    <x v="2"/>
    <s v="US"/>
    <s v="USD"/>
    <x v="2895"/>
    <x v="2899"/>
    <x v="0"/>
    <x v="78"/>
    <x v="1"/>
    <x v="1"/>
    <x v="6"/>
    <x v="50"/>
    <x v="121"/>
    <x v="2899"/>
    <x v="2"/>
  </r>
  <r>
    <n v="2900"/>
    <x v="2899"/>
    <s v="In October, we plan to premiere Oedipus Revenant, a historically grounded horror adaptation of Sophoclesâ€™ classic, Oedipus the Tyrant."/>
    <x v="62"/>
    <n v="3405"/>
    <x v="2"/>
    <s v="US"/>
    <s v="USD"/>
    <x v="2896"/>
    <x v="2900"/>
    <x v="0"/>
    <x v="63"/>
    <x v="1"/>
    <x v="1"/>
    <x v="6"/>
    <x v="354"/>
    <x v="2016"/>
    <x v="2900"/>
    <x v="3"/>
  </r>
  <r>
    <n v="2901"/>
    <x v="2900"/>
    <s v="How can the visual age appreciate something that cant see? With these Audio Plays I will show you, if your willing to listen."/>
    <x v="47"/>
    <n v="6"/>
    <x v="2"/>
    <s v="US"/>
    <s v="USD"/>
    <x v="2897"/>
    <x v="2901"/>
    <x v="0"/>
    <x v="84"/>
    <x v="1"/>
    <x v="1"/>
    <x v="6"/>
    <x v="60"/>
    <x v="362"/>
    <x v="2901"/>
    <x v="3"/>
  </r>
  <r>
    <n v="2902"/>
    <x v="2901"/>
    <s v="Help me honor and bring &quot;The American Soprano&quot; Leontyne Price back to the stage one more time."/>
    <x v="60"/>
    <n v="25"/>
    <x v="2"/>
    <s v="US"/>
    <s v="USD"/>
    <x v="2898"/>
    <x v="2902"/>
    <x v="0"/>
    <x v="29"/>
    <x v="1"/>
    <x v="1"/>
    <x v="6"/>
    <x v="50"/>
    <x v="380"/>
    <x v="2902"/>
    <x v="0"/>
  </r>
  <r>
    <n v="2903"/>
    <x v="2902"/>
    <s v="We are raising funds to rent a theater hall for a play to help educate teenagers and parents on the pitfalls teenagers currently face."/>
    <x v="10"/>
    <n v="39"/>
    <x v="2"/>
    <s v="US"/>
    <s v="USD"/>
    <x v="2899"/>
    <x v="2903"/>
    <x v="0"/>
    <x v="80"/>
    <x v="1"/>
    <x v="1"/>
    <x v="6"/>
    <x v="60"/>
    <x v="2017"/>
    <x v="2903"/>
    <x v="0"/>
  </r>
  <r>
    <n v="2904"/>
    <x v="2903"/>
    <s v="A Tequila slammer with a slice of Tarantino, a line of the London Fringe scene and a shot of â€œBreaking Badâ€. New Writing."/>
    <x v="15"/>
    <n v="75"/>
    <x v="2"/>
    <s v="GB"/>
    <s v="GBP"/>
    <x v="2900"/>
    <x v="2904"/>
    <x v="0"/>
    <x v="80"/>
    <x v="1"/>
    <x v="1"/>
    <x v="6"/>
    <x v="62"/>
    <x v="644"/>
    <x v="2904"/>
    <x v="3"/>
  </r>
  <r>
    <n v="2905"/>
    <x v="2904"/>
    <s v="Philly-based feminist theatre's inaugural production about a woman's friendship with an awesome lady cowboy."/>
    <x v="8"/>
    <n v="622"/>
    <x v="2"/>
    <s v="US"/>
    <s v="USD"/>
    <x v="2901"/>
    <x v="2905"/>
    <x v="0"/>
    <x v="57"/>
    <x v="1"/>
    <x v="1"/>
    <x v="6"/>
    <x v="82"/>
    <x v="2018"/>
    <x v="2905"/>
    <x v="2"/>
  </r>
  <r>
    <n v="2906"/>
    <x v="2905"/>
    <s v="The smash hit, award-winning comedy sashays onto the Los Angeles Theater Scene in a fabulous new production at Atwater Village Theatre."/>
    <x v="12"/>
    <n v="565"/>
    <x v="2"/>
    <s v="US"/>
    <s v="USD"/>
    <x v="2902"/>
    <x v="2906"/>
    <x v="0"/>
    <x v="63"/>
    <x v="1"/>
    <x v="1"/>
    <x v="6"/>
    <x v="114"/>
    <x v="2019"/>
    <x v="2906"/>
    <x v="0"/>
  </r>
  <r>
    <n v="2907"/>
    <x v="2906"/>
    <s v="Spend an evening in the afterlife with some of the greatest women who ever lived. LITTLE NELL's,by Jill Hughes, Los Angeles- June, 2016"/>
    <x v="30"/>
    <n v="2"/>
    <x v="2"/>
    <s v="US"/>
    <s v="USD"/>
    <x v="2903"/>
    <x v="2907"/>
    <x v="0"/>
    <x v="84"/>
    <x v="1"/>
    <x v="1"/>
    <x v="6"/>
    <x v="50"/>
    <x v="120"/>
    <x v="2907"/>
    <x v="2"/>
  </r>
  <r>
    <n v="2908"/>
    <x v="2907"/>
    <s v="A dinner theatre/show about a day in the life of a Vegas &quot;Mob Boss&quot;_x000a_circa 1965- ish. It is all at once realistic,tragic, farce/comical"/>
    <x v="376"/>
    <n v="264"/>
    <x v="2"/>
    <s v="US"/>
    <s v="USD"/>
    <x v="2904"/>
    <x v="2908"/>
    <x v="0"/>
    <x v="81"/>
    <x v="1"/>
    <x v="1"/>
    <x v="6"/>
    <x v="56"/>
    <x v="1775"/>
    <x v="2908"/>
    <x v="2"/>
  </r>
  <r>
    <n v="2909"/>
    <x v="2908"/>
    <s v="CONVERSATIONS WITH AN AVERAGE JOE tells our stories exposing those in charge of our lives and tells how to take control of country back"/>
    <x v="237"/>
    <n v="20"/>
    <x v="2"/>
    <s v="US"/>
    <s v="USD"/>
    <x v="2905"/>
    <x v="2909"/>
    <x v="0"/>
    <x v="29"/>
    <x v="1"/>
    <x v="1"/>
    <x v="6"/>
    <x v="50"/>
    <x v="135"/>
    <x v="2909"/>
    <x v="3"/>
  </r>
  <r>
    <n v="2910"/>
    <x v="2909"/>
    <s v="Free drama, dance and singing workshops for disadvantaged young people to inspire, create and help them follow their dreams."/>
    <x v="11"/>
    <n v="1"/>
    <x v="2"/>
    <s v="GB"/>
    <s v="GBP"/>
    <x v="2906"/>
    <x v="2910"/>
    <x v="0"/>
    <x v="29"/>
    <x v="1"/>
    <x v="1"/>
    <x v="6"/>
    <x v="50"/>
    <x v="120"/>
    <x v="2910"/>
    <x v="0"/>
  </r>
  <r>
    <n v="2911"/>
    <x v="2910"/>
    <s v="The Most Beautiful Things in Japan are Hidden...Our different &amp; original play from the Japanese folk tale The Bamboo Cutters Daughter."/>
    <x v="40"/>
    <n v="657"/>
    <x v="2"/>
    <s v="US"/>
    <s v="USD"/>
    <x v="2907"/>
    <x v="2911"/>
    <x v="0"/>
    <x v="25"/>
    <x v="1"/>
    <x v="1"/>
    <x v="6"/>
    <x v="121"/>
    <x v="2020"/>
    <x v="2911"/>
    <x v="0"/>
  </r>
  <r>
    <n v="2912"/>
    <x v="2911"/>
    <s v="Set in Iceland, Fair Play is a a dark comedy- a play within a play. An extravaganza, fueled by Absinthe, and touched by the Surreal."/>
    <x v="377"/>
    <n v="2030"/>
    <x v="2"/>
    <s v="US"/>
    <s v="USD"/>
    <x v="2908"/>
    <x v="2912"/>
    <x v="0"/>
    <x v="55"/>
    <x v="1"/>
    <x v="1"/>
    <x v="6"/>
    <x v="51"/>
    <x v="2021"/>
    <x v="2912"/>
    <x v="0"/>
  </r>
  <r>
    <n v="2913"/>
    <x v="2912"/>
    <s v="A LIVE history infused, frightening magic and mind reading show in the heart of the Halloween capital of the world, Salem, MA!!"/>
    <x v="3"/>
    <n v="2"/>
    <x v="2"/>
    <s v="US"/>
    <s v="USD"/>
    <x v="2909"/>
    <x v="2913"/>
    <x v="0"/>
    <x v="84"/>
    <x v="1"/>
    <x v="1"/>
    <x v="6"/>
    <x v="50"/>
    <x v="120"/>
    <x v="2913"/>
    <x v="3"/>
  </r>
  <r>
    <n v="2914"/>
    <x v="2913"/>
    <s v="Hercules must complete four challenges in order to meet the father he never knew"/>
    <x v="31"/>
    <n v="1"/>
    <x v="2"/>
    <s v="GB"/>
    <s v="GBP"/>
    <x v="2910"/>
    <x v="2914"/>
    <x v="0"/>
    <x v="29"/>
    <x v="1"/>
    <x v="1"/>
    <x v="6"/>
    <x v="50"/>
    <x v="120"/>
    <x v="2914"/>
    <x v="0"/>
  </r>
  <r>
    <n v="2915"/>
    <x v="2914"/>
    <s v="An inclusive, cross community, multi-cultural theatre production for children aged 3 to 16 and their families"/>
    <x v="28"/>
    <n v="611"/>
    <x v="2"/>
    <s v="GB"/>
    <s v="GBP"/>
    <x v="2911"/>
    <x v="2915"/>
    <x v="0"/>
    <x v="83"/>
    <x v="1"/>
    <x v="1"/>
    <x v="6"/>
    <x v="221"/>
    <x v="2022"/>
    <x v="2915"/>
    <x v="2"/>
  </r>
  <r>
    <n v="2916"/>
    <x v="2915"/>
    <s v="The moving dramatisation of one man's journey to find the truth behind the Libyan regime change."/>
    <x v="378"/>
    <n v="145"/>
    <x v="2"/>
    <s v="GB"/>
    <s v="GBP"/>
    <x v="2912"/>
    <x v="2916"/>
    <x v="0"/>
    <x v="63"/>
    <x v="1"/>
    <x v="1"/>
    <x v="6"/>
    <x v="59"/>
    <x v="2023"/>
    <x v="2916"/>
    <x v="3"/>
  </r>
  <r>
    <n v="2917"/>
    <x v="2916"/>
    <s v="Cross dressing, cross gartering, crossed swords. Cross a bridge and come see this fantastically fun rendition of Twelfth Night"/>
    <x v="13"/>
    <n v="437"/>
    <x v="2"/>
    <s v="US"/>
    <s v="USD"/>
    <x v="2913"/>
    <x v="2917"/>
    <x v="0"/>
    <x v="82"/>
    <x v="1"/>
    <x v="1"/>
    <x v="6"/>
    <x v="66"/>
    <x v="2024"/>
    <x v="2917"/>
    <x v="0"/>
  </r>
  <r>
    <n v="2918"/>
    <x v="2917"/>
    <s v="A meta-theatrical retelling of Chekhov's Three Sisters, framed with Civil War Hymns, Dance, and wild theatricality."/>
    <x v="10"/>
    <n v="1362"/>
    <x v="2"/>
    <s v="US"/>
    <s v="USD"/>
    <x v="2914"/>
    <x v="2918"/>
    <x v="0"/>
    <x v="9"/>
    <x v="1"/>
    <x v="1"/>
    <x v="6"/>
    <x v="117"/>
    <x v="353"/>
    <x v="2918"/>
    <x v="0"/>
  </r>
  <r>
    <n v="2919"/>
    <x v="2918"/>
    <s v="A full staged reading of a new play about a boy who learns how to be happy from the most unexpected person."/>
    <x v="20"/>
    <n v="51"/>
    <x v="2"/>
    <s v="US"/>
    <s v="USD"/>
    <x v="2915"/>
    <x v="2919"/>
    <x v="0"/>
    <x v="79"/>
    <x v="1"/>
    <x v="1"/>
    <x v="6"/>
    <x v="114"/>
    <x v="434"/>
    <x v="2919"/>
    <x v="3"/>
  </r>
  <r>
    <n v="2920"/>
    <x v="2919"/>
    <s v="Help save this village theatre group. Funding required for lighting, stage equipment, &amp; ongoing productions. Involves youth  &amp; adults."/>
    <x v="30"/>
    <n v="671"/>
    <x v="2"/>
    <s v="CA"/>
    <s v="CAD"/>
    <x v="2916"/>
    <x v="2920"/>
    <x v="0"/>
    <x v="62"/>
    <x v="1"/>
    <x v="1"/>
    <x v="6"/>
    <x v="117"/>
    <x v="2025"/>
    <x v="2920"/>
    <x v="0"/>
  </r>
  <r>
    <n v="2921"/>
    <x v="2920"/>
    <s v="I'm creating a cabaret in which all donations go directly to Broadway Cares/Equity Fights AIDS."/>
    <x v="213"/>
    <n v="129"/>
    <x v="0"/>
    <s v="US"/>
    <s v="USD"/>
    <x v="2917"/>
    <x v="2921"/>
    <x v="0"/>
    <x v="83"/>
    <x v="0"/>
    <x v="1"/>
    <x v="40"/>
    <x v="32"/>
    <x v="1340"/>
    <x v="2921"/>
    <x v="3"/>
  </r>
  <r>
    <n v="2922"/>
    <x v="2921"/>
    <s v="We as a Performing Arts College are to perform 'Les Miserables'. We need backing in order to afford the set, costume and other aspects."/>
    <x v="2"/>
    <n v="500"/>
    <x v="0"/>
    <s v="GB"/>
    <s v="GBP"/>
    <x v="2918"/>
    <x v="2922"/>
    <x v="0"/>
    <x v="79"/>
    <x v="0"/>
    <x v="1"/>
    <x v="40"/>
    <x v="8"/>
    <x v="160"/>
    <x v="2922"/>
    <x v="0"/>
  </r>
  <r>
    <n v="2923"/>
    <x v="2922"/>
    <s v="Spreading the love of theatre, one step at a time. I would like to produce a reading of one of my favorite musicals"/>
    <x v="43"/>
    <n v="300"/>
    <x v="0"/>
    <s v="US"/>
    <s v="USD"/>
    <x v="2919"/>
    <x v="2923"/>
    <x v="0"/>
    <x v="73"/>
    <x v="0"/>
    <x v="1"/>
    <x v="40"/>
    <x v="8"/>
    <x v="179"/>
    <x v="2923"/>
    <x v="0"/>
  </r>
  <r>
    <n v="2924"/>
    <x v="2923"/>
    <s v="Theatre is home and there's no place like home!  So, click your heels three times, and come home to the magic we create for you!"/>
    <x v="31"/>
    <n v="25800"/>
    <x v="0"/>
    <s v="US"/>
    <s v="USD"/>
    <x v="2920"/>
    <x v="2924"/>
    <x v="0"/>
    <x v="206"/>
    <x v="0"/>
    <x v="1"/>
    <x v="40"/>
    <x v="33"/>
    <x v="2026"/>
    <x v="2924"/>
    <x v="0"/>
  </r>
  <r>
    <n v="2925"/>
    <x v="2924"/>
    <s v="Help the Gold Dust Orphans bring their new musical 'SNOW WHITE AND THE SEVEN BOTTOMS' to New York City this fall!"/>
    <x v="101"/>
    <n v="46100.69"/>
    <x v="0"/>
    <s v="US"/>
    <s v="USD"/>
    <x v="2921"/>
    <x v="2925"/>
    <x v="0"/>
    <x v="473"/>
    <x v="0"/>
    <x v="1"/>
    <x v="40"/>
    <x v="21"/>
    <x v="2027"/>
    <x v="2925"/>
    <x v="3"/>
  </r>
  <r>
    <n v="2926"/>
    <x v="2925"/>
    <s v="A musical, by Louis Lagalante and Patty Hamilton, that explores loss and the different ways we can choose to move on from it."/>
    <x v="9"/>
    <n v="3750"/>
    <x v="0"/>
    <s v="US"/>
    <s v="USD"/>
    <x v="2922"/>
    <x v="2926"/>
    <x v="0"/>
    <x v="133"/>
    <x v="0"/>
    <x v="1"/>
    <x v="40"/>
    <x v="105"/>
    <x v="753"/>
    <x v="2926"/>
    <x v="0"/>
  </r>
  <r>
    <n v="2927"/>
    <x v="2926"/>
    <s v="They're Creepy, They're Kooky, And They're coming to Tuscaloosa this October! Help Us Bring the World of The Addams Family To Life!"/>
    <x v="40"/>
    <n v="2355"/>
    <x v="0"/>
    <s v="US"/>
    <s v="USD"/>
    <x v="2923"/>
    <x v="2927"/>
    <x v="0"/>
    <x v="64"/>
    <x v="0"/>
    <x v="1"/>
    <x v="40"/>
    <x v="26"/>
    <x v="2028"/>
    <x v="2927"/>
    <x v="3"/>
  </r>
  <r>
    <n v="2928"/>
    <x v="2927"/>
    <s v="This is a touring production for schools in the Treasure Valley!"/>
    <x v="28"/>
    <n v="1000"/>
    <x v="0"/>
    <s v="US"/>
    <s v="USD"/>
    <x v="2924"/>
    <x v="2928"/>
    <x v="0"/>
    <x v="54"/>
    <x v="0"/>
    <x v="1"/>
    <x v="40"/>
    <x v="8"/>
    <x v="683"/>
    <x v="2928"/>
    <x v="2"/>
  </r>
  <r>
    <n v="2929"/>
    <x v="2928"/>
    <s v="Help fund ROCKT's first production!  We want to bring musical theater to kids who have limited access to it, and offer it free to kids."/>
    <x v="6"/>
    <n v="8165.55"/>
    <x v="0"/>
    <s v="US"/>
    <s v="USD"/>
    <x v="2925"/>
    <x v="2929"/>
    <x v="0"/>
    <x v="58"/>
    <x v="0"/>
    <x v="1"/>
    <x v="40"/>
    <x v="21"/>
    <x v="2029"/>
    <x v="2929"/>
    <x v="3"/>
  </r>
  <r>
    <n v="2930"/>
    <x v="2929"/>
    <s v="Forbear! is a new theatre company aiming to produce exciting and innovative theatre using performers from a variety of disciplines."/>
    <x v="3"/>
    <n v="10092"/>
    <x v="0"/>
    <s v="GB"/>
    <s v="GBP"/>
    <x v="2926"/>
    <x v="2930"/>
    <x v="0"/>
    <x v="95"/>
    <x v="0"/>
    <x v="1"/>
    <x v="40"/>
    <x v="7"/>
    <x v="2030"/>
    <x v="2930"/>
    <x v="0"/>
  </r>
  <r>
    <n v="2931"/>
    <x v="2930"/>
    <s v="And More Shenanigans Theatre is a brand new Edmonton based theatre company dedicated to creating and developing quirky original works"/>
    <x v="47"/>
    <n v="795"/>
    <x v="0"/>
    <s v="CA"/>
    <s v="CAD"/>
    <x v="2927"/>
    <x v="2931"/>
    <x v="0"/>
    <x v="82"/>
    <x v="0"/>
    <x v="1"/>
    <x v="40"/>
    <x v="6"/>
    <x v="596"/>
    <x v="2931"/>
    <x v="3"/>
  </r>
  <r>
    <n v="2932"/>
    <x v="2931"/>
    <s v="When a rich girl fakes destitution so she can audition for a homeless talent show, she bridges our wealth gap with a tragic love."/>
    <x v="379"/>
    <n v="3258"/>
    <x v="0"/>
    <s v="AU"/>
    <s v="AUD"/>
    <x v="2928"/>
    <x v="2932"/>
    <x v="0"/>
    <x v="44"/>
    <x v="0"/>
    <x v="1"/>
    <x v="40"/>
    <x v="2"/>
    <x v="2031"/>
    <x v="2932"/>
    <x v="0"/>
  </r>
  <r>
    <n v="2933"/>
    <x v="2932"/>
    <s v="An intimate musical about friendship and time, growing up, and coming of age. Music and words that will stay with you for years to come"/>
    <x v="30"/>
    <n v="2569"/>
    <x v="0"/>
    <s v="US"/>
    <s v="USD"/>
    <x v="2929"/>
    <x v="2933"/>
    <x v="0"/>
    <x v="241"/>
    <x v="0"/>
    <x v="1"/>
    <x v="40"/>
    <x v="33"/>
    <x v="2032"/>
    <x v="2933"/>
    <x v="2"/>
  </r>
  <r>
    <n v="2934"/>
    <x v="2933"/>
    <s v="Powerful community theatre production of Jason Robert Brown's &quot;Songs for a New World&quot; in London, Ontario."/>
    <x v="30"/>
    <n v="2700"/>
    <x v="0"/>
    <s v="CA"/>
    <s v="CAD"/>
    <x v="2930"/>
    <x v="2934"/>
    <x v="0"/>
    <x v="77"/>
    <x v="0"/>
    <x v="1"/>
    <x v="40"/>
    <x v="29"/>
    <x v="2033"/>
    <x v="2934"/>
    <x v="3"/>
  </r>
  <r>
    <n v="2935"/>
    <x v="2934"/>
    <s v="Fresco brings a full scale operatic production to your neighborhood - SNOW WHITE, set to the world's greatest music!"/>
    <x v="8"/>
    <n v="3531"/>
    <x v="0"/>
    <s v="US"/>
    <s v="USD"/>
    <x v="2931"/>
    <x v="2935"/>
    <x v="0"/>
    <x v="70"/>
    <x v="0"/>
    <x v="1"/>
    <x v="40"/>
    <x v="7"/>
    <x v="2034"/>
    <x v="2935"/>
    <x v="2"/>
  </r>
  <r>
    <n v="2936"/>
    <x v="2935"/>
    <s v="We need your help to complete our musical! Help us add two more original songs to our winter show, Babes in Toyland."/>
    <x v="28"/>
    <n v="1280"/>
    <x v="0"/>
    <s v="US"/>
    <s v="USD"/>
    <x v="2932"/>
    <x v="2936"/>
    <x v="0"/>
    <x v="69"/>
    <x v="0"/>
    <x v="1"/>
    <x v="40"/>
    <x v="30"/>
    <x v="1753"/>
    <x v="2936"/>
    <x v="3"/>
  </r>
  <r>
    <n v="2937"/>
    <x v="2936"/>
    <s v="UCAS is a new British musical premiering at the Edinburgh Fringe Festival 2014."/>
    <x v="15"/>
    <n v="2000"/>
    <x v="0"/>
    <s v="GB"/>
    <s v="GBP"/>
    <x v="2933"/>
    <x v="2937"/>
    <x v="0"/>
    <x v="165"/>
    <x v="0"/>
    <x v="1"/>
    <x v="40"/>
    <x v="18"/>
    <x v="2035"/>
    <x v="2937"/>
    <x v="3"/>
  </r>
  <r>
    <n v="2938"/>
    <x v="2937"/>
    <s v="Keep It Spinning! Is an after-school, six week workshop, during which students create an musical based on on an overarching theme."/>
    <x v="23"/>
    <n v="4055"/>
    <x v="0"/>
    <s v="US"/>
    <s v="USD"/>
    <x v="2934"/>
    <x v="2938"/>
    <x v="0"/>
    <x v="58"/>
    <x v="0"/>
    <x v="1"/>
    <x v="40"/>
    <x v="7"/>
    <x v="2036"/>
    <x v="2938"/>
    <x v="3"/>
  </r>
  <r>
    <n v="2939"/>
    <x v="2938"/>
    <s v="Skyline Board Trustees have offered matching grants to help fund next season's production of Dreamgirls! Your donation will be doubled!"/>
    <x v="6"/>
    <n v="8230"/>
    <x v="0"/>
    <s v="US"/>
    <s v="USD"/>
    <x v="2935"/>
    <x v="2939"/>
    <x v="0"/>
    <x v="20"/>
    <x v="0"/>
    <x v="1"/>
    <x v="40"/>
    <x v="33"/>
    <x v="2037"/>
    <x v="2939"/>
    <x v="3"/>
  </r>
  <r>
    <n v="2940"/>
    <x v="2939"/>
    <s v="We are asking for people to donate to our theater club, the ITAVA Players, a public high school club from Brooklyn, NY."/>
    <x v="30"/>
    <n v="2681"/>
    <x v="0"/>
    <s v="US"/>
    <s v="USD"/>
    <x v="2936"/>
    <x v="2940"/>
    <x v="0"/>
    <x v="51"/>
    <x v="0"/>
    <x v="1"/>
    <x v="40"/>
    <x v="13"/>
    <x v="129"/>
    <x v="2940"/>
    <x v="3"/>
  </r>
  <r>
    <n v="2941"/>
    <x v="2940"/>
    <s v="Ovations wants to buy property to open a variety club to become the 1st minority owned club in Cincy, focusing on artists on the rise."/>
    <x v="31"/>
    <n v="1"/>
    <x v="2"/>
    <s v="US"/>
    <s v="USD"/>
    <x v="2937"/>
    <x v="2941"/>
    <x v="0"/>
    <x v="29"/>
    <x v="1"/>
    <x v="1"/>
    <x v="38"/>
    <x v="50"/>
    <x v="120"/>
    <x v="2941"/>
    <x v="0"/>
  </r>
  <r>
    <n v="2942"/>
    <x v="2941"/>
    <s v="YOUR community theatre:  provide a facility that is usable for presentation of movies, live music, live theatre and community events"/>
    <x v="61"/>
    <n v="40850"/>
    <x v="2"/>
    <s v="CA"/>
    <s v="CAD"/>
    <x v="2938"/>
    <x v="2942"/>
    <x v="0"/>
    <x v="91"/>
    <x v="1"/>
    <x v="1"/>
    <x v="38"/>
    <x v="68"/>
    <x v="2038"/>
    <x v="2942"/>
    <x v="0"/>
  </r>
  <r>
    <n v="2943"/>
    <x v="2942"/>
    <s v="Building a Resource Network and Funding Capacity to support, empower and promote Afrocentric Arts in Metro Columbus"/>
    <x v="9"/>
    <n v="0"/>
    <x v="2"/>
    <s v="US"/>
    <s v="USD"/>
    <x v="2939"/>
    <x v="2943"/>
    <x v="0"/>
    <x v="78"/>
    <x v="1"/>
    <x v="1"/>
    <x v="38"/>
    <x v="50"/>
    <x v="121"/>
    <x v="2943"/>
    <x v="0"/>
  </r>
  <r>
    <n v="2944"/>
    <x v="2943"/>
    <s v="Our vision: build and operate a Theater Arts Center for south-central Washington state in Goldendale."/>
    <x v="3"/>
    <n v="100"/>
    <x v="2"/>
    <s v="US"/>
    <s v="USD"/>
    <x v="2940"/>
    <x v="2944"/>
    <x v="0"/>
    <x v="29"/>
    <x v="1"/>
    <x v="1"/>
    <x v="38"/>
    <x v="60"/>
    <x v="101"/>
    <x v="2944"/>
    <x v="0"/>
  </r>
  <r>
    <n v="2945"/>
    <x v="2944"/>
    <s v="Where people that enjoy theater, or just something new can go to have fun and experience varying types of theater in Albuquerque."/>
    <x v="63"/>
    <n v="0"/>
    <x v="2"/>
    <s v="US"/>
    <s v="USD"/>
    <x v="2941"/>
    <x v="2945"/>
    <x v="0"/>
    <x v="78"/>
    <x v="1"/>
    <x v="1"/>
    <x v="38"/>
    <x v="50"/>
    <x v="121"/>
    <x v="2945"/>
    <x v="0"/>
  </r>
  <r>
    <n v="2946"/>
    <x v="2945"/>
    <s v="I have set up a new theatre company, and am looking to raise funds to purchase a venue with a difference to a standard theatre."/>
    <x v="13"/>
    <n v="2"/>
    <x v="2"/>
    <s v="GB"/>
    <s v="GBP"/>
    <x v="2942"/>
    <x v="2946"/>
    <x v="0"/>
    <x v="84"/>
    <x v="1"/>
    <x v="1"/>
    <x v="38"/>
    <x v="50"/>
    <x v="120"/>
    <x v="2946"/>
    <x v="2"/>
  </r>
  <r>
    <n v="2947"/>
    <x v="2946"/>
    <s v="Bringing Health, Wellness and Creative Empowerment to an active community in a whole new way... are you ready to 'FLOAT', Duluth?"/>
    <x v="31"/>
    <n v="1072"/>
    <x v="2"/>
    <s v="US"/>
    <s v="USD"/>
    <x v="2943"/>
    <x v="2947"/>
    <x v="0"/>
    <x v="62"/>
    <x v="1"/>
    <x v="1"/>
    <x v="38"/>
    <x v="65"/>
    <x v="2039"/>
    <x v="2947"/>
    <x v="2"/>
  </r>
  <r>
    <n v="2948"/>
    <x v="2947"/>
    <s v="The Space Opera is an action packed reenactment of Xenu's story, a sacred teaching thats considered a secret of the Scientology church"/>
    <x v="69"/>
    <n v="24"/>
    <x v="2"/>
    <s v="US"/>
    <s v="USD"/>
    <x v="2944"/>
    <x v="2948"/>
    <x v="0"/>
    <x v="82"/>
    <x v="1"/>
    <x v="1"/>
    <x v="38"/>
    <x v="50"/>
    <x v="2040"/>
    <x v="2948"/>
    <x v="0"/>
  </r>
  <r>
    <n v="2949"/>
    <x v="2948"/>
    <s v="This center will be open to any and all people regardless of their religion.   We will be offering art, music, empowerment, and more!"/>
    <x v="28"/>
    <n v="25"/>
    <x v="2"/>
    <s v="US"/>
    <s v="USD"/>
    <x v="2945"/>
    <x v="2949"/>
    <x v="0"/>
    <x v="84"/>
    <x v="1"/>
    <x v="1"/>
    <x v="38"/>
    <x v="56"/>
    <x v="381"/>
    <x v="2949"/>
    <x v="0"/>
  </r>
  <r>
    <n v="2950"/>
    <x v="2949"/>
    <s v="Help www.KidZoneMuseum.org grow to serve children 1-18 with science, engineering, arts and PLAY especially low-income families."/>
    <x v="380"/>
    <n v="0"/>
    <x v="2"/>
    <s v="US"/>
    <s v="USD"/>
    <x v="2946"/>
    <x v="2950"/>
    <x v="0"/>
    <x v="78"/>
    <x v="1"/>
    <x v="1"/>
    <x v="38"/>
    <x v="50"/>
    <x v="121"/>
    <x v="2950"/>
    <x v="0"/>
  </r>
  <r>
    <n v="2951"/>
    <x v="2950"/>
    <s v="A building w/office, rehearsal space and classrooms centered on performing arts._x000a_Brentwood Theater Company is a non-profit 501(c)(3)"/>
    <x v="63"/>
    <n v="1096"/>
    <x v="1"/>
    <s v="US"/>
    <s v="USD"/>
    <x v="2947"/>
    <x v="2951"/>
    <x v="0"/>
    <x v="6"/>
    <x v="1"/>
    <x v="1"/>
    <x v="38"/>
    <x v="53"/>
    <x v="2041"/>
    <x v="2951"/>
    <x v="3"/>
  </r>
  <r>
    <n v="2952"/>
    <x v="2951"/>
    <s v="Mountain Haven transforms a former disused Mt Laguna Church into space for celebrations, events, learning, conferences, retreats &amp; more"/>
    <x v="22"/>
    <n v="1605"/>
    <x v="1"/>
    <s v="US"/>
    <s v="USD"/>
    <x v="2948"/>
    <x v="2952"/>
    <x v="0"/>
    <x v="22"/>
    <x v="1"/>
    <x v="1"/>
    <x v="38"/>
    <x v="59"/>
    <x v="2042"/>
    <x v="2952"/>
    <x v="2"/>
  </r>
  <r>
    <n v="2953"/>
    <x v="2952"/>
    <s v="I want to purchase the former Bread Of Life Church and convert it into a multipurpose theater space for local talent."/>
    <x v="307"/>
    <n v="605"/>
    <x v="1"/>
    <s v="US"/>
    <s v="USD"/>
    <x v="2949"/>
    <x v="2953"/>
    <x v="0"/>
    <x v="83"/>
    <x v="1"/>
    <x v="1"/>
    <x v="38"/>
    <x v="50"/>
    <x v="2043"/>
    <x v="2953"/>
    <x v="0"/>
  </r>
  <r>
    <n v="2954"/>
    <x v="2953"/>
    <s v="Independent film theater, studio and tech lab with storefront, open space for creative people to grow their dream into a profit."/>
    <x v="36"/>
    <n v="0"/>
    <x v="1"/>
    <s v="US"/>
    <s v="USD"/>
    <x v="2950"/>
    <x v="2954"/>
    <x v="0"/>
    <x v="78"/>
    <x v="1"/>
    <x v="1"/>
    <x v="38"/>
    <x v="50"/>
    <x v="121"/>
    <x v="2954"/>
    <x v="1"/>
  </r>
  <r>
    <n v="2955"/>
    <x v="2954"/>
    <s v="Stage Door Theater needs a stage for its current and future productions. Can you help?"/>
    <x v="38"/>
    <n v="715"/>
    <x v="1"/>
    <s v="US"/>
    <s v="USD"/>
    <x v="2951"/>
    <x v="2955"/>
    <x v="0"/>
    <x v="202"/>
    <x v="1"/>
    <x v="1"/>
    <x v="38"/>
    <x v="64"/>
    <x v="177"/>
    <x v="2955"/>
    <x v="0"/>
  </r>
  <r>
    <n v="2956"/>
    <x v="2955"/>
    <s v="Family-owned and community-operated haunted Halloween attraction in Bladensburg, OH, needs your help to grow bigger!"/>
    <x v="278"/>
    <n v="1322"/>
    <x v="1"/>
    <s v="US"/>
    <s v="USD"/>
    <x v="2952"/>
    <x v="2956"/>
    <x v="0"/>
    <x v="9"/>
    <x v="1"/>
    <x v="1"/>
    <x v="38"/>
    <x v="123"/>
    <x v="2044"/>
    <x v="2956"/>
    <x v="2"/>
  </r>
  <r>
    <n v="2957"/>
    <x v="2956"/>
    <s v="Theatre in Tuscaloosa, AL built in the 1930s.  The headsets seem about that old. They are almost unusable."/>
    <x v="36"/>
    <n v="280"/>
    <x v="1"/>
    <s v="US"/>
    <s v="USD"/>
    <x v="2953"/>
    <x v="2957"/>
    <x v="0"/>
    <x v="83"/>
    <x v="1"/>
    <x v="1"/>
    <x v="38"/>
    <x v="53"/>
    <x v="723"/>
    <x v="2957"/>
    <x v="0"/>
  </r>
  <r>
    <n v="2958"/>
    <x v="2957"/>
    <s v="Chicago Based Theater Company and Venue Dedicated to Social Justice and Mainstreaming the Palestinian Narrative"/>
    <x v="58"/>
    <n v="0"/>
    <x v="1"/>
    <s v="US"/>
    <s v="USD"/>
    <x v="2954"/>
    <x v="2958"/>
    <x v="0"/>
    <x v="78"/>
    <x v="1"/>
    <x v="1"/>
    <x v="38"/>
    <x v="50"/>
    <x v="121"/>
    <x v="2958"/>
    <x v="2"/>
  </r>
  <r>
    <n v="2959"/>
    <x v="2958"/>
    <s v="A magical, unique, theatre bus which aims to inspire the creative communities around Bath and create unique performance opportunities."/>
    <x v="3"/>
    <n v="0"/>
    <x v="1"/>
    <s v="GB"/>
    <s v="GBP"/>
    <x v="2955"/>
    <x v="2959"/>
    <x v="0"/>
    <x v="78"/>
    <x v="1"/>
    <x v="1"/>
    <x v="38"/>
    <x v="50"/>
    <x v="121"/>
    <x v="2959"/>
    <x v="2"/>
  </r>
  <r>
    <n v="2960"/>
    <x v="2959"/>
    <s v="Built in the late 1800's, this 70K sq. feet estate has fallen into disrepair.  Seeking to buy and convert to useful space"/>
    <x v="381"/>
    <n v="0"/>
    <x v="1"/>
    <s v="US"/>
    <s v="USD"/>
    <x v="2956"/>
    <x v="2960"/>
    <x v="0"/>
    <x v="78"/>
    <x v="1"/>
    <x v="1"/>
    <x v="38"/>
    <x v="50"/>
    <x v="121"/>
    <x v="2960"/>
    <x v="3"/>
  </r>
  <r>
    <n v="2961"/>
    <x v="2960"/>
    <s v="Teens in Take Note Troupe put on Shakespeare in the Park annually. Keep relevant, family-friendly Shakespeare in the community!"/>
    <x v="10"/>
    <n v="5481"/>
    <x v="0"/>
    <s v="US"/>
    <s v="USD"/>
    <x v="2957"/>
    <x v="2961"/>
    <x v="0"/>
    <x v="52"/>
    <x v="0"/>
    <x v="1"/>
    <x v="6"/>
    <x v="5"/>
    <x v="2045"/>
    <x v="2961"/>
    <x v="0"/>
  </r>
  <r>
    <n v="2962"/>
    <x v="2961"/>
    <s v="A pop-up outdoor theatre company bringing accessible Shakespeare to parks and other locations in the greater Phoenix area!"/>
    <x v="28"/>
    <n v="1218"/>
    <x v="0"/>
    <s v="US"/>
    <s v="USD"/>
    <x v="2958"/>
    <x v="2962"/>
    <x v="0"/>
    <x v="9"/>
    <x v="0"/>
    <x v="1"/>
    <x v="6"/>
    <x v="108"/>
    <x v="546"/>
    <x v="2962"/>
    <x v="0"/>
  </r>
  <r>
    <n v="2963"/>
    <x v="2962"/>
    <s v="A hilarious comedy show about motherhood...through stories, videos and stand-up you'll realize YOUâ€™RE NOT CRAZY, motherhood is!"/>
    <x v="3"/>
    <n v="10685"/>
    <x v="0"/>
    <s v="US"/>
    <s v="USD"/>
    <x v="2959"/>
    <x v="2963"/>
    <x v="0"/>
    <x v="15"/>
    <x v="0"/>
    <x v="1"/>
    <x v="6"/>
    <x v="13"/>
    <x v="2046"/>
    <x v="2963"/>
    <x v="0"/>
  </r>
  <r>
    <n v="2964"/>
    <x v="2963"/>
    <s v="I want to produce the first-ever all-pug production of &quot;Hamlet.&quot;  As you can imagine, this will require finding very talented pugs."/>
    <x v="10"/>
    <n v="5035.6899999999996"/>
    <x v="0"/>
    <s v="US"/>
    <s v="USD"/>
    <x v="2960"/>
    <x v="2964"/>
    <x v="0"/>
    <x v="193"/>
    <x v="0"/>
    <x v="1"/>
    <x v="6"/>
    <x v="7"/>
    <x v="2047"/>
    <x v="2964"/>
    <x v="3"/>
  </r>
  <r>
    <n v="2965"/>
    <x v="2964"/>
    <s v="Marina's mother has disappeared at sea.  Everyone believes she has drowned.  But Marina believes her mother has become a mermaid."/>
    <x v="15"/>
    <n v="1635"/>
    <x v="0"/>
    <s v="US"/>
    <s v="USD"/>
    <x v="2961"/>
    <x v="2965"/>
    <x v="0"/>
    <x v="70"/>
    <x v="0"/>
    <x v="1"/>
    <x v="6"/>
    <x v="15"/>
    <x v="2048"/>
    <x v="2965"/>
    <x v="0"/>
  </r>
  <r>
    <n v="2966"/>
    <x v="2965"/>
    <s v="Bringing one of Neil LaBute's incredibly witty and viciously honest plays, about body image and the effect it has on us, to life!"/>
    <x v="3"/>
    <n v="11363"/>
    <x v="0"/>
    <s v="US"/>
    <s v="USD"/>
    <x v="2962"/>
    <x v="2966"/>
    <x v="0"/>
    <x v="130"/>
    <x v="0"/>
    <x v="1"/>
    <x v="6"/>
    <x v="35"/>
    <x v="2049"/>
    <x v="2966"/>
    <x v="0"/>
  </r>
  <r>
    <n v="2967"/>
    <x v="2966"/>
    <s v="Scissortail is a story of loss, grief, and recovery based on the events of the 1995 Oklahoma City Bombing."/>
    <x v="10"/>
    <n v="5696"/>
    <x v="0"/>
    <s v="US"/>
    <s v="USD"/>
    <x v="2963"/>
    <x v="2967"/>
    <x v="0"/>
    <x v="26"/>
    <x v="0"/>
    <x v="1"/>
    <x v="6"/>
    <x v="35"/>
    <x v="2050"/>
    <x v="2967"/>
    <x v="0"/>
  </r>
  <r>
    <n v="2968"/>
    <x v="2967"/>
    <s v="The Curse of the Babywoman is real â€” and it is coming to FringeNYC this August."/>
    <x v="8"/>
    <n v="3710"/>
    <x v="0"/>
    <s v="US"/>
    <s v="USD"/>
    <x v="2964"/>
    <x v="2968"/>
    <x v="0"/>
    <x v="5"/>
    <x v="0"/>
    <x v="1"/>
    <x v="6"/>
    <x v="6"/>
    <x v="2051"/>
    <x v="2968"/>
    <x v="2"/>
  </r>
  <r>
    <n v="2969"/>
    <x v="2968"/>
    <s v="A poignant &amp; hilarious tale of Charlie Brown &amp; friends navigating high school. A fresh take on the off Broadway hit by YYC artists."/>
    <x v="28"/>
    <n v="1625"/>
    <x v="0"/>
    <s v="CA"/>
    <s v="CAD"/>
    <x v="2965"/>
    <x v="2969"/>
    <x v="0"/>
    <x v="57"/>
    <x v="0"/>
    <x v="1"/>
    <x v="6"/>
    <x v="201"/>
    <x v="2052"/>
    <x v="2969"/>
    <x v="0"/>
  </r>
  <r>
    <n v="2970"/>
    <x v="2969"/>
    <s v="Kara Ayn Napolitano's latest play about a young mother's attempt to reclaim her life after making a serious mistake."/>
    <x v="12"/>
    <n v="6360"/>
    <x v="0"/>
    <s v="US"/>
    <s v="USD"/>
    <x v="2966"/>
    <x v="2970"/>
    <x v="0"/>
    <x v="110"/>
    <x v="0"/>
    <x v="1"/>
    <x v="6"/>
    <x v="6"/>
    <x v="2053"/>
    <x v="2970"/>
    <x v="3"/>
  </r>
  <r>
    <n v="2971"/>
    <x v="2970"/>
    <s v="An Asian-Jewish-American family collides with music, food, and identity crises in this world premiere New York theater production."/>
    <x v="50"/>
    <n v="3205"/>
    <x v="0"/>
    <s v="US"/>
    <s v="USD"/>
    <x v="2967"/>
    <x v="2971"/>
    <x v="0"/>
    <x v="68"/>
    <x v="0"/>
    <x v="1"/>
    <x v="6"/>
    <x v="8"/>
    <x v="2054"/>
    <x v="2971"/>
    <x v="3"/>
  </r>
  <r>
    <n v="2972"/>
    <x v="2971"/>
    <s v="A group of artists. A mythical art piece. A harrowing quest. And some margaritas."/>
    <x v="13"/>
    <n v="2107"/>
    <x v="0"/>
    <s v="US"/>
    <s v="USD"/>
    <x v="2968"/>
    <x v="2972"/>
    <x v="0"/>
    <x v="57"/>
    <x v="0"/>
    <x v="1"/>
    <x v="6"/>
    <x v="2"/>
    <x v="2055"/>
    <x v="2972"/>
    <x v="2"/>
  </r>
  <r>
    <n v="2973"/>
    <x v="2972"/>
    <s v="We're going to represent the entire USA at the World Festival of Children's Theater in Stratford, ON in June, 2016. Help us get there!"/>
    <x v="10"/>
    <n v="8740"/>
    <x v="0"/>
    <s v="US"/>
    <s v="USD"/>
    <x v="2969"/>
    <x v="2973"/>
    <x v="0"/>
    <x v="51"/>
    <x v="0"/>
    <x v="1"/>
    <x v="6"/>
    <x v="216"/>
    <x v="2056"/>
    <x v="2973"/>
    <x v="0"/>
  </r>
  <r>
    <n v="2974"/>
    <x v="2973"/>
    <s v="Known for producing gritty new work, TheatreFIRST presents an exciting new romantic comedy by the hottest playwright in the country."/>
    <x v="10"/>
    <n v="5100"/>
    <x v="0"/>
    <s v="US"/>
    <s v="USD"/>
    <x v="2970"/>
    <x v="2974"/>
    <x v="0"/>
    <x v="45"/>
    <x v="0"/>
    <x v="1"/>
    <x v="6"/>
    <x v="21"/>
    <x v="1242"/>
    <x v="2974"/>
    <x v="3"/>
  </r>
  <r>
    <n v="2975"/>
    <x v="2974"/>
    <s v="[By The Mummers] needs your help this holiday season to stage a full scale production of William Gibson's &quot;The Butterfingers Angel...&quot;"/>
    <x v="6"/>
    <n v="8010"/>
    <x v="0"/>
    <s v="US"/>
    <s v="USD"/>
    <x v="2971"/>
    <x v="2975"/>
    <x v="0"/>
    <x v="116"/>
    <x v="0"/>
    <x v="1"/>
    <x v="6"/>
    <x v="8"/>
    <x v="2057"/>
    <x v="2975"/>
    <x v="3"/>
  </r>
  <r>
    <n v="2976"/>
    <x v="2975"/>
    <s v="A play that addresses an important social issue, brought to light by members of the UoM Drama Society."/>
    <x v="159"/>
    <n v="120"/>
    <x v="0"/>
    <s v="GB"/>
    <s v="GBP"/>
    <x v="2972"/>
    <x v="2976"/>
    <x v="0"/>
    <x v="25"/>
    <x v="0"/>
    <x v="1"/>
    <x v="6"/>
    <x v="194"/>
    <x v="2058"/>
    <x v="2976"/>
    <x v="2"/>
  </r>
  <r>
    <n v="2977"/>
    <x v="2976"/>
    <s v="In celebration of THE MEDEA PROJECT: THEATER FOR INCARCERATED WOMENâ€™S 25TH ANNIVERSARY Brava Theater  presents â€œBIRTHRIGHT?&quot;"/>
    <x v="9"/>
    <n v="3407"/>
    <x v="0"/>
    <s v="US"/>
    <s v="USD"/>
    <x v="2973"/>
    <x v="2977"/>
    <x v="0"/>
    <x v="209"/>
    <x v="0"/>
    <x v="1"/>
    <x v="6"/>
    <x v="35"/>
    <x v="787"/>
    <x v="2977"/>
    <x v="0"/>
  </r>
  <r>
    <n v="2978"/>
    <x v="2977"/>
    <s v="The Border Theatre presents The Fall of Wallace Winter, an exploration of American obsessions, this Nov. 7th-9th at the Plaza Theatre"/>
    <x v="47"/>
    <n v="971"/>
    <x v="0"/>
    <s v="US"/>
    <s v="USD"/>
    <x v="2974"/>
    <x v="2978"/>
    <x v="0"/>
    <x v="38"/>
    <x v="0"/>
    <x v="1"/>
    <x v="6"/>
    <x v="32"/>
    <x v="2059"/>
    <x v="2978"/>
    <x v="3"/>
  </r>
  <r>
    <n v="2979"/>
    <x v="2978"/>
    <s v="Dear Stone returns with Yasmina Reza's 'ART', a compelling, clever exploration of friendship under duress. Thanks for watching!"/>
    <x v="10"/>
    <n v="5070"/>
    <x v="0"/>
    <s v="US"/>
    <s v="USD"/>
    <x v="2975"/>
    <x v="2979"/>
    <x v="0"/>
    <x v="67"/>
    <x v="0"/>
    <x v="1"/>
    <x v="6"/>
    <x v="7"/>
    <x v="2060"/>
    <x v="2979"/>
    <x v="3"/>
  </r>
  <r>
    <n v="2980"/>
    <x v="2979"/>
    <s v="1 director, 4 actors, and a whole lotta determination. Help us bring this brilliant story to the heart of NYC!"/>
    <x v="9"/>
    <n v="3275"/>
    <x v="0"/>
    <s v="US"/>
    <s v="USD"/>
    <x v="2976"/>
    <x v="2980"/>
    <x v="0"/>
    <x v="54"/>
    <x v="0"/>
    <x v="1"/>
    <x v="6"/>
    <x v="15"/>
    <x v="709"/>
    <x v="2980"/>
    <x v="0"/>
  </r>
  <r>
    <n v="2981"/>
    <x v="2980"/>
    <s v="We are fundraising to create a Dublin based circus training centre for public and professionals to learn, upskill, perform and teach."/>
    <x v="23"/>
    <n v="5157"/>
    <x v="0"/>
    <s v="IE"/>
    <s v="EUR"/>
    <x v="2977"/>
    <x v="2981"/>
    <x v="1"/>
    <x v="174"/>
    <x v="0"/>
    <x v="1"/>
    <x v="38"/>
    <x v="32"/>
    <x v="1290"/>
    <x v="2981"/>
    <x v="0"/>
  </r>
  <r>
    <n v="2982"/>
    <x v="2981"/>
    <s v="Renovating this historical landmark, into an arts venue and theatre space for the community."/>
    <x v="10"/>
    <n v="5103"/>
    <x v="0"/>
    <s v="GB"/>
    <s v="GBP"/>
    <x v="2978"/>
    <x v="2982"/>
    <x v="1"/>
    <x v="211"/>
    <x v="0"/>
    <x v="1"/>
    <x v="38"/>
    <x v="21"/>
    <x v="1149"/>
    <x v="2982"/>
    <x v="2"/>
  </r>
  <r>
    <n v="2983"/>
    <x v="2982"/>
    <s v="Dad's Garage Theatre Company needs your help buying our new, forever home by hitting our $150,000 STRETCH GOAL!"/>
    <x v="382"/>
    <n v="169985.91"/>
    <x v="0"/>
    <s v="US"/>
    <s v="USD"/>
    <x v="2979"/>
    <x v="2983"/>
    <x v="1"/>
    <x v="486"/>
    <x v="0"/>
    <x v="1"/>
    <x v="38"/>
    <x v="92"/>
    <x v="2061"/>
    <x v="2983"/>
    <x v="3"/>
  </r>
  <r>
    <n v="2984"/>
    <x v="2983"/>
    <s v="A traveling wooden wagon that transforms into a theatrical playing space presenting FREE original performance while building community!"/>
    <x v="31"/>
    <n v="25088"/>
    <x v="0"/>
    <s v="US"/>
    <s v="USD"/>
    <x v="2980"/>
    <x v="2984"/>
    <x v="1"/>
    <x v="423"/>
    <x v="0"/>
    <x v="1"/>
    <x v="38"/>
    <x v="8"/>
    <x v="2062"/>
    <x v="2984"/>
    <x v="2"/>
  </r>
  <r>
    <n v="2985"/>
    <x v="2984"/>
    <s v="From the moment we flew in to the world of The Circus, we have dreamed of opening our own studio. Help us get our dream off the ground!"/>
    <x v="3"/>
    <n v="12165"/>
    <x v="0"/>
    <s v="NZ"/>
    <s v="NZD"/>
    <x v="2981"/>
    <x v="2985"/>
    <x v="0"/>
    <x v="112"/>
    <x v="0"/>
    <x v="1"/>
    <x v="38"/>
    <x v="108"/>
    <x v="2063"/>
    <x v="2985"/>
    <x v="2"/>
  </r>
  <r>
    <n v="2986"/>
    <x v="2985"/>
    <s v="Support the circus arts and help our aerial students work with more height. With your support, we will install beams at 19ft!"/>
    <x v="262"/>
    <n v="2532"/>
    <x v="0"/>
    <s v="GB"/>
    <s v="GBP"/>
    <x v="2982"/>
    <x v="2986"/>
    <x v="0"/>
    <x v="66"/>
    <x v="0"/>
    <x v="1"/>
    <x v="38"/>
    <x v="6"/>
    <x v="2064"/>
    <x v="2986"/>
    <x v="2"/>
  </r>
  <r>
    <n v="2987"/>
    <x v="2986"/>
    <s v="Help Curious Comedy evolve into an independent comedy theater with a complete professional digital production studio built right in."/>
    <x v="31"/>
    <n v="27600.2"/>
    <x v="0"/>
    <s v="US"/>
    <s v="USD"/>
    <x v="2983"/>
    <x v="2987"/>
    <x v="0"/>
    <x v="236"/>
    <x v="0"/>
    <x v="1"/>
    <x v="38"/>
    <x v="5"/>
    <x v="2065"/>
    <x v="2987"/>
    <x v="2"/>
  </r>
  <r>
    <n v="2988"/>
    <x v="2987"/>
    <s v="Since October 2015 the Shoebox Theatre has become a hub of creativity - The next step in our journey is to hang stage curtains!"/>
    <x v="28"/>
    <n v="1000"/>
    <x v="0"/>
    <s v="GB"/>
    <s v="GBP"/>
    <x v="2984"/>
    <x v="2988"/>
    <x v="0"/>
    <x v="33"/>
    <x v="0"/>
    <x v="1"/>
    <x v="38"/>
    <x v="8"/>
    <x v="669"/>
    <x v="2988"/>
    <x v="2"/>
  </r>
  <r>
    <n v="2989"/>
    <x v="2988"/>
    <s v="Bring the movies back to Bethel, Maine."/>
    <x v="22"/>
    <n v="35307"/>
    <x v="0"/>
    <s v="US"/>
    <s v="USD"/>
    <x v="2985"/>
    <x v="2989"/>
    <x v="0"/>
    <x v="487"/>
    <x v="0"/>
    <x v="1"/>
    <x v="38"/>
    <x v="93"/>
    <x v="2066"/>
    <x v="2989"/>
    <x v="0"/>
  </r>
  <r>
    <n v="2990"/>
    <x v="2989"/>
    <s v="We are a non-profit revitalizing the Gloria Theatre - our gift to the community - and we need your help #arts #community #theater"/>
    <x v="3"/>
    <n v="10000"/>
    <x v="0"/>
    <s v="US"/>
    <s v="USD"/>
    <x v="2986"/>
    <x v="2990"/>
    <x v="0"/>
    <x v="74"/>
    <x v="0"/>
    <x v="1"/>
    <x v="38"/>
    <x v="8"/>
    <x v="2067"/>
    <x v="2990"/>
    <x v="0"/>
  </r>
  <r>
    <n v="2991"/>
    <x v="2990"/>
    <s v="A new intimate listening room with tables &amp; theatre seating where artist &amp; fans connect through music, comedy &amp; performing arts."/>
    <x v="0"/>
    <n v="8780"/>
    <x v="0"/>
    <s v="US"/>
    <s v="USD"/>
    <x v="2987"/>
    <x v="2991"/>
    <x v="0"/>
    <x v="251"/>
    <x v="0"/>
    <x v="1"/>
    <x v="38"/>
    <x v="33"/>
    <x v="2068"/>
    <x v="2991"/>
    <x v="1"/>
  </r>
  <r>
    <n v="2992"/>
    <x v="2991"/>
    <s v="Creating a non-profit CAFE &amp; VILLAGE COMMONS in SE Portland, in service to Neighbors, Kids, Artists &amp; the Underserved"/>
    <x v="9"/>
    <n v="3135"/>
    <x v="0"/>
    <s v="US"/>
    <s v="USD"/>
    <x v="2988"/>
    <x v="2992"/>
    <x v="0"/>
    <x v="31"/>
    <x v="0"/>
    <x v="1"/>
    <x v="38"/>
    <x v="2"/>
    <x v="2069"/>
    <x v="2992"/>
    <x v="2"/>
  </r>
  <r>
    <n v="2993"/>
    <x v="2992"/>
    <s v="Help us build the Kitchen from Hell!"/>
    <x v="28"/>
    <n v="1003"/>
    <x v="0"/>
    <s v="US"/>
    <s v="USD"/>
    <x v="2989"/>
    <x v="2993"/>
    <x v="0"/>
    <x v="19"/>
    <x v="0"/>
    <x v="1"/>
    <x v="38"/>
    <x v="8"/>
    <x v="1187"/>
    <x v="2993"/>
    <x v="2"/>
  </r>
  <r>
    <n v="2994"/>
    <x v="2993"/>
    <s v="Help the hosts of the infamous St. Michael sustain and create epic boat parties through Halloween and into 2015"/>
    <x v="43"/>
    <n v="1373.24"/>
    <x v="0"/>
    <s v="GB"/>
    <s v="GBP"/>
    <x v="2990"/>
    <x v="2994"/>
    <x v="0"/>
    <x v="211"/>
    <x v="0"/>
    <x v="1"/>
    <x v="38"/>
    <x v="355"/>
    <x v="2070"/>
    <x v="2994"/>
    <x v="3"/>
  </r>
  <r>
    <n v="2995"/>
    <x v="2994"/>
    <s v="Keeping the drive-in culture alive for 6 years, we now ask for your help so we can CREATE A NEW HOME and save 35MM movies!"/>
    <x v="36"/>
    <n v="15744"/>
    <x v="0"/>
    <s v="US"/>
    <s v="USD"/>
    <x v="2991"/>
    <x v="2995"/>
    <x v="0"/>
    <x v="437"/>
    <x v="0"/>
    <x v="1"/>
    <x v="38"/>
    <x v="2"/>
    <x v="2071"/>
    <x v="2995"/>
    <x v="2"/>
  </r>
  <r>
    <n v="2996"/>
    <x v="2995"/>
    <s v="A permanent home for comedy in Connecticut in the heart of downtown Hartford."/>
    <x v="19"/>
    <n v="60180"/>
    <x v="0"/>
    <s v="US"/>
    <s v="USD"/>
    <x v="2992"/>
    <x v="2996"/>
    <x v="0"/>
    <x v="413"/>
    <x v="0"/>
    <x v="1"/>
    <x v="38"/>
    <x v="175"/>
    <x v="2072"/>
    <x v="2996"/>
    <x v="0"/>
  </r>
  <r>
    <n v="2997"/>
    <x v="2996"/>
    <s v="We're moving to a new space and upgrading our facilities to continue providing a local theatre venue and arts education program!"/>
    <x v="3"/>
    <n v="10373"/>
    <x v="0"/>
    <s v="US"/>
    <s v="USD"/>
    <x v="2993"/>
    <x v="2997"/>
    <x v="0"/>
    <x v="248"/>
    <x v="0"/>
    <x v="1"/>
    <x v="38"/>
    <x v="3"/>
    <x v="2073"/>
    <x v="2997"/>
    <x v="1"/>
  </r>
  <r>
    <n v="2998"/>
    <x v="2997"/>
    <s v="The New Movement works tirelessly to put Nola on the comedy map. This project will upgrade our theater and production facilities."/>
    <x v="63"/>
    <n v="51514.5"/>
    <x v="0"/>
    <s v="US"/>
    <s v="USD"/>
    <x v="2994"/>
    <x v="2998"/>
    <x v="0"/>
    <x v="488"/>
    <x v="0"/>
    <x v="1"/>
    <x v="38"/>
    <x v="33"/>
    <x v="2074"/>
    <x v="2998"/>
    <x v="3"/>
  </r>
  <r>
    <n v="2999"/>
    <x v="2998"/>
    <s v="Restless Artists' Theatre is building risers and installing better lighting for our patrons.  We need to purchase raw materials."/>
    <x v="383"/>
    <n v="1605"/>
    <x v="0"/>
    <s v="US"/>
    <s v="USD"/>
    <x v="807"/>
    <x v="2999"/>
    <x v="0"/>
    <x v="9"/>
    <x v="0"/>
    <x v="1"/>
    <x v="38"/>
    <x v="17"/>
    <x v="2075"/>
    <x v="2999"/>
    <x v="1"/>
  </r>
  <r>
    <n v="3000"/>
    <x v="2999"/>
    <s v="A benefit show featuring musicians, dancers &amp; poets all under age 30 to raise money in support of LGBTQ rights and programs."/>
    <x v="2"/>
    <n v="500"/>
    <x v="0"/>
    <s v="US"/>
    <s v="USD"/>
    <x v="2995"/>
    <x v="3000"/>
    <x v="0"/>
    <x v="22"/>
    <x v="0"/>
    <x v="1"/>
    <x v="38"/>
    <x v="8"/>
    <x v="368"/>
    <x v="3000"/>
    <x v="1"/>
  </r>
  <r>
    <n v="3001"/>
    <x v="3000"/>
    <s v="Get Scene Studios and Highwire Comedy Co. creating an amazing training facility and theater for Atlanta comedy and film talent!"/>
    <x v="384"/>
    <n v="22991.01"/>
    <x v="0"/>
    <s v="US"/>
    <s v="USD"/>
    <x v="2996"/>
    <x v="3001"/>
    <x v="0"/>
    <x v="489"/>
    <x v="0"/>
    <x v="1"/>
    <x v="38"/>
    <x v="356"/>
    <x v="2076"/>
    <x v="3001"/>
    <x v="2"/>
  </r>
  <r>
    <n v="3002"/>
    <x v="3001"/>
    <s v="Make the workshop/ small stage space at Jimmy's No 43 even better than before!"/>
    <x v="39"/>
    <n v="7595.43"/>
    <x v="0"/>
    <s v="US"/>
    <s v="USD"/>
    <x v="2997"/>
    <x v="3002"/>
    <x v="0"/>
    <x v="201"/>
    <x v="0"/>
    <x v="1"/>
    <x v="38"/>
    <x v="15"/>
    <x v="2077"/>
    <x v="3002"/>
    <x v="5"/>
  </r>
  <r>
    <n v="3003"/>
    <x v="3002"/>
    <s v="We finally found a place to call home! Help us move in to (and collaborate with) the NEW Fischer Creative Arts Center in Waukesha, WI!"/>
    <x v="9"/>
    <n v="3035"/>
    <x v="0"/>
    <s v="US"/>
    <s v="USD"/>
    <x v="2998"/>
    <x v="3003"/>
    <x v="0"/>
    <x v="57"/>
    <x v="0"/>
    <x v="1"/>
    <x v="38"/>
    <x v="7"/>
    <x v="2078"/>
    <x v="3003"/>
    <x v="2"/>
  </r>
  <r>
    <n v="3004"/>
    <x v="3003"/>
    <s v="The Agawam Cinemas is to be successfully reopened by new ownership and the twin theaters must be converted to digital projection."/>
    <x v="79"/>
    <n v="45126"/>
    <x v="0"/>
    <s v="US"/>
    <s v="USD"/>
    <x v="2999"/>
    <x v="3004"/>
    <x v="0"/>
    <x v="490"/>
    <x v="0"/>
    <x v="1"/>
    <x v="38"/>
    <x v="40"/>
    <x v="2079"/>
    <x v="3004"/>
    <x v="3"/>
  </r>
  <r>
    <n v="3005"/>
    <x v="3004"/>
    <s v="Pangea House is a collectively run, all ages music venue and community space in desperate need of some renovation and updates."/>
    <x v="385"/>
    <n v="12772.6"/>
    <x v="0"/>
    <s v="US"/>
    <s v="USD"/>
    <x v="3000"/>
    <x v="3005"/>
    <x v="0"/>
    <x v="115"/>
    <x v="0"/>
    <x v="1"/>
    <x v="38"/>
    <x v="28"/>
    <x v="2080"/>
    <x v="3005"/>
    <x v="3"/>
  </r>
  <r>
    <n v="3006"/>
    <x v="3005"/>
    <s v="We're an affordable theatre and rental space that can be molded into anything by anyone."/>
    <x v="6"/>
    <n v="8620"/>
    <x v="0"/>
    <s v="CA"/>
    <s v="CAD"/>
    <x v="3001"/>
    <x v="3006"/>
    <x v="0"/>
    <x v="174"/>
    <x v="0"/>
    <x v="1"/>
    <x v="38"/>
    <x v="29"/>
    <x v="2081"/>
    <x v="3006"/>
    <x v="3"/>
  </r>
  <r>
    <n v="3007"/>
    <x v="3006"/>
    <s v="Consuite for 2015 CoreCon.  An adventure into insanity."/>
    <x v="20"/>
    <n v="1080"/>
    <x v="0"/>
    <s v="US"/>
    <s v="USD"/>
    <x v="3002"/>
    <x v="3007"/>
    <x v="0"/>
    <x v="9"/>
    <x v="0"/>
    <x v="1"/>
    <x v="38"/>
    <x v="145"/>
    <x v="1205"/>
    <x v="3007"/>
    <x v="0"/>
  </r>
  <r>
    <n v="3008"/>
    <x v="3007"/>
    <s v="Help fund Silver Spring Stage's HVAC costs for the upcoming year! Don't leave us out in the cold (pun intended)!"/>
    <x v="9"/>
    <n v="3035"/>
    <x v="0"/>
    <s v="US"/>
    <s v="USD"/>
    <x v="3003"/>
    <x v="3008"/>
    <x v="0"/>
    <x v="55"/>
    <x v="0"/>
    <x v="1"/>
    <x v="38"/>
    <x v="7"/>
    <x v="2082"/>
    <x v="3008"/>
    <x v="0"/>
  </r>
  <r>
    <n v="3009"/>
    <x v="3008"/>
    <s v="The Montauk Surf Museum will present ocean science, as well as the art and history of surfing to visitors and schools in creative ways."/>
    <x v="31"/>
    <n v="29939"/>
    <x v="0"/>
    <s v="US"/>
    <s v="USD"/>
    <x v="3004"/>
    <x v="3009"/>
    <x v="0"/>
    <x v="130"/>
    <x v="0"/>
    <x v="1"/>
    <x v="38"/>
    <x v="28"/>
    <x v="2083"/>
    <x v="3009"/>
    <x v="3"/>
  </r>
  <r>
    <n v="3010"/>
    <x v="3009"/>
    <s v="STC &amp; the Sheboygan Area School District are working tirelessly to renovate our 30-year-old sound system. Help us sound better for you!"/>
    <x v="15"/>
    <n v="2370"/>
    <x v="0"/>
    <s v="US"/>
    <s v="USD"/>
    <x v="3005"/>
    <x v="3010"/>
    <x v="0"/>
    <x v="41"/>
    <x v="0"/>
    <x v="1"/>
    <x v="38"/>
    <x v="137"/>
    <x v="2084"/>
    <x v="3010"/>
    <x v="3"/>
  </r>
  <r>
    <n v="3011"/>
    <x v="3010"/>
    <s v="Necesitamos tu ayuda para poder llevar la magia del teatro universitario al Teatro Lagrada de Madrid el 23 de diciembre :)"/>
    <x v="43"/>
    <n v="371"/>
    <x v="0"/>
    <s v="ES"/>
    <s v="EUR"/>
    <x v="3006"/>
    <x v="3011"/>
    <x v="0"/>
    <x v="20"/>
    <x v="0"/>
    <x v="1"/>
    <x v="38"/>
    <x v="39"/>
    <x v="2085"/>
    <x v="3011"/>
    <x v="0"/>
  </r>
  <r>
    <n v="3012"/>
    <x v="3011"/>
    <s v="Spring Theatre has recently found a new home in the heart of Winston Salem. We need your help for an up-lifting up-fit!"/>
    <x v="23"/>
    <n v="4685"/>
    <x v="0"/>
    <s v="US"/>
    <s v="USD"/>
    <x v="3007"/>
    <x v="3012"/>
    <x v="0"/>
    <x v="165"/>
    <x v="0"/>
    <x v="1"/>
    <x v="38"/>
    <x v="16"/>
    <x v="2086"/>
    <x v="3012"/>
    <x v="0"/>
  </r>
  <r>
    <n v="3013"/>
    <x v="3012"/>
    <s v="Barebones Productions is developing a new theater and performance facility in Braddock, Pa. &quot;The barebones black box&quot;"/>
    <x v="3"/>
    <n v="15696"/>
    <x v="0"/>
    <s v="US"/>
    <s v="USD"/>
    <x v="3008"/>
    <x v="3013"/>
    <x v="0"/>
    <x v="329"/>
    <x v="0"/>
    <x v="1"/>
    <x v="38"/>
    <x v="96"/>
    <x v="2087"/>
    <x v="3013"/>
    <x v="0"/>
  </r>
  <r>
    <n v="3014"/>
    <x v="3013"/>
    <s v="Help build an immersion experience for kids to have fun with Santa and make their Christmas season shine just a little bit brighter."/>
    <x v="31"/>
    <n v="28276"/>
    <x v="0"/>
    <s v="US"/>
    <s v="USD"/>
    <x v="3009"/>
    <x v="3014"/>
    <x v="0"/>
    <x v="491"/>
    <x v="0"/>
    <x v="1"/>
    <x v="38"/>
    <x v="40"/>
    <x v="2088"/>
    <x v="3014"/>
    <x v="3"/>
  </r>
  <r>
    <n v="3015"/>
    <x v="3014"/>
    <s v="We're turning an old yogurt shop into a live theater in downtown Charleston.   Please help us hang our sign!"/>
    <x v="104"/>
    <n v="3508"/>
    <x v="0"/>
    <s v="US"/>
    <s v="USD"/>
    <x v="3010"/>
    <x v="3015"/>
    <x v="0"/>
    <x v="244"/>
    <x v="0"/>
    <x v="1"/>
    <x v="38"/>
    <x v="33"/>
    <x v="2089"/>
    <x v="3015"/>
    <x v="3"/>
  </r>
  <r>
    <n v="3016"/>
    <x v="3015"/>
    <s v="Let there be sound! Make our new theatre more accessible by installing a modern sound and hearing assistance system for our audience."/>
    <x v="0"/>
    <n v="8722"/>
    <x v="0"/>
    <s v="US"/>
    <s v="USD"/>
    <x v="3011"/>
    <x v="3016"/>
    <x v="0"/>
    <x v="17"/>
    <x v="0"/>
    <x v="1"/>
    <x v="38"/>
    <x v="33"/>
    <x v="2090"/>
    <x v="3016"/>
    <x v="3"/>
  </r>
  <r>
    <n v="3017"/>
    <x v="3016"/>
    <s v="Help us build a 200 seat theater and classroom space in North Andover, MA. Let's get kids off the screens, and into the spotlight!"/>
    <x v="29"/>
    <n v="23285"/>
    <x v="0"/>
    <s v="US"/>
    <s v="USD"/>
    <x v="3012"/>
    <x v="3017"/>
    <x v="0"/>
    <x v="180"/>
    <x v="0"/>
    <x v="1"/>
    <x v="38"/>
    <x v="6"/>
    <x v="2091"/>
    <x v="3017"/>
    <x v="3"/>
  </r>
  <r>
    <n v="3018"/>
    <x v="3017"/>
    <s v="Le projet vise la crÃ©ation dâ€™un lieu de rÃ©sidence, recherche et formation dÃ©diÃ© Ã  l'art vivant, l'image et la narration."/>
    <x v="285"/>
    <n v="4230"/>
    <x v="0"/>
    <s v="FR"/>
    <s v="EUR"/>
    <x v="3013"/>
    <x v="3018"/>
    <x v="0"/>
    <x v="14"/>
    <x v="0"/>
    <x v="1"/>
    <x v="38"/>
    <x v="7"/>
    <x v="2092"/>
    <x v="3018"/>
    <x v="0"/>
  </r>
  <r>
    <n v="3019"/>
    <x v="3018"/>
    <s v="We plan to transition from 35mm to the new digital projection format to continue to show current first run films for our community."/>
    <x v="36"/>
    <n v="18185"/>
    <x v="0"/>
    <s v="US"/>
    <s v="USD"/>
    <x v="3014"/>
    <x v="3019"/>
    <x v="0"/>
    <x v="334"/>
    <x v="0"/>
    <x v="1"/>
    <x v="38"/>
    <x v="10"/>
    <x v="2093"/>
    <x v="3019"/>
    <x v="3"/>
  </r>
  <r>
    <n v="3020"/>
    <x v="3019"/>
    <s v="Any donation--big or small--will help us upgrade our studio/rehearsal space into a black box theater and offer even more programs."/>
    <x v="39"/>
    <n v="7040"/>
    <x v="0"/>
    <s v="US"/>
    <s v="USD"/>
    <x v="3015"/>
    <x v="3020"/>
    <x v="0"/>
    <x v="209"/>
    <x v="0"/>
    <x v="1"/>
    <x v="38"/>
    <x v="7"/>
    <x v="2094"/>
    <x v="3020"/>
    <x v="0"/>
  </r>
  <r>
    <n v="3021"/>
    <x v="3020"/>
    <s v="At the end of October 2016, 2nd Story will be moving from its current office space to a storefront space in Albany Park, Chicago, IL."/>
    <x v="37"/>
    <n v="5221"/>
    <x v="0"/>
    <s v="US"/>
    <s v="USD"/>
    <x v="3016"/>
    <x v="3021"/>
    <x v="0"/>
    <x v="273"/>
    <x v="0"/>
    <x v="1"/>
    <x v="38"/>
    <x v="31"/>
    <x v="901"/>
    <x v="3021"/>
    <x v="2"/>
  </r>
  <r>
    <n v="3022"/>
    <x v="3021"/>
    <s v="Help us launch a new performing arts complex in Cambridge! The Thalia provides space for performance, rehearsals, and collaboration!"/>
    <x v="3"/>
    <n v="10088"/>
    <x v="0"/>
    <s v="US"/>
    <s v="USD"/>
    <x v="3017"/>
    <x v="3022"/>
    <x v="0"/>
    <x v="95"/>
    <x v="0"/>
    <x v="1"/>
    <x v="38"/>
    <x v="7"/>
    <x v="2095"/>
    <x v="3022"/>
    <x v="2"/>
  </r>
  <r>
    <n v="3023"/>
    <x v="3022"/>
    <s v="Antonia Goddard Productions in association with Jethro Compton Productions presents THE NIGHT WATCH, an exciting new historical drama."/>
    <x v="176"/>
    <n v="721"/>
    <x v="0"/>
    <s v="GB"/>
    <s v="GBP"/>
    <x v="3018"/>
    <x v="3023"/>
    <x v="0"/>
    <x v="79"/>
    <x v="0"/>
    <x v="1"/>
    <x v="38"/>
    <x v="33"/>
    <x v="2096"/>
    <x v="3023"/>
    <x v="0"/>
  </r>
  <r>
    <n v="3024"/>
    <x v="3023"/>
    <s v="Steel City Improv Theater has found a new space in the Shadyside neighborhood of Pittsburgh and we're raising $5000 to build it!"/>
    <x v="10"/>
    <n v="12321"/>
    <x v="0"/>
    <s v="US"/>
    <s v="USD"/>
    <x v="3019"/>
    <x v="3024"/>
    <x v="0"/>
    <x v="0"/>
    <x v="0"/>
    <x v="1"/>
    <x v="38"/>
    <x v="352"/>
    <x v="2097"/>
    <x v="3024"/>
    <x v="5"/>
  </r>
  <r>
    <n v="3025"/>
    <x v="3024"/>
    <s v="Be part of building Cardiff's first pub theatre, located right in the city centre. Launching January 2015."/>
    <x v="30"/>
    <n v="7555"/>
    <x v="0"/>
    <s v="GB"/>
    <s v="GBP"/>
    <x v="3020"/>
    <x v="3025"/>
    <x v="0"/>
    <x v="108"/>
    <x v="0"/>
    <x v="1"/>
    <x v="38"/>
    <x v="120"/>
    <x v="2098"/>
    <x v="3025"/>
    <x v="3"/>
  </r>
  <r>
    <n v="3026"/>
    <x v="3025"/>
    <s v="The Bohemian Balcony is a innovate multi-arts venue created by the people for the community. A platform for our arts to grow and shine."/>
    <x v="42"/>
    <n v="1290"/>
    <x v="0"/>
    <s v="GB"/>
    <s v="GBP"/>
    <x v="3021"/>
    <x v="3026"/>
    <x v="0"/>
    <x v="20"/>
    <x v="0"/>
    <x v="1"/>
    <x v="38"/>
    <x v="142"/>
    <x v="1769"/>
    <x v="3026"/>
    <x v="1"/>
  </r>
  <r>
    <n v="3027"/>
    <x v="3026"/>
    <s v="Wavy says let's LIGHT UP THE RAINBOW STAGE and as our stretch reward we'll throw all of us a PARTY!"/>
    <x v="79"/>
    <n v="52576"/>
    <x v="0"/>
    <s v="US"/>
    <s v="USD"/>
    <x v="3022"/>
    <x v="3027"/>
    <x v="0"/>
    <x v="492"/>
    <x v="0"/>
    <x v="1"/>
    <x v="38"/>
    <x v="26"/>
    <x v="2099"/>
    <x v="3027"/>
    <x v="0"/>
  </r>
  <r>
    <n v="3028"/>
    <x v="3027"/>
    <s v="We have a space! Help us fill it with a stage, chairs, gear and audiences' laughter!"/>
    <x v="10"/>
    <n v="8401"/>
    <x v="0"/>
    <s v="US"/>
    <s v="USD"/>
    <x v="3023"/>
    <x v="3028"/>
    <x v="0"/>
    <x v="221"/>
    <x v="0"/>
    <x v="1"/>
    <x v="38"/>
    <x v="240"/>
    <x v="2100"/>
    <x v="3028"/>
    <x v="2"/>
  </r>
  <r>
    <n v="3029"/>
    <x v="3028"/>
    <s v="We're building a new theatre venue in Austin! Austin is growing, but we are losing space for artists- help us keep local theatre alive!"/>
    <x v="11"/>
    <n v="32903"/>
    <x v="0"/>
    <s v="US"/>
    <s v="USD"/>
    <x v="3024"/>
    <x v="3029"/>
    <x v="0"/>
    <x v="493"/>
    <x v="0"/>
    <x v="1"/>
    <x v="38"/>
    <x v="5"/>
    <x v="2101"/>
    <x v="3029"/>
    <x v="3"/>
  </r>
  <r>
    <n v="3030"/>
    <x v="3029"/>
    <s v="Guilford Center Stage is a new project bringing theater to our 1896 Grange; we need to purchase simple theater lighting for our stage."/>
    <x v="257"/>
    <n v="1867"/>
    <x v="0"/>
    <s v="US"/>
    <s v="USD"/>
    <x v="3025"/>
    <x v="3030"/>
    <x v="0"/>
    <x v="14"/>
    <x v="0"/>
    <x v="1"/>
    <x v="38"/>
    <x v="13"/>
    <x v="2102"/>
    <x v="3030"/>
    <x v="0"/>
  </r>
  <r>
    <n v="3031"/>
    <x v="3030"/>
    <s v="Blue Thyme Nights is the production of Am I Blue by Beth Henley &amp; Thymus Vulgaris by Lanford  Wilson._x000a__x000a_Artwork by Charlotte Ager"/>
    <x v="15"/>
    <n v="1500"/>
    <x v="0"/>
    <s v="US"/>
    <s v="USD"/>
    <x v="3026"/>
    <x v="3031"/>
    <x v="0"/>
    <x v="60"/>
    <x v="0"/>
    <x v="1"/>
    <x v="38"/>
    <x v="8"/>
    <x v="246"/>
    <x v="3031"/>
    <x v="2"/>
  </r>
  <r>
    <n v="3032"/>
    <x v="3031"/>
    <s v="One night only, not-for-profit, neighborhood haunted attraction that will scare your mask off! Coming this Halloween."/>
    <x v="28"/>
    <n v="1272"/>
    <x v="0"/>
    <s v="US"/>
    <s v="USD"/>
    <x v="3027"/>
    <x v="3032"/>
    <x v="0"/>
    <x v="20"/>
    <x v="0"/>
    <x v="1"/>
    <x v="38"/>
    <x v="37"/>
    <x v="1302"/>
    <x v="3032"/>
    <x v="0"/>
  </r>
  <r>
    <n v="3033"/>
    <x v="3032"/>
    <s v="Finally Stagelights will have a space of our very own!  Be a part of this exciting new adventure in Greensboro!!"/>
    <x v="9"/>
    <n v="4396"/>
    <x v="0"/>
    <s v="US"/>
    <s v="USD"/>
    <x v="3028"/>
    <x v="3033"/>
    <x v="0"/>
    <x v="23"/>
    <x v="0"/>
    <x v="1"/>
    <x v="38"/>
    <x v="92"/>
    <x v="2103"/>
    <x v="3033"/>
    <x v="2"/>
  </r>
  <r>
    <n v="3034"/>
    <x v="3033"/>
    <s v="Pretty please with popcorn on top!Help!!_x000a__x000a_Our family owned &amp; operated Theatre in Fairfax VA is looking to get help upgrading our seats."/>
    <x v="57"/>
    <n v="112536"/>
    <x v="0"/>
    <s v="US"/>
    <s v="USD"/>
    <x v="3029"/>
    <x v="3034"/>
    <x v="0"/>
    <x v="494"/>
    <x v="0"/>
    <x v="1"/>
    <x v="38"/>
    <x v="40"/>
    <x v="2104"/>
    <x v="3034"/>
    <x v="2"/>
  </r>
  <r>
    <n v="3035"/>
    <x v="3034"/>
    <s v="Help create a permanent home for live comedy shows and classes in Downtown RVA."/>
    <x v="31"/>
    <n v="27196.71"/>
    <x v="0"/>
    <s v="US"/>
    <s v="USD"/>
    <x v="3030"/>
    <x v="3035"/>
    <x v="0"/>
    <x v="495"/>
    <x v="0"/>
    <x v="1"/>
    <x v="38"/>
    <x v="15"/>
    <x v="2105"/>
    <x v="3035"/>
    <x v="4"/>
  </r>
  <r>
    <n v="3036"/>
    <x v="3035"/>
    <s v="Help Synetic Theater create a new Studio to produce amazing  shows in the 2013/14 season and train awesome artists of all ages!"/>
    <x v="31"/>
    <n v="31683"/>
    <x v="0"/>
    <s v="US"/>
    <s v="USD"/>
    <x v="3031"/>
    <x v="3036"/>
    <x v="0"/>
    <x v="313"/>
    <x v="0"/>
    <x v="1"/>
    <x v="38"/>
    <x v="37"/>
    <x v="2106"/>
    <x v="3036"/>
    <x v="4"/>
  </r>
  <r>
    <n v="3037"/>
    <x v="3036"/>
    <s v="SHE&amp;HER PRODUCTIONS! New Space.. New SHOW! We have a home in KC West Bottoms, the Crane Building. We need your help turning this space into a theater!"/>
    <x v="2"/>
    <n v="1066"/>
    <x v="0"/>
    <s v="US"/>
    <s v="USD"/>
    <x v="3032"/>
    <x v="3037"/>
    <x v="0"/>
    <x v="58"/>
    <x v="0"/>
    <x v="1"/>
    <x v="38"/>
    <x v="183"/>
    <x v="2107"/>
    <x v="3037"/>
    <x v="7"/>
  </r>
  <r>
    <n v="3038"/>
    <x v="3037"/>
    <s v="Our little theater needs some love. We took over a lab and need to make our space look more inviting and well, like a theater!"/>
    <x v="28"/>
    <n v="1005"/>
    <x v="0"/>
    <s v="US"/>
    <s v="USD"/>
    <x v="3033"/>
    <x v="3038"/>
    <x v="0"/>
    <x v="74"/>
    <x v="0"/>
    <x v="1"/>
    <x v="38"/>
    <x v="7"/>
    <x v="2108"/>
    <x v="3038"/>
    <x v="2"/>
  </r>
  <r>
    <n v="3039"/>
    <x v="3038"/>
    <s v="After 22 yrs downstairs we are &quot;getting out of  our parents basement&quot; and building a new 50 seat theater in a new location."/>
    <x v="22"/>
    <n v="21742.78"/>
    <x v="0"/>
    <s v="US"/>
    <s v="USD"/>
    <x v="3034"/>
    <x v="3039"/>
    <x v="0"/>
    <x v="163"/>
    <x v="0"/>
    <x v="1"/>
    <x v="38"/>
    <x v="15"/>
    <x v="2109"/>
    <x v="3039"/>
    <x v="4"/>
  </r>
  <r>
    <n v="3040"/>
    <x v="3039"/>
    <s v="48 hours of deck screws, dry wall, hard hats and needed renovation to help the Jayhawk rise from the ashes."/>
    <x v="9"/>
    <n v="3225"/>
    <x v="0"/>
    <s v="US"/>
    <s v="USD"/>
    <x v="3035"/>
    <x v="3040"/>
    <x v="0"/>
    <x v="288"/>
    <x v="0"/>
    <x v="1"/>
    <x v="38"/>
    <x v="29"/>
    <x v="2110"/>
    <x v="3040"/>
    <x v="0"/>
  </r>
  <r>
    <n v="3041"/>
    <x v="3040"/>
    <s v="Privet! Hello! Bon Jour! We are the Arlekin Players Theatre and we need a home."/>
    <x v="386"/>
    <n v="9170"/>
    <x v="0"/>
    <s v="US"/>
    <s v="USD"/>
    <x v="3036"/>
    <x v="3041"/>
    <x v="0"/>
    <x v="195"/>
    <x v="0"/>
    <x v="1"/>
    <x v="38"/>
    <x v="5"/>
    <x v="2111"/>
    <x v="3041"/>
    <x v="0"/>
  </r>
  <r>
    <n v="3042"/>
    <x v="3041"/>
    <s v="Hope Mill Theatre is a brand new Fringe Theatre in the heart of Manchester city - bringing a diverse programme of entertainment!"/>
    <x v="15"/>
    <n v="1920"/>
    <x v="0"/>
    <s v="GB"/>
    <s v="GBP"/>
    <x v="3037"/>
    <x v="3042"/>
    <x v="0"/>
    <x v="77"/>
    <x v="0"/>
    <x v="1"/>
    <x v="38"/>
    <x v="30"/>
    <x v="2112"/>
    <x v="3042"/>
    <x v="0"/>
  </r>
  <r>
    <n v="3043"/>
    <x v="3042"/>
    <s v="Introducing The Post at 750! Join us in the creation of Vancouver's most exciting new cultural space in the heart of downtown."/>
    <x v="36"/>
    <n v="16501"/>
    <x v="0"/>
    <s v="CA"/>
    <s v="CAD"/>
    <x v="3038"/>
    <x v="3043"/>
    <x v="0"/>
    <x v="130"/>
    <x v="0"/>
    <x v="1"/>
    <x v="38"/>
    <x v="5"/>
    <x v="2113"/>
    <x v="3043"/>
    <x v="0"/>
  </r>
  <r>
    <n v="3044"/>
    <x v="3043"/>
    <s v="Minnsky's - a theater in the Minneapolis NE Arts District that will harken back to a time of Vaudeville and Circus Entertainment!"/>
    <x v="14"/>
    <n v="13121"/>
    <x v="0"/>
    <s v="US"/>
    <s v="USD"/>
    <x v="3039"/>
    <x v="3044"/>
    <x v="0"/>
    <x v="239"/>
    <x v="0"/>
    <x v="1"/>
    <x v="38"/>
    <x v="15"/>
    <x v="2114"/>
    <x v="3044"/>
    <x v="2"/>
  </r>
  <r>
    <n v="3045"/>
    <x v="3044"/>
    <s v="Walmart decided they wanted our space, so we had to move to a new theater. Help us make it an awesome space by painting it all black!"/>
    <x v="23"/>
    <n v="5308.26"/>
    <x v="0"/>
    <s v="US"/>
    <s v="USD"/>
    <x v="3040"/>
    <x v="3045"/>
    <x v="0"/>
    <x v="31"/>
    <x v="0"/>
    <x v="1"/>
    <x v="38"/>
    <x v="18"/>
    <x v="2115"/>
    <x v="3045"/>
    <x v="3"/>
  </r>
  <r>
    <n v="3046"/>
    <x v="3045"/>
    <s v="Your opportunity to help improvMANIA open Chandler, Arizona's new home for family-friendly improv comedy in Historic Downtown Chandler!"/>
    <x v="278"/>
    <n v="15077"/>
    <x v="0"/>
    <s v="US"/>
    <s v="USD"/>
    <x v="3041"/>
    <x v="3046"/>
    <x v="0"/>
    <x v="6"/>
    <x v="0"/>
    <x v="1"/>
    <x v="38"/>
    <x v="87"/>
    <x v="2116"/>
    <x v="3046"/>
    <x v="3"/>
  </r>
  <r>
    <n v="3047"/>
    <x v="3046"/>
    <s v="Hi! We're the Graduating Seniors Acting V Seniors at Temple University! Welcome to our Kick starter Page!"/>
    <x v="2"/>
    <n v="745"/>
    <x v="0"/>
    <s v="US"/>
    <s v="USD"/>
    <x v="3042"/>
    <x v="3047"/>
    <x v="0"/>
    <x v="9"/>
    <x v="0"/>
    <x v="1"/>
    <x v="38"/>
    <x v="329"/>
    <x v="2117"/>
    <x v="3047"/>
    <x v="2"/>
  </r>
  <r>
    <n v="3048"/>
    <x v="3047"/>
    <s v="By matching donations up to $5000, Jack Kesler and Maurice Richards have challenged YOU to help Urbanite outfit their brand new space."/>
    <x v="10"/>
    <n v="8320"/>
    <x v="0"/>
    <s v="US"/>
    <s v="USD"/>
    <x v="3043"/>
    <x v="3048"/>
    <x v="0"/>
    <x v="5"/>
    <x v="0"/>
    <x v="1"/>
    <x v="38"/>
    <x v="184"/>
    <x v="2118"/>
    <x v="3048"/>
    <x v="3"/>
  </r>
  <r>
    <n v="3049"/>
    <x v="3048"/>
    <s v="Pickerington Community Theatre is seeking donations to purchase a Pipe &amp; Drape system to increase staging possibilities for the company"/>
    <x v="192"/>
    <n v="4000"/>
    <x v="0"/>
    <s v="US"/>
    <s v="USD"/>
    <x v="3044"/>
    <x v="3049"/>
    <x v="0"/>
    <x v="241"/>
    <x v="0"/>
    <x v="1"/>
    <x v="38"/>
    <x v="13"/>
    <x v="1793"/>
    <x v="3049"/>
    <x v="0"/>
  </r>
  <r>
    <n v="3050"/>
    <x v="3049"/>
    <s v="Help fund The Black Pearl Consuite at CoreCon VIII: On Ancient Seas!"/>
    <x v="20"/>
    <n v="636"/>
    <x v="0"/>
    <s v="US"/>
    <s v="USD"/>
    <x v="3045"/>
    <x v="3050"/>
    <x v="0"/>
    <x v="82"/>
    <x v="0"/>
    <x v="1"/>
    <x v="38"/>
    <x v="6"/>
    <x v="2119"/>
    <x v="3050"/>
    <x v="2"/>
  </r>
  <r>
    <n v="3051"/>
    <x v="3050"/>
    <s v="The ABC tour: 26 comedy-juggling shows in 26 different venues - chosen by YOU - each beginning with a different letter of the alphabet."/>
    <x v="8"/>
    <n v="827"/>
    <x v="2"/>
    <s v="GB"/>
    <s v="GBP"/>
    <x v="3046"/>
    <x v="3051"/>
    <x v="1"/>
    <x v="2"/>
    <x v="1"/>
    <x v="1"/>
    <x v="38"/>
    <x v="149"/>
    <x v="2120"/>
    <x v="3051"/>
    <x v="1"/>
  </r>
  <r>
    <n v="3052"/>
    <x v="3051"/>
    <s v="To let the arts continue in Walker Minnesota We need a performing arts space and art gallery"/>
    <x v="63"/>
    <n v="75"/>
    <x v="2"/>
    <s v="US"/>
    <s v="USD"/>
    <x v="3047"/>
    <x v="3052"/>
    <x v="0"/>
    <x v="84"/>
    <x v="1"/>
    <x v="1"/>
    <x v="38"/>
    <x v="50"/>
    <x v="822"/>
    <x v="3052"/>
    <x v="0"/>
  </r>
  <r>
    <n v="3053"/>
    <x v="3052"/>
    <s v="Showroom is a multi-disciplinary space providing unorthodox concerts, events &amp; a platform creatives can express their creative vision"/>
    <x v="3"/>
    <n v="40"/>
    <x v="2"/>
    <s v="US"/>
    <s v="USD"/>
    <x v="3048"/>
    <x v="3053"/>
    <x v="0"/>
    <x v="83"/>
    <x v="1"/>
    <x v="1"/>
    <x v="38"/>
    <x v="50"/>
    <x v="140"/>
    <x v="3053"/>
    <x v="3"/>
  </r>
  <r>
    <n v="3054"/>
    <x v="3053"/>
    <s v="A &quot;haunted house&quot; that benefits the community by helping local college students with volunteer hours and helping out local charities."/>
    <x v="43"/>
    <n v="0"/>
    <x v="2"/>
    <s v="US"/>
    <s v="USD"/>
    <x v="3049"/>
    <x v="3054"/>
    <x v="0"/>
    <x v="78"/>
    <x v="1"/>
    <x v="1"/>
    <x v="38"/>
    <x v="50"/>
    <x v="121"/>
    <x v="3054"/>
    <x v="0"/>
  </r>
  <r>
    <n v="3055"/>
    <x v="3054"/>
    <s v="I have been in the Surfing business since 1962 have a collection of surfing memorabilia I would like to open a surfing museum"/>
    <x v="22"/>
    <n v="1"/>
    <x v="2"/>
    <s v="US"/>
    <s v="USD"/>
    <x v="3050"/>
    <x v="3055"/>
    <x v="0"/>
    <x v="29"/>
    <x v="1"/>
    <x v="1"/>
    <x v="38"/>
    <x v="50"/>
    <x v="120"/>
    <x v="3055"/>
    <x v="3"/>
  </r>
  <r>
    <n v="3056"/>
    <x v="3055"/>
    <s v="Looking to establish a communal space for art shows, bands, farmer's markets, environmental education, and traditional skills."/>
    <x v="31"/>
    <n v="0"/>
    <x v="2"/>
    <s v="US"/>
    <s v="USD"/>
    <x v="3051"/>
    <x v="3056"/>
    <x v="0"/>
    <x v="78"/>
    <x v="1"/>
    <x v="1"/>
    <x v="38"/>
    <x v="50"/>
    <x v="121"/>
    <x v="3056"/>
    <x v="3"/>
  </r>
  <r>
    <n v="3057"/>
    <x v="3056"/>
    <s v="A series of 6 educational theme parks. This project is to fund the plans and 3D designs required to build the first park."/>
    <x v="63"/>
    <n v="0"/>
    <x v="2"/>
    <s v="GB"/>
    <s v="GBP"/>
    <x v="3052"/>
    <x v="3057"/>
    <x v="0"/>
    <x v="78"/>
    <x v="1"/>
    <x v="1"/>
    <x v="38"/>
    <x v="50"/>
    <x v="121"/>
    <x v="3057"/>
    <x v="2"/>
  </r>
  <r>
    <n v="3058"/>
    <x v="3057"/>
    <s v="Restoration of a theatre to make an educational center for youngs and a place to socialize for everybody through the power of art."/>
    <x v="102"/>
    <n v="3"/>
    <x v="2"/>
    <s v="IT"/>
    <s v="EUR"/>
    <x v="3053"/>
    <x v="3058"/>
    <x v="0"/>
    <x v="83"/>
    <x v="1"/>
    <x v="1"/>
    <x v="38"/>
    <x v="50"/>
    <x v="120"/>
    <x v="3058"/>
    <x v="2"/>
  </r>
  <r>
    <n v="3059"/>
    <x v="3058"/>
    <s v="We, as a theatre, are 50 years old and our lights and building are even older so we are looking to update and revamp our lights."/>
    <x v="36"/>
    <n v="451"/>
    <x v="2"/>
    <s v="US"/>
    <s v="USD"/>
    <x v="3054"/>
    <x v="3059"/>
    <x v="0"/>
    <x v="202"/>
    <x v="1"/>
    <x v="1"/>
    <x v="38"/>
    <x v="56"/>
    <x v="2121"/>
    <x v="3059"/>
    <x v="3"/>
  </r>
  <r>
    <n v="3060"/>
    <x v="3059"/>
    <s v="Save the historic Roxy theatre in Bremerton WA from being repurposed as office space."/>
    <x v="135"/>
    <n v="335"/>
    <x v="2"/>
    <s v="US"/>
    <s v="USD"/>
    <x v="3055"/>
    <x v="3060"/>
    <x v="0"/>
    <x v="79"/>
    <x v="1"/>
    <x v="1"/>
    <x v="38"/>
    <x v="50"/>
    <x v="1727"/>
    <x v="3060"/>
    <x v="0"/>
  </r>
  <r>
    <n v="3061"/>
    <x v="3060"/>
    <s v="Save a historic Local theater."/>
    <x v="80"/>
    <n v="0"/>
    <x v="2"/>
    <s v="US"/>
    <s v="USD"/>
    <x v="3056"/>
    <x v="3061"/>
    <x v="0"/>
    <x v="78"/>
    <x v="1"/>
    <x v="1"/>
    <x v="38"/>
    <x v="50"/>
    <x v="121"/>
    <x v="3061"/>
    <x v="3"/>
  </r>
  <r>
    <n v="3062"/>
    <x v="3061"/>
    <s v="In our 30th year we are relocating to the world famous Choo Choo on The South Side. We will be remodeling the old Station House."/>
    <x v="3"/>
    <n v="6684"/>
    <x v="2"/>
    <s v="US"/>
    <s v="USD"/>
    <x v="3057"/>
    <x v="3062"/>
    <x v="0"/>
    <x v="85"/>
    <x v="1"/>
    <x v="1"/>
    <x v="38"/>
    <x v="357"/>
    <x v="2122"/>
    <x v="3062"/>
    <x v="0"/>
  </r>
  <r>
    <n v="3063"/>
    <x v="3062"/>
    <s v="Members of the local Miami music scene are putting together a venue/creative space in Kendall!"/>
    <x v="9"/>
    <n v="587"/>
    <x v="2"/>
    <s v="US"/>
    <s v="USD"/>
    <x v="3058"/>
    <x v="3063"/>
    <x v="0"/>
    <x v="23"/>
    <x v="1"/>
    <x v="1"/>
    <x v="38"/>
    <x v="68"/>
    <x v="2123"/>
    <x v="3063"/>
    <x v="2"/>
  </r>
  <r>
    <n v="3064"/>
    <x v="3063"/>
    <s v="An epicenter for connection, creation and expression of the community."/>
    <x v="96"/>
    <n v="8471"/>
    <x v="2"/>
    <s v="US"/>
    <s v="USD"/>
    <x v="3059"/>
    <x v="3064"/>
    <x v="0"/>
    <x v="250"/>
    <x v="1"/>
    <x v="1"/>
    <x v="38"/>
    <x v="57"/>
    <x v="2124"/>
    <x v="3064"/>
    <x v="0"/>
  </r>
  <r>
    <n v="3065"/>
    <x v="3064"/>
    <s v="A castle themed events center with large and small spaces to support a variety of arts i.e. performing, visual, music, theater, dance"/>
    <x v="31"/>
    <n v="10"/>
    <x v="2"/>
    <s v="US"/>
    <s v="USD"/>
    <x v="3060"/>
    <x v="3065"/>
    <x v="0"/>
    <x v="84"/>
    <x v="1"/>
    <x v="1"/>
    <x v="38"/>
    <x v="50"/>
    <x v="144"/>
    <x v="3065"/>
    <x v="3"/>
  </r>
  <r>
    <n v="3066"/>
    <x v="3065"/>
    <s v="Our mission is to offer an innovative family watersports attraction that is fun, safe, economical and a leader in its field."/>
    <x v="90"/>
    <n v="41950"/>
    <x v="2"/>
    <s v="AU"/>
    <s v="AUD"/>
    <x v="3061"/>
    <x v="3066"/>
    <x v="0"/>
    <x v="41"/>
    <x v="1"/>
    <x v="1"/>
    <x v="38"/>
    <x v="81"/>
    <x v="2125"/>
    <x v="3066"/>
    <x v="2"/>
  </r>
  <r>
    <n v="3067"/>
    <x v="3066"/>
    <s v="Host a special event in your home, collect donations and turn containers in the foyer to a comfortable welcoming place to sit &amp; chat!"/>
    <x v="6"/>
    <n v="200"/>
    <x v="2"/>
    <s v="NZ"/>
    <s v="NZD"/>
    <x v="3062"/>
    <x v="3067"/>
    <x v="0"/>
    <x v="29"/>
    <x v="1"/>
    <x v="1"/>
    <x v="38"/>
    <x v="56"/>
    <x v="438"/>
    <x v="3067"/>
    <x v="0"/>
  </r>
  <r>
    <n v="3068"/>
    <x v="3067"/>
    <s v="Hearing loops will be installed in theaters to give hearing loss sufferers with cochlear implants and hearing aids much needed access."/>
    <x v="65"/>
    <n v="175"/>
    <x v="2"/>
    <s v="US"/>
    <s v="USD"/>
    <x v="3063"/>
    <x v="3068"/>
    <x v="0"/>
    <x v="84"/>
    <x v="1"/>
    <x v="1"/>
    <x v="38"/>
    <x v="50"/>
    <x v="2126"/>
    <x v="3068"/>
    <x v="0"/>
  </r>
  <r>
    <n v="3069"/>
    <x v="3068"/>
    <s v="708 STL is ONE of a kind! The Best Burlesque &amp; Vaudeville, plus singing/dancing waitresses, high end comfort food &amp; GREAT craft beer!"/>
    <x v="28"/>
    <n v="141"/>
    <x v="2"/>
    <s v="US"/>
    <s v="USD"/>
    <x v="3064"/>
    <x v="3069"/>
    <x v="0"/>
    <x v="63"/>
    <x v="1"/>
    <x v="1"/>
    <x v="38"/>
    <x v="51"/>
    <x v="2127"/>
    <x v="3069"/>
    <x v="3"/>
  </r>
  <r>
    <n v="3070"/>
    <x v="3069"/>
    <s v="Liverpool's 1st purpose built 7 night a week comedy club, bar &amp; restaurant with live music &amp; much more"/>
    <x v="3"/>
    <n v="334"/>
    <x v="2"/>
    <s v="GB"/>
    <s v="GBP"/>
    <x v="3065"/>
    <x v="3070"/>
    <x v="0"/>
    <x v="38"/>
    <x v="1"/>
    <x v="1"/>
    <x v="38"/>
    <x v="56"/>
    <x v="2128"/>
    <x v="3070"/>
    <x v="2"/>
  </r>
  <r>
    <n v="3071"/>
    <x v="3070"/>
    <s v="Anyone can create. They just need a place and an opportunity. The Echo Theatre (Provo) provides that opportunity."/>
    <x v="14"/>
    <n v="7173"/>
    <x v="2"/>
    <s v="US"/>
    <s v="USD"/>
    <x v="3066"/>
    <x v="3071"/>
    <x v="0"/>
    <x v="27"/>
    <x v="1"/>
    <x v="1"/>
    <x v="38"/>
    <x v="64"/>
    <x v="2129"/>
    <x v="3071"/>
    <x v="0"/>
  </r>
  <r>
    <n v="3072"/>
    <x v="3071"/>
    <s v="Crosswalk Theatre Company - Network Directory promotes all stage talent. Increasing your odds to connect to the right hiring person."/>
    <x v="14"/>
    <n v="2"/>
    <x v="2"/>
    <s v="US"/>
    <s v="USD"/>
    <x v="3067"/>
    <x v="3072"/>
    <x v="0"/>
    <x v="84"/>
    <x v="1"/>
    <x v="1"/>
    <x v="38"/>
    <x v="50"/>
    <x v="120"/>
    <x v="3072"/>
    <x v="2"/>
  </r>
  <r>
    <n v="3073"/>
    <x v="3072"/>
    <s v="Conversion of a long dormant synagogue into a Performing and Visual Arts Center, revitalizing Rochester's inner city."/>
    <x v="387"/>
    <n v="645"/>
    <x v="2"/>
    <s v="US"/>
    <s v="USD"/>
    <x v="3068"/>
    <x v="3073"/>
    <x v="0"/>
    <x v="63"/>
    <x v="1"/>
    <x v="1"/>
    <x v="38"/>
    <x v="50"/>
    <x v="2130"/>
    <x v="3073"/>
    <x v="0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s v="FR"/>
    <s v="EUR"/>
    <x v="3069"/>
    <x v="3074"/>
    <x v="0"/>
    <x v="83"/>
    <x v="1"/>
    <x v="1"/>
    <x v="38"/>
    <x v="50"/>
    <x v="2131"/>
    <x v="3074"/>
    <x v="2"/>
  </r>
  <r>
    <n v="3075"/>
    <x v="3074"/>
    <s v="Magic Morgan &amp; Liliana are raising funds to expand their famed traveling magic show to a theater of magic."/>
    <x v="36"/>
    <n v="1296"/>
    <x v="2"/>
    <s v="US"/>
    <s v="USD"/>
    <x v="3070"/>
    <x v="3075"/>
    <x v="0"/>
    <x v="9"/>
    <x v="1"/>
    <x v="1"/>
    <x v="38"/>
    <x v="114"/>
    <x v="2132"/>
    <x v="3075"/>
    <x v="2"/>
  </r>
  <r>
    <n v="3076"/>
    <x v="3075"/>
    <s v="Helping female comedians get in their 10,000 Hours of practice!"/>
    <x v="3"/>
    <n v="1506"/>
    <x v="2"/>
    <s v="US"/>
    <s v="USD"/>
    <x v="3071"/>
    <x v="3076"/>
    <x v="0"/>
    <x v="133"/>
    <x v="1"/>
    <x v="1"/>
    <x v="38"/>
    <x v="77"/>
    <x v="2133"/>
    <x v="3076"/>
    <x v="0"/>
  </r>
  <r>
    <n v="3077"/>
    <x v="3076"/>
    <s v="I've created a live workshop for men who cannot afford it, giving them an opportunity to have healing, peace &amp; love in their lives."/>
    <x v="29"/>
    <n v="105"/>
    <x v="2"/>
    <s v="CA"/>
    <s v="CAD"/>
    <x v="3072"/>
    <x v="3077"/>
    <x v="0"/>
    <x v="84"/>
    <x v="1"/>
    <x v="1"/>
    <x v="38"/>
    <x v="50"/>
    <x v="1780"/>
    <x v="3077"/>
    <x v="1"/>
  </r>
  <r>
    <n v="3078"/>
    <x v="3077"/>
    <s v="Help replace a broken chairlift with a vertical lift making all forms of arts and education accessible on our historical antique stage."/>
    <x v="127"/>
    <n v="71"/>
    <x v="2"/>
    <s v="US"/>
    <s v="USD"/>
    <x v="3073"/>
    <x v="3078"/>
    <x v="0"/>
    <x v="83"/>
    <x v="1"/>
    <x v="1"/>
    <x v="38"/>
    <x v="50"/>
    <x v="1902"/>
    <x v="3078"/>
    <x v="0"/>
  </r>
  <r>
    <n v="3079"/>
    <x v="3078"/>
    <s v="We desire to purchase a portion of Hell, in Michigan just outside of Detroit, to create a world-class performance art space.  Join us."/>
    <x v="388"/>
    <n v="11226"/>
    <x v="2"/>
    <s v="US"/>
    <s v="USD"/>
    <x v="3074"/>
    <x v="3079"/>
    <x v="0"/>
    <x v="74"/>
    <x v="1"/>
    <x v="1"/>
    <x v="38"/>
    <x v="60"/>
    <x v="2134"/>
    <x v="3079"/>
    <x v="0"/>
  </r>
  <r>
    <n v="3080"/>
    <x v="3079"/>
    <s v="Sustainable, fire-proof, carbon-negative, and all-season recreation of the Globe Theater made famous by Shakespeare, with gardens."/>
    <x v="71"/>
    <n v="376"/>
    <x v="2"/>
    <s v="US"/>
    <s v="USD"/>
    <x v="3075"/>
    <x v="3080"/>
    <x v="0"/>
    <x v="63"/>
    <x v="1"/>
    <x v="1"/>
    <x v="38"/>
    <x v="50"/>
    <x v="2135"/>
    <x v="3080"/>
    <x v="3"/>
  </r>
  <r>
    <n v="3081"/>
    <x v="3080"/>
    <s v="Help! is a full scale mobile theatrical musical bringing a Gospel revival through a story of love and hope to communities world wide."/>
    <x v="80"/>
    <n v="2103"/>
    <x v="2"/>
    <s v="US"/>
    <s v="USD"/>
    <x v="3076"/>
    <x v="3081"/>
    <x v="0"/>
    <x v="81"/>
    <x v="1"/>
    <x v="1"/>
    <x v="38"/>
    <x v="50"/>
    <x v="2136"/>
    <x v="3081"/>
    <x v="0"/>
  </r>
  <r>
    <n v="3082"/>
    <x v="3081"/>
    <s v="Help expand the time of everyones favorite magic store!  It currently limited to 3 days a week. If not for you, then the children!"/>
    <x v="7"/>
    <n v="0"/>
    <x v="2"/>
    <s v="US"/>
    <s v="USD"/>
    <x v="3077"/>
    <x v="3082"/>
    <x v="0"/>
    <x v="78"/>
    <x v="1"/>
    <x v="1"/>
    <x v="38"/>
    <x v="50"/>
    <x v="121"/>
    <x v="3082"/>
    <x v="0"/>
  </r>
  <r>
    <n v="3083"/>
    <x v="3082"/>
    <s v="Crystal City Underground is a New &amp; Unique_x000a_indoor recreational facility, using an old silica sand mine,_x000a_we are the Haunted Maze"/>
    <x v="22"/>
    <n v="56"/>
    <x v="2"/>
    <s v="US"/>
    <s v="USD"/>
    <x v="3078"/>
    <x v="3083"/>
    <x v="0"/>
    <x v="83"/>
    <x v="1"/>
    <x v="1"/>
    <x v="38"/>
    <x v="50"/>
    <x v="791"/>
    <x v="3083"/>
    <x v="3"/>
  </r>
  <r>
    <n v="3084"/>
    <x v="3083"/>
    <s v="18-yr-old handicap-access ramp collapsed, must replace. Help fund &amp; ensure everyone access to our 35-seat non-profit community theater!"/>
    <x v="389"/>
    <n v="470"/>
    <x v="2"/>
    <s v="US"/>
    <s v="USD"/>
    <x v="3079"/>
    <x v="3084"/>
    <x v="0"/>
    <x v="79"/>
    <x v="1"/>
    <x v="1"/>
    <x v="38"/>
    <x v="81"/>
    <x v="2137"/>
    <x v="3084"/>
    <x v="0"/>
  </r>
  <r>
    <n v="3085"/>
    <x v="3084"/>
    <s v="Get behind a new music venue in our city by helping with equipment! We're pre-selling tickets to our party and offering other perks."/>
    <x v="31"/>
    <n v="610"/>
    <x v="2"/>
    <s v="US"/>
    <s v="USD"/>
    <x v="3080"/>
    <x v="3085"/>
    <x v="0"/>
    <x v="82"/>
    <x v="1"/>
    <x v="1"/>
    <x v="38"/>
    <x v="53"/>
    <x v="2138"/>
    <x v="3085"/>
    <x v="0"/>
  </r>
  <r>
    <n v="3086"/>
    <x v="3085"/>
    <s v="A memorable theatre experience in the middle of Genoa's old town. Summer is coming and we have no intention to stop making you laugh."/>
    <x v="22"/>
    <n v="50"/>
    <x v="2"/>
    <s v="IT"/>
    <s v="EUR"/>
    <x v="3081"/>
    <x v="3086"/>
    <x v="0"/>
    <x v="83"/>
    <x v="1"/>
    <x v="1"/>
    <x v="38"/>
    <x v="50"/>
    <x v="407"/>
    <x v="3086"/>
    <x v="0"/>
  </r>
  <r>
    <n v="3087"/>
    <x v="3086"/>
    <s v="Austin's &quot;Full Service Rehearsal Space&quot;, APS is a comfortable, convenient place for the theater community to develop scripted plays."/>
    <x v="22"/>
    <n v="125"/>
    <x v="2"/>
    <s v="US"/>
    <s v="USD"/>
    <x v="3082"/>
    <x v="3087"/>
    <x v="0"/>
    <x v="84"/>
    <x v="1"/>
    <x v="1"/>
    <x v="38"/>
    <x v="60"/>
    <x v="368"/>
    <x v="3087"/>
    <x v="2"/>
  </r>
  <r>
    <n v="3088"/>
    <x v="3087"/>
    <s v="We believe it's time to open a visitor's center that highlights the small towns of the upper Midwest."/>
    <x v="99"/>
    <n v="126"/>
    <x v="2"/>
    <s v="US"/>
    <s v="USD"/>
    <x v="3083"/>
    <x v="3088"/>
    <x v="0"/>
    <x v="83"/>
    <x v="1"/>
    <x v="1"/>
    <x v="38"/>
    <x v="50"/>
    <x v="823"/>
    <x v="3088"/>
    <x v="3"/>
  </r>
  <r>
    <n v="3089"/>
    <x v="3088"/>
    <s v="A community space in Somerville, MA to celebrate the beautiful intersection of sports and creativity."/>
    <x v="31"/>
    <n v="5854"/>
    <x v="2"/>
    <s v="US"/>
    <s v="USD"/>
    <x v="3084"/>
    <x v="3089"/>
    <x v="0"/>
    <x v="43"/>
    <x v="1"/>
    <x v="1"/>
    <x v="38"/>
    <x v="61"/>
    <x v="2139"/>
    <x v="3089"/>
    <x v="2"/>
  </r>
  <r>
    <n v="3090"/>
    <x v="3089"/>
    <s v="To create a space by restoring a historic church in Burlington, Ky where community theater, dance and music and art can be performed."/>
    <x v="390"/>
    <n v="11432"/>
    <x v="2"/>
    <s v="US"/>
    <s v="USD"/>
    <x v="3085"/>
    <x v="3090"/>
    <x v="0"/>
    <x v="82"/>
    <x v="1"/>
    <x v="1"/>
    <x v="38"/>
    <x v="62"/>
    <x v="2140"/>
    <x v="3090"/>
    <x v="0"/>
  </r>
  <r>
    <n v="3091"/>
    <x v="3090"/>
    <s v="Roanoke, Virginia's first long-form improv theatre company. Producing improv and scripted theatre, with a dynamic training program."/>
    <x v="10"/>
    <n v="796"/>
    <x v="2"/>
    <s v="US"/>
    <s v="USD"/>
    <x v="3086"/>
    <x v="3091"/>
    <x v="0"/>
    <x v="82"/>
    <x v="1"/>
    <x v="1"/>
    <x v="38"/>
    <x v="63"/>
    <x v="1803"/>
    <x v="3091"/>
    <x v="2"/>
  </r>
  <r>
    <n v="3092"/>
    <x v="3091"/>
    <s v="Our goal is to purchase a theater on the Upper East Side of Manhattan that will act as a home for four theater companies."/>
    <x v="57"/>
    <n v="1183.19"/>
    <x v="2"/>
    <s v="US"/>
    <s v="USD"/>
    <x v="3087"/>
    <x v="3092"/>
    <x v="0"/>
    <x v="64"/>
    <x v="1"/>
    <x v="1"/>
    <x v="38"/>
    <x v="60"/>
    <x v="239"/>
    <x v="3092"/>
    <x v="0"/>
  </r>
  <r>
    <n v="3093"/>
    <x v="3092"/>
    <s v="Jump in the deep end of the provocative and darkly humourous, POOL (NO WATER)...to be performed in a Pool!  Directed by Gordon McCall."/>
    <x v="23"/>
    <n v="910"/>
    <x v="2"/>
    <s v="CA"/>
    <s v="CAD"/>
    <x v="2806"/>
    <x v="3093"/>
    <x v="0"/>
    <x v="57"/>
    <x v="1"/>
    <x v="1"/>
    <x v="38"/>
    <x v="61"/>
    <x v="2141"/>
    <x v="3093"/>
    <x v="3"/>
  </r>
  <r>
    <n v="3094"/>
    <x v="3093"/>
    <s v="This is a Kickstarter to help with the start up costs for Illusionist, Chris Lengyel's Summer 2016 Tour!"/>
    <x v="57"/>
    <n v="25"/>
    <x v="2"/>
    <s v="US"/>
    <s v="USD"/>
    <x v="3088"/>
    <x v="3094"/>
    <x v="0"/>
    <x v="29"/>
    <x v="1"/>
    <x v="1"/>
    <x v="38"/>
    <x v="50"/>
    <x v="380"/>
    <x v="3094"/>
    <x v="0"/>
  </r>
  <r>
    <n v="3095"/>
    <x v="3094"/>
    <s v="We are a small theatre company looking to provide world class theatre to the working class in the Greater New York area."/>
    <x v="391"/>
    <n v="50"/>
    <x v="2"/>
    <s v="US"/>
    <s v="USD"/>
    <x v="3089"/>
    <x v="3095"/>
    <x v="0"/>
    <x v="29"/>
    <x v="1"/>
    <x v="1"/>
    <x v="38"/>
    <x v="50"/>
    <x v="73"/>
    <x v="3095"/>
    <x v="2"/>
  </r>
  <r>
    <n v="3096"/>
    <x v="3095"/>
    <s v="To create a learning center for acting and all art types including anything that expresses the emotion of the human spirit."/>
    <x v="22"/>
    <n v="795"/>
    <x v="2"/>
    <s v="US"/>
    <s v="USD"/>
    <x v="3090"/>
    <x v="3096"/>
    <x v="0"/>
    <x v="25"/>
    <x v="1"/>
    <x v="1"/>
    <x v="38"/>
    <x v="65"/>
    <x v="2142"/>
    <x v="3096"/>
    <x v="0"/>
  </r>
  <r>
    <n v="3097"/>
    <x v="3096"/>
    <s v="The Bunker makes theatre with purpose: We provide ambitious artists a home in which to share their work with adventurous audiences."/>
    <x v="3"/>
    <n v="1715"/>
    <x v="2"/>
    <s v="GB"/>
    <s v="GBP"/>
    <x v="3091"/>
    <x v="3097"/>
    <x v="0"/>
    <x v="288"/>
    <x v="1"/>
    <x v="1"/>
    <x v="38"/>
    <x v="123"/>
    <x v="2143"/>
    <x v="3097"/>
    <x v="2"/>
  </r>
  <r>
    <n v="3098"/>
    <x v="3097"/>
    <s v="A magical space, full of fairytale favorites, designed to make each individual have a unique experience; children's dreams made real."/>
    <x v="392"/>
    <n v="1758"/>
    <x v="2"/>
    <s v="US"/>
    <s v="USD"/>
    <x v="3092"/>
    <x v="3098"/>
    <x v="0"/>
    <x v="74"/>
    <x v="1"/>
    <x v="1"/>
    <x v="38"/>
    <x v="65"/>
    <x v="2144"/>
    <x v="3098"/>
    <x v="0"/>
  </r>
  <r>
    <n v="3099"/>
    <x v="3098"/>
    <s v="I would like to screen this documentary at CSU at their Black Studies Dept. Looking to fly panelist in. Hoping to screen nationwide. &lt;3"/>
    <x v="13"/>
    <n v="278"/>
    <x v="2"/>
    <s v="US"/>
    <s v="USD"/>
    <x v="3093"/>
    <x v="3099"/>
    <x v="0"/>
    <x v="81"/>
    <x v="1"/>
    <x v="1"/>
    <x v="38"/>
    <x v="51"/>
    <x v="2145"/>
    <x v="3099"/>
    <x v="2"/>
  </r>
  <r>
    <n v="3100"/>
    <x v="3099"/>
    <s v="Friends for Change, a group of girls between the ages of 12 and 18 are building an outdoor Amphitheater as a gift to our community!"/>
    <x v="14"/>
    <n v="1827"/>
    <x v="2"/>
    <s v="US"/>
    <s v="USD"/>
    <x v="3094"/>
    <x v="3100"/>
    <x v="0"/>
    <x v="62"/>
    <x v="1"/>
    <x v="1"/>
    <x v="38"/>
    <x v="77"/>
    <x v="2146"/>
    <x v="3100"/>
    <x v="3"/>
  </r>
  <r>
    <n v="3101"/>
    <x v="3100"/>
    <s v="LabellisÃ© 14-18, Mots Ã‰crits est un projet itinÃ©rant de lectures Ã  voix haute par des amateurs, mises en espace par une comÃ©dienne."/>
    <x v="30"/>
    <n v="300"/>
    <x v="2"/>
    <s v="FR"/>
    <s v="EUR"/>
    <x v="3095"/>
    <x v="3101"/>
    <x v="0"/>
    <x v="8"/>
    <x v="1"/>
    <x v="1"/>
    <x v="38"/>
    <x v="81"/>
    <x v="380"/>
    <x v="3101"/>
    <x v="0"/>
  </r>
  <r>
    <n v="3102"/>
    <x v="3101"/>
    <s v="Imagine being able to take a performance anywhere! Meet the Theatre Bath Bus - a magical performance space where anything is possible."/>
    <x v="194"/>
    <n v="6258"/>
    <x v="2"/>
    <s v="GB"/>
    <s v="GBP"/>
    <x v="3096"/>
    <x v="3102"/>
    <x v="0"/>
    <x v="240"/>
    <x v="1"/>
    <x v="1"/>
    <x v="38"/>
    <x v="115"/>
    <x v="2147"/>
    <x v="3102"/>
    <x v="2"/>
  </r>
  <r>
    <n v="3103"/>
    <x v="3102"/>
    <s v="Creating a place for local artists to perform, at substantially less cost for them"/>
    <x v="393"/>
    <n v="11"/>
    <x v="2"/>
    <s v="US"/>
    <s v="USD"/>
    <x v="3097"/>
    <x v="3103"/>
    <x v="0"/>
    <x v="84"/>
    <x v="1"/>
    <x v="1"/>
    <x v="38"/>
    <x v="50"/>
    <x v="148"/>
    <x v="3103"/>
    <x v="0"/>
  </r>
  <r>
    <n v="3104"/>
    <x v="3103"/>
    <s v="The Loft is CQEAP's latest studio. Located in Rockhampton's CBD we'll be running performing arts workshops for 5yrs to adults."/>
    <x v="23"/>
    <n v="1185"/>
    <x v="2"/>
    <s v="AU"/>
    <s v="AUD"/>
    <x v="3098"/>
    <x v="3104"/>
    <x v="0"/>
    <x v="81"/>
    <x v="1"/>
    <x v="1"/>
    <x v="38"/>
    <x v="75"/>
    <x v="2148"/>
    <x v="3104"/>
    <x v="0"/>
  </r>
  <r>
    <n v="3105"/>
    <x v="3104"/>
    <s v="My hope is to raise $5845 and replace old stained and mismatched border curtains, cyclorama curtain, and backdrop."/>
    <x v="394"/>
    <n v="2476"/>
    <x v="2"/>
    <s v="US"/>
    <s v="USD"/>
    <x v="3099"/>
    <x v="3105"/>
    <x v="0"/>
    <x v="162"/>
    <x v="1"/>
    <x v="1"/>
    <x v="38"/>
    <x v="72"/>
    <x v="2149"/>
    <x v="3105"/>
    <x v="3"/>
  </r>
  <r>
    <n v="3106"/>
    <x v="3105"/>
    <s v="Help fund the exciting first collaboration between Hotel Echo and Bristol Cathedral: WILD MEN, a show commemorating those lost in WW1."/>
    <x v="28"/>
    <n v="41"/>
    <x v="2"/>
    <s v="GB"/>
    <s v="GBP"/>
    <x v="3100"/>
    <x v="3106"/>
    <x v="0"/>
    <x v="80"/>
    <x v="1"/>
    <x v="1"/>
    <x v="38"/>
    <x v="65"/>
    <x v="2150"/>
    <x v="3106"/>
    <x v="0"/>
  </r>
  <r>
    <n v="3107"/>
    <x v="3106"/>
    <s v="When opportunity knocks, we answer!  Help expand the ravishingly talented troupe into a new and exciting market and venue!"/>
    <x v="79"/>
    <n v="7905"/>
    <x v="2"/>
    <s v="US"/>
    <s v="USD"/>
    <x v="3101"/>
    <x v="3107"/>
    <x v="0"/>
    <x v="60"/>
    <x v="1"/>
    <x v="1"/>
    <x v="38"/>
    <x v="68"/>
    <x v="2151"/>
    <x v="3107"/>
    <x v="0"/>
  </r>
  <r>
    <n v="3108"/>
    <x v="3107"/>
    <s v="We need a permanent home for the theater!"/>
    <x v="63"/>
    <n v="26"/>
    <x v="2"/>
    <s v="US"/>
    <s v="USD"/>
    <x v="3102"/>
    <x v="3108"/>
    <x v="0"/>
    <x v="84"/>
    <x v="1"/>
    <x v="1"/>
    <x v="38"/>
    <x v="50"/>
    <x v="31"/>
    <x v="3108"/>
    <x v="0"/>
  </r>
  <r>
    <n v="3109"/>
    <x v="3108"/>
    <s v="Help us exceed our goal to convert the Sidney Auto Vue Drive-In from 35mm to digital. This will cost upwards of $75,000. Thank you!"/>
    <x v="228"/>
    <n v="6633"/>
    <x v="2"/>
    <s v="US"/>
    <s v="USD"/>
    <x v="3103"/>
    <x v="3109"/>
    <x v="0"/>
    <x v="229"/>
    <x v="1"/>
    <x v="1"/>
    <x v="38"/>
    <x v="78"/>
    <x v="658"/>
    <x v="3109"/>
    <x v="3"/>
  </r>
  <r>
    <n v="3110"/>
    <x v="3109"/>
    <s v="Cat People Unite! It's time we get a space of our own to relax, socialize and learn! Join the Catmunity!"/>
    <x v="31"/>
    <n v="10"/>
    <x v="2"/>
    <s v="US"/>
    <s v="USD"/>
    <x v="3104"/>
    <x v="3110"/>
    <x v="0"/>
    <x v="29"/>
    <x v="1"/>
    <x v="1"/>
    <x v="38"/>
    <x v="50"/>
    <x v="119"/>
    <x v="3110"/>
    <x v="1"/>
  </r>
  <r>
    <n v="3111"/>
    <x v="3110"/>
    <s v="Help All Puppet Players perform it's 2015 season in a beautiful 200 seat theater for an entire year."/>
    <x v="22"/>
    <n v="5328"/>
    <x v="2"/>
    <s v="US"/>
    <s v="USD"/>
    <x v="3105"/>
    <x v="3111"/>
    <x v="0"/>
    <x v="88"/>
    <x v="1"/>
    <x v="1"/>
    <x v="38"/>
    <x v="117"/>
    <x v="2152"/>
    <x v="3111"/>
    <x v="3"/>
  </r>
  <r>
    <n v="3112"/>
    <x v="3111"/>
    <s v="Children only have a short period of time to live care free, play hard, get dirty, I want to help every child in my Town play everyday."/>
    <x v="34"/>
    <n v="521"/>
    <x v="2"/>
    <s v="US"/>
    <s v="USD"/>
    <x v="3106"/>
    <x v="3112"/>
    <x v="0"/>
    <x v="82"/>
    <x v="1"/>
    <x v="1"/>
    <x v="38"/>
    <x v="62"/>
    <x v="2153"/>
    <x v="3112"/>
    <x v="2"/>
  </r>
  <r>
    <n v="3113"/>
    <x v="3112"/>
    <s v="An arts and craft beer theater showcasing local talent, locally crafted beer and providing performance and rehearsal space."/>
    <x v="395"/>
    <n v="4635"/>
    <x v="2"/>
    <s v="US"/>
    <s v="USD"/>
    <x v="3107"/>
    <x v="3113"/>
    <x v="0"/>
    <x v="77"/>
    <x v="1"/>
    <x v="1"/>
    <x v="38"/>
    <x v="65"/>
    <x v="2154"/>
    <x v="3113"/>
    <x v="0"/>
  </r>
  <r>
    <n v="3114"/>
    <x v="3113"/>
    <s v="A scary place to bring your friends. Interactive so that the people that were scared before get to scare others later. A diner on site."/>
    <x v="96"/>
    <n v="0"/>
    <x v="2"/>
    <s v="US"/>
    <s v="USD"/>
    <x v="3108"/>
    <x v="3114"/>
    <x v="0"/>
    <x v="78"/>
    <x v="1"/>
    <x v="1"/>
    <x v="38"/>
    <x v="50"/>
    <x v="121"/>
    <x v="3114"/>
    <x v="3"/>
  </r>
  <r>
    <n v="3115"/>
    <x v="3114"/>
    <s v="We are creating a mobile community devoted to the spreading and sharing of spoken word and other kinds of storytelling."/>
    <x v="3"/>
    <n v="300"/>
    <x v="2"/>
    <s v="SE"/>
    <s v="SEK"/>
    <x v="3109"/>
    <x v="3115"/>
    <x v="0"/>
    <x v="29"/>
    <x v="1"/>
    <x v="1"/>
    <x v="38"/>
    <x v="56"/>
    <x v="462"/>
    <x v="3115"/>
    <x v="2"/>
  </r>
  <r>
    <n v="3116"/>
    <x v="3115"/>
    <s v="Creating a consuite for CoreCon. A focus on the insanity of asylums and early medical practices from history."/>
    <x v="47"/>
    <n v="430"/>
    <x v="2"/>
    <s v="US"/>
    <s v="USD"/>
    <x v="3110"/>
    <x v="3116"/>
    <x v="0"/>
    <x v="73"/>
    <x v="1"/>
    <x v="1"/>
    <x v="38"/>
    <x v="220"/>
    <x v="1340"/>
    <x v="3116"/>
    <x v="0"/>
  </r>
  <r>
    <n v="3117"/>
    <x v="3116"/>
    <s v="Performing Arts workshops, for young people aged 5 -16, exploring how the sea has shaped Cowes as a settlement."/>
    <x v="28"/>
    <n v="1"/>
    <x v="2"/>
    <s v="GB"/>
    <s v="GBP"/>
    <x v="3111"/>
    <x v="3117"/>
    <x v="0"/>
    <x v="29"/>
    <x v="1"/>
    <x v="1"/>
    <x v="38"/>
    <x v="50"/>
    <x v="120"/>
    <x v="3117"/>
    <x v="2"/>
  </r>
  <r>
    <n v="3118"/>
    <x v="3117"/>
    <s v="a magical place for all kind of people, like a fairytaile in all colours"/>
    <x v="69"/>
    <n v="1550"/>
    <x v="2"/>
    <s v="SE"/>
    <s v="SEK"/>
    <x v="3112"/>
    <x v="3118"/>
    <x v="0"/>
    <x v="84"/>
    <x v="1"/>
    <x v="1"/>
    <x v="38"/>
    <x v="50"/>
    <x v="2155"/>
    <x v="3118"/>
    <x v="2"/>
  </r>
  <r>
    <n v="3119"/>
    <x v="3118"/>
    <s v="An Information center downTOWN Buffalo...find directions to places of interest, events, eateries, lodging, maps, postcards and books."/>
    <x v="3"/>
    <n v="5"/>
    <x v="2"/>
    <s v="US"/>
    <s v="USD"/>
    <x v="3113"/>
    <x v="3119"/>
    <x v="0"/>
    <x v="29"/>
    <x v="1"/>
    <x v="1"/>
    <x v="38"/>
    <x v="50"/>
    <x v="144"/>
    <x v="3119"/>
    <x v="0"/>
  </r>
  <r>
    <n v="3120"/>
    <x v="3119"/>
    <s v="Wij willen Tropicana het subtropisch zwemparadijs van Rotterdam op een nieuwe locatie gaan bouwen."/>
    <x v="396"/>
    <n v="128"/>
    <x v="2"/>
    <s v="NL"/>
    <s v="EUR"/>
    <x v="3114"/>
    <x v="3120"/>
    <x v="0"/>
    <x v="73"/>
    <x v="1"/>
    <x v="1"/>
    <x v="38"/>
    <x v="50"/>
    <x v="2156"/>
    <x v="3120"/>
    <x v="2"/>
  </r>
  <r>
    <n v="3121"/>
    <x v="3120"/>
    <s v="I going to build a theatre for a local ant farm so that Ants can put on their theatre productions."/>
    <x v="15"/>
    <n v="10"/>
    <x v="1"/>
    <s v="CA"/>
    <s v="CAD"/>
    <x v="3115"/>
    <x v="3121"/>
    <x v="0"/>
    <x v="29"/>
    <x v="1"/>
    <x v="1"/>
    <x v="38"/>
    <x v="60"/>
    <x v="119"/>
    <x v="3121"/>
    <x v="3"/>
  </r>
  <r>
    <n v="3122"/>
    <x v="3121"/>
    <s v="cancelled until further notice"/>
    <x v="212"/>
    <n v="116"/>
    <x v="1"/>
    <s v="US"/>
    <s v="USD"/>
    <x v="3116"/>
    <x v="3122"/>
    <x v="0"/>
    <x v="84"/>
    <x v="1"/>
    <x v="1"/>
    <x v="38"/>
    <x v="74"/>
    <x v="2157"/>
    <x v="3122"/>
    <x v="2"/>
  </r>
  <r>
    <n v="3123"/>
    <x v="3122"/>
    <s v="The Larchmont Playhouse is threatened! Help save the theater by becoming a Preservation Member of The Larchmont Playhouse."/>
    <x v="152"/>
    <n v="85192"/>
    <x v="1"/>
    <s v="US"/>
    <s v="USD"/>
    <x v="3117"/>
    <x v="3123"/>
    <x v="0"/>
    <x v="493"/>
    <x v="1"/>
    <x v="1"/>
    <x v="38"/>
    <x v="150"/>
    <x v="2158"/>
    <x v="3123"/>
    <x v="2"/>
  </r>
  <r>
    <n v="3124"/>
    <x v="3123"/>
    <s v="A place where kids/ teens' dreams come true, and one finds there home without sparkly red shoes!"/>
    <x v="397"/>
    <n v="26"/>
    <x v="1"/>
    <s v="US"/>
    <s v="USD"/>
    <x v="3118"/>
    <x v="3124"/>
    <x v="0"/>
    <x v="80"/>
    <x v="1"/>
    <x v="1"/>
    <x v="38"/>
    <x v="50"/>
    <x v="516"/>
    <x v="3124"/>
    <x v="3"/>
  </r>
  <r>
    <n v="3125"/>
    <x v="3124"/>
    <s v="N/A"/>
    <x v="86"/>
    <n v="0"/>
    <x v="1"/>
    <s v="US"/>
    <s v="USD"/>
    <x v="3119"/>
    <x v="3125"/>
    <x v="0"/>
    <x v="78"/>
    <x v="1"/>
    <x v="1"/>
    <x v="38"/>
    <x v="50"/>
    <x v="121"/>
    <x v="3125"/>
    <x v="0"/>
  </r>
  <r>
    <n v="3126"/>
    <x v="3125"/>
    <s v="A big dream, small budget, the drive/passion of so many volunteers...indoor skatepark in Eau Claire, WI._x000a__x000a_This is UR skatepark!"/>
    <x v="31"/>
    <n v="1040"/>
    <x v="1"/>
    <s v="US"/>
    <s v="USD"/>
    <x v="3120"/>
    <x v="3126"/>
    <x v="0"/>
    <x v="57"/>
    <x v="1"/>
    <x v="1"/>
    <x v="38"/>
    <x v="65"/>
    <x v="2159"/>
    <x v="3126"/>
    <x v="2"/>
  </r>
  <r>
    <n v="3127"/>
    <x v="3126"/>
    <s v="Our goal - create a venue &amp; stage where comedic &amp; music artists hone their talents &amp; fan base. First minority owned like it in Cincy."/>
    <x v="57"/>
    <n v="0"/>
    <x v="1"/>
    <s v="US"/>
    <s v="USD"/>
    <x v="3121"/>
    <x v="3127"/>
    <x v="0"/>
    <x v="78"/>
    <x v="1"/>
    <x v="1"/>
    <x v="38"/>
    <x v="50"/>
    <x v="121"/>
    <x v="3127"/>
    <x v="0"/>
  </r>
  <r>
    <n v="3128"/>
    <x v="3127"/>
    <s v="Bring Morag Fullarton's fun-loving spoof and homage of the classic and timeless film, 'Casablanca', to the stage in New York City."/>
    <x v="36"/>
    <n v="16291"/>
    <x v="3"/>
    <s v="US"/>
    <s v="USD"/>
    <x v="3122"/>
    <x v="3128"/>
    <x v="0"/>
    <x v="27"/>
    <x v="1"/>
    <x v="1"/>
    <x v="6"/>
    <x v="15"/>
    <x v="2160"/>
    <x v="3128"/>
    <x v="1"/>
  </r>
  <r>
    <n v="3129"/>
    <x v="3128"/>
    <s v="The DE sheds light on the reality of what happens in college. Marcus Rashad created this play to help prepare future/current students"/>
    <x v="21"/>
    <n v="10"/>
    <x v="3"/>
    <s v="US"/>
    <s v="USD"/>
    <x v="3123"/>
    <x v="3129"/>
    <x v="0"/>
    <x v="29"/>
    <x v="1"/>
    <x v="1"/>
    <x v="6"/>
    <x v="60"/>
    <x v="119"/>
    <x v="3129"/>
    <x v="1"/>
  </r>
  <r>
    <n v="3130"/>
    <x v="3129"/>
    <s v="A shockingly relevant modern take on a 2,000-year-old tragedy that confronts current gender politics."/>
    <x v="3"/>
    <n v="375"/>
    <x v="3"/>
    <s v="US"/>
    <s v="USD"/>
    <x v="3124"/>
    <x v="3130"/>
    <x v="0"/>
    <x v="80"/>
    <x v="1"/>
    <x v="1"/>
    <x v="6"/>
    <x v="65"/>
    <x v="2161"/>
    <x v="3130"/>
    <x v="1"/>
  </r>
  <r>
    <n v="3131"/>
    <x v="3130"/>
    <s v="A Staged Reading of &quot;Snake Eyes,&quot; a new play by Alex Rafala"/>
    <x v="393"/>
    <n v="645"/>
    <x v="3"/>
    <s v="US"/>
    <s v="USD"/>
    <x v="3125"/>
    <x v="3131"/>
    <x v="0"/>
    <x v="8"/>
    <x v="1"/>
    <x v="1"/>
    <x v="6"/>
    <x v="63"/>
    <x v="399"/>
    <x v="3131"/>
    <x v="1"/>
  </r>
  <r>
    <n v="3132"/>
    <x v="3131"/>
    <s v="Smells Like Money, Drips Like Honey, Taste Like Mocha, Better Run AWAY"/>
    <x v="11"/>
    <n v="10"/>
    <x v="3"/>
    <s v="US"/>
    <s v="USD"/>
    <x v="3126"/>
    <x v="3132"/>
    <x v="0"/>
    <x v="29"/>
    <x v="1"/>
    <x v="1"/>
    <x v="6"/>
    <x v="50"/>
    <x v="119"/>
    <x v="3132"/>
    <x v="1"/>
  </r>
  <r>
    <n v="3133"/>
    <x v="3132"/>
    <s v="TwentySomething is taking Hell Has No Fury to Edinburgh! _x000a_We're looking for your support to get us there."/>
    <x v="2"/>
    <n v="540"/>
    <x v="3"/>
    <s v="GB"/>
    <s v="GBP"/>
    <x v="3127"/>
    <x v="3133"/>
    <x v="0"/>
    <x v="38"/>
    <x v="1"/>
    <x v="1"/>
    <x v="6"/>
    <x v="29"/>
    <x v="1178"/>
    <x v="3133"/>
    <x v="1"/>
  </r>
  <r>
    <n v="3134"/>
    <x v="3133"/>
    <s v="Time Zone Theatre &amp; Arteria Theatre present this emotional thriller about Love, Loss and what happens when life goes on, but you can't."/>
    <x v="28"/>
    <n v="225"/>
    <x v="3"/>
    <s v="GB"/>
    <s v="GBP"/>
    <x v="3128"/>
    <x v="3134"/>
    <x v="0"/>
    <x v="8"/>
    <x v="1"/>
    <x v="1"/>
    <x v="6"/>
    <x v="61"/>
    <x v="644"/>
    <x v="3134"/>
    <x v="1"/>
  </r>
  <r>
    <n v="3135"/>
    <x v="3134"/>
    <s v="SEVEN tells the true stories of 7 women who bravely fought for the well-being of women, families, and children around the globe."/>
    <x v="398"/>
    <n v="162"/>
    <x v="3"/>
    <s v="US"/>
    <s v="USD"/>
    <x v="3129"/>
    <x v="3135"/>
    <x v="0"/>
    <x v="63"/>
    <x v="1"/>
    <x v="1"/>
    <x v="6"/>
    <x v="70"/>
    <x v="2162"/>
    <x v="3135"/>
    <x v="1"/>
  </r>
  <r>
    <n v="3136"/>
    <x v="3135"/>
    <s v="Help emberfly theatre put on their first production Heroines and pay our actors and creative team! Follow us @emberflytheatre"/>
    <x v="2"/>
    <n v="639"/>
    <x v="3"/>
    <s v="GB"/>
    <s v="GBP"/>
    <x v="3130"/>
    <x v="3136"/>
    <x v="0"/>
    <x v="19"/>
    <x v="1"/>
    <x v="1"/>
    <x v="6"/>
    <x v="30"/>
    <x v="2163"/>
    <x v="3136"/>
    <x v="1"/>
  </r>
  <r>
    <n v="3137"/>
    <x v="3136"/>
    <s v="Set in 1930s Chinatown, evocative of old world South Jackson Street during the Jazz era."/>
    <x v="15"/>
    <n v="50"/>
    <x v="3"/>
    <s v="US"/>
    <s v="USD"/>
    <x v="3131"/>
    <x v="3137"/>
    <x v="0"/>
    <x v="29"/>
    <x v="1"/>
    <x v="1"/>
    <x v="6"/>
    <x v="56"/>
    <x v="73"/>
    <x v="3137"/>
    <x v="1"/>
  </r>
  <r>
    <n v="3138"/>
    <x v="3137"/>
    <s v="A UWE Drama Society adaptation of Timberlake Wertenbaker's play. Funding needed for costumes/props to make the show a success. Thanks."/>
    <x v="48"/>
    <n v="0"/>
    <x v="3"/>
    <s v="GB"/>
    <s v="GBP"/>
    <x v="3132"/>
    <x v="3138"/>
    <x v="0"/>
    <x v="78"/>
    <x v="1"/>
    <x v="1"/>
    <x v="6"/>
    <x v="50"/>
    <x v="121"/>
    <x v="3138"/>
    <x v="1"/>
  </r>
  <r>
    <n v="3139"/>
    <x v="3138"/>
    <s v="Conoce y apoya el teatro de calidad que se escribe desde los centros penitenciarios, como es el caso de Casa Calabaza, de Maye Moreno."/>
    <x v="63"/>
    <n v="2700"/>
    <x v="3"/>
    <s v="MX"/>
    <s v="MXN"/>
    <x v="3133"/>
    <x v="3139"/>
    <x v="0"/>
    <x v="79"/>
    <x v="1"/>
    <x v="1"/>
    <x v="6"/>
    <x v="62"/>
    <x v="2164"/>
    <x v="3139"/>
    <x v="1"/>
  </r>
  <r>
    <n v="3140"/>
    <x v="3139"/>
    <s v="ReminiSens offers an Enchanting Time Travel experience: have diner at the court of Versailles and interact with the nobles of the time!"/>
    <x v="3"/>
    <n v="96"/>
    <x v="3"/>
    <s v="FR"/>
    <s v="EUR"/>
    <x v="3134"/>
    <x v="3140"/>
    <x v="0"/>
    <x v="80"/>
    <x v="1"/>
    <x v="1"/>
    <x v="6"/>
    <x v="60"/>
    <x v="1196"/>
    <x v="3140"/>
    <x v="1"/>
  </r>
  <r>
    <n v="3141"/>
    <x v="3140"/>
    <s v="We are a theatre society from the Groningen University in the Netherlands. _x000a_We would be more than happy for some help funding the play."/>
    <x v="2"/>
    <n v="258"/>
    <x v="3"/>
    <s v="NL"/>
    <s v="EUR"/>
    <x v="3135"/>
    <x v="3141"/>
    <x v="0"/>
    <x v="22"/>
    <x v="1"/>
    <x v="1"/>
    <x v="6"/>
    <x v="222"/>
    <x v="2165"/>
    <x v="3141"/>
    <x v="1"/>
  </r>
  <r>
    <n v="3142"/>
    <x v="3141"/>
    <s v="Our aim is to deliver a powerful piece of theatre to audiences across the UK, including Edinburgh Fringe (2017)."/>
    <x v="181"/>
    <n v="45"/>
    <x v="3"/>
    <s v="GB"/>
    <s v="GBP"/>
    <x v="3136"/>
    <x v="3142"/>
    <x v="0"/>
    <x v="83"/>
    <x v="1"/>
    <x v="1"/>
    <x v="6"/>
    <x v="53"/>
    <x v="2"/>
    <x v="3142"/>
    <x v="1"/>
  </r>
  <r>
    <n v="3143"/>
    <x v="3142"/>
    <s v="THE POIGNANT EXPLORATION OF WHAT IT MEANS TO SAY GOODBYE._x000a_Stripped Raw brings Liam Borrett's debut play 'This is Living' to Wiltshire."/>
    <x v="176"/>
    <n v="0"/>
    <x v="3"/>
    <s v="GB"/>
    <s v="GBP"/>
    <x v="3137"/>
    <x v="3143"/>
    <x v="0"/>
    <x v="78"/>
    <x v="1"/>
    <x v="1"/>
    <x v="6"/>
    <x v="50"/>
    <x v="121"/>
    <x v="3143"/>
    <x v="1"/>
  </r>
  <r>
    <n v="3144"/>
    <x v="3143"/>
    <s v="Two women, one love, one must die: a multicultural cast in a play about the denied holocaust of Libyan Jews. Premieres in March in NYC"/>
    <x v="3"/>
    <n v="7540"/>
    <x v="3"/>
    <s v="US"/>
    <s v="USD"/>
    <x v="3138"/>
    <x v="3144"/>
    <x v="0"/>
    <x v="209"/>
    <x v="1"/>
    <x v="1"/>
    <x v="6"/>
    <x v="151"/>
    <x v="2166"/>
    <x v="3144"/>
    <x v="1"/>
  </r>
  <r>
    <n v="3145"/>
    <x v="3144"/>
    <s v="Dominion Theatre Company is the first community dinner theatre  to be established in Arlington TX."/>
    <x v="31"/>
    <n v="0"/>
    <x v="3"/>
    <s v="US"/>
    <s v="USD"/>
    <x v="3139"/>
    <x v="3145"/>
    <x v="0"/>
    <x v="78"/>
    <x v="1"/>
    <x v="1"/>
    <x v="6"/>
    <x v="50"/>
    <x v="121"/>
    <x v="3145"/>
    <x v="1"/>
  </r>
  <r>
    <n v="3146"/>
    <x v="3145"/>
    <s v="Somos... Podemos... Amamos... Nuestra muralla, nuestra utopÃ­a. Que el amor sea el lÃ­mite"/>
    <x v="63"/>
    <n v="5250"/>
    <x v="3"/>
    <s v="MX"/>
    <s v="MXN"/>
    <x v="3140"/>
    <x v="3146"/>
    <x v="0"/>
    <x v="8"/>
    <x v="1"/>
    <x v="1"/>
    <x v="6"/>
    <x v="57"/>
    <x v="2167"/>
    <x v="3146"/>
    <x v="1"/>
  </r>
  <r>
    <n v="3147"/>
    <x v="3146"/>
    <s v="A play that uses photography to tell the story of a friendship forged during the demolition of New York's Pennsylvania Station."/>
    <x v="22"/>
    <n v="23505"/>
    <x v="0"/>
    <s v="US"/>
    <s v="USD"/>
    <x v="3141"/>
    <x v="3147"/>
    <x v="1"/>
    <x v="496"/>
    <x v="0"/>
    <x v="1"/>
    <x v="6"/>
    <x v="90"/>
    <x v="2168"/>
    <x v="3147"/>
    <x v="3"/>
  </r>
  <r>
    <n v="3148"/>
    <x v="3147"/>
    <s v="Help fund The Aurora Project, an immersive science fiction epic."/>
    <x v="40"/>
    <n v="2361"/>
    <x v="0"/>
    <s v="US"/>
    <s v="USD"/>
    <x v="3142"/>
    <x v="3148"/>
    <x v="1"/>
    <x v="7"/>
    <x v="0"/>
    <x v="1"/>
    <x v="6"/>
    <x v="26"/>
    <x v="2169"/>
    <x v="3148"/>
    <x v="3"/>
  </r>
  <r>
    <n v="3149"/>
    <x v="3148"/>
    <s v="A student led production at Northwestern U. of an adaptation by Frank Galati of the classic book Kafka on the Shore by Haruki Murakmi."/>
    <x v="21"/>
    <n v="1300"/>
    <x v="0"/>
    <s v="US"/>
    <s v="USD"/>
    <x v="3143"/>
    <x v="3149"/>
    <x v="1"/>
    <x v="20"/>
    <x v="0"/>
    <x v="1"/>
    <x v="6"/>
    <x v="3"/>
    <x v="364"/>
    <x v="3149"/>
    <x v="5"/>
  </r>
  <r>
    <n v="3150"/>
    <x v="3149"/>
    <s v="SELLER DOOR is a new comedy about a Barker, the people he gets to go through a door and what happens to those people after they go through the door."/>
    <x v="8"/>
    <n v="3535"/>
    <x v="0"/>
    <s v="US"/>
    <s v="USD"/>
    <x v="3144"/>
    <x v="3150"/>
    <x v="1"/>
    <x v="201"/>
    <x v="0"/>
    <x v="1"/>
    <x v="6"/>
    <x v="7"/>
    <x v="2170"/>
    <x v="3150"/>
    <x v="7"/>
  </r>
  <r>
    <n v="3151"/>
    <x v="3150"/>
    <s v="A Multi-Media Puppet Show, with large cable control puppets to tell a hilarious story for all ages."/>
    <x v="8"/>
    <n v="3514"/>
    <x v="0"/>
    <s v="US"/>
    <s v="USD"/>
    <x v="3145"/>
    <x v="3151"/>
    <x v="1"/>
    <x v="69"/>
    <x v="0"/>
    <x v="1"/>
    <x v="6"/>
    <x v="8"/>
    <x v="2171"/>
    <x v="3151"/>
    <x v="3"/>
  </r>
  <r>
    <n v="3152"/>
    <x v="3151"/>
    <s v="'Gilead' is an original theatre piece inspired by Margaret Atwood's 'The Handmaid's Tale'. (Brighton Fringe 2014)"/>
    <x v="41"/>
    <n v="2331"/>
    <x v="0"/>
    <s v="GB"/>
    <s v="GBP"/>
    <x v="3146"/>
    <x v="3152"/>
    <x v="1"/>
    <x v="85"/>
    <x v="0"/>
    <x v="1"/>
    <x v="6"/>
    <x v="6"/>
    <x v="2172"/>
    <x v="3152"/>
    <x v="4"/>
  </r>
  <r>
    <n v="3153"/>
    <x v="3152"/>
    <s v="A stage production of Terminator 2: Judgment Day, composed entirely of the words of William Shakespeare"/>
    <x v="9"/>
    <n v="10067.5"/>
    <x v="0"/>
    <s v="US"/>
    <s v="USD"/>
    <x v="3147"/>
    <x v="3153"/>
    <x v="1"/>
    <x v="198"/>
    <x v="0"/>
    <x v="1"/>
    <x v="6"/>
    <x v="358"/>
    <x v="2173"/>
    <x v="3153"/>
    <x v="6"/>
  </r>
  <r>
    <n v="3154"/>
    <x v="3153"/>
    <s v="Hilarious play about two parents obsessed with getting their kid into the best pre-school and are willing to do ANYTHING to get him in!"/>
    <x v="39"/>
    <n v="7905"/>
    <x v="0"/>
    <s v="US"/>
    <s v="USD"/>
    <x v="3148"/>
    <x v="3154"/>
    <x v="1"/>
    <x v="252"/>
    <x v="0"/>
    <x v="1"/>
    <x v="6"/>
    <x v="40"/>
    <x v="2174"/>
    <x v="3154"/>
    <x v="5"/>
  </r>
  <r>
    <n v="3155"/>
    <x v="3154"/>
    <s v="We want to take our stage adaptation of Studio Ghibli's 'Princess Mononoke' to more people.  Help us do it!"/>
    <x v="10"/>
    <n v="9425.23"/>
    <x v="0"/>
    <s v="GB"/>
    <s v="GBP"/>
    <x v="3149"/>
    <x v="3155"/>
    <x v="1"/>
    <x v="177"/>
    <x v="0"/>
    <x v="1"/>
    <x v="6"/>
    <x v="193"/>
    <x v="1259"/>
    <x v="3155"/>
    <x v="5"/>
  </r>
  <r>
    <n v="3156"/>
    <x v="3155"/>
    <s v="First Love/Worst Love is an examination of love and its mutability, as expressed through twelve stories and five actors on one stage."/>
    <x v="62"/>
    <n v="5600"/>
    <x v="0"/>
    <s v="US"/>
    <s v="USD"/>
    <x v="3150"/>
    <x v="3156"/>
    <x v="1"/>
    <x v="30"/>
    <x v="0"/>
    <x v="1"/>
    <x v="6"/>
    <x v="21"/>
    <x v="2175"/>
    <x v="3156"/>
    <x v="5"/>
  </r>
  <r>
    <n v="3157"/>
    <x v="3156"/>
    <s v="Four Directors.  Four One Acts.  Four Genres.  For You."/>
    <x v="23"/>
    <n v="4040"/>
    <x v="0"/>
    <s v="US"/>
    <s v="USD"/>
    <x v="3151"/>
    <x v="3157"/>
    <x v="1"/>
    <x v="14"/>
    <x v="0"/>
    <x v="1"/>
    <x v="6"/>
    <x v="7"/>
    <x v="2176"/>
    <x v="3157"/>
    <x v="3"/>
  </r>
  <r>
    <n v="3158"/>
    <x v="3157"/>
    <s v="A 40s crime-noir play using nursery rhyme characters."/>
    <x v="10"/>
    <n v="5700"/>
    <x v="0"/>
    <s v="US"/>
    <s v="USD"/>
    <x v="3152"/>
    <x v="3158"/>
    <x v="1"/>
    <x v="50"/>
    <x v="0"/>
    <x v="1"/>
    <x v="6"/>
    <x v="35"/>
    <x v="2177"/>
    <x v="3158"/>
    <x v="4"/>
  </r>
  <r>
    <n v="3159"/>
    <x v="3158"/>
    <s v="WAXWING is an exciting new world premiere of mythic (perhaps even apocalyptic!) proportions."/>
    <x v="15"/>
    <n v="2002.22"/>
    <x v="0"/>
    <s v="US"/>
    <s v="USD"/>
    <x v="3153"/>
    <x v="3159"/>
    <x v="1"/>
    <x v="47"/>
    <x v="0"/>
    <x v="1"/>
    <x v="6"/>
    <x v="18"/>
    <x v="1038"/>
    <x v="3159"/>
    <x v="6"/>
  </r>
  <r>
    <n v="3160"/>
    <x v="3159"/>
    <s v="Two stories by Anton Chekhov adapted for the stage and performed back-to-back in a stunning live theatrical performance."/>
    <x v="37"/>
    <n v="4569"/>
    <x v="0"/>
    <s v="US"/>
    <s v="USD"/>
    <x v="3154"/>
    <x v="3160"/>
    <x v="1"/>
    <x v="7"/>
    <x v="0"/>
    <x v="1"/>
    <x v="6"/>
    <x v="21"/>
    <x v="20"/>
    <x v="3160"/>
    <x v="3"/>
  </r>
  <r>
    <n v="3161"/>
    <x v="3160"/>
    <s v="Iâ€™ll Be Right Back presents a story of murder and corruption. Faustus is a modern re-imagining of Christopher Marloweâ€™s classic tale."/>
    <x v="13"/>
    <n v="2102"/>
    <x v="0"/>
    <s v="GB"/>
    <s v="GBP"/>
    <x v="3155"/>
    <x v="3161"/>
    <x v="1"/>
    <x v="142"/>
    <x v="0"/>
    <x v="1"/>
    <x v="6"/>
    <x v="2"/>
    <x v="2178"/>
    <x v="3161"/>
    <x v="3"/>
  </r>
  <r>
    <n v="3162"/>
    <x v="3161"/>
    <s v="Radio show meets interactive novel, accompanied by live foley, music, and audience participation. YOU choose what happens next!"/>
    <x v="23"/>
    <n v="5086"/>
    <x v="0"/>
    <s v="US"/>
    <s v="USD"/>
    <x v="3156"/>
    <x v="3162"/>
    <x v="1"/>
    <x v="287"/>
    <x v="0"/>
    <x v="1"/>
    <x v="6"/>
    <x v="37"/>
    <x v="1403"/>
    <x v="3162"/>
    <x v="3"/>
  </r>
  <r>
    <n v="3163"/>
    <x v="3162"/>
    <s v="We are a group of actors reviving a play called &quot;Sonny Under the Assumption&quot; to bring to Toronto, Canada this summer..."/>
    <x v="93"/>
    <n v="14450"/>
    <x v="0"/>
    <s v="US"/>
    <s v="USD"/>
    <x v="3157"/>
    <x v="3163"/>
    <x v="1"/>
    <x v="250"/>
    <x v="0"/>
    <x v="1"/>
    <x v="6"/>
    <x v="38"/>
    <x v="2179"/>
    <x v="3163"/>
    <x v="3"/>
  </r>
  <r>
    <n v="3164"/>
    <x v="3163"/>
    <s v="Better than Shakespeare! Theatre Companyâ€™s inaugural production, â€œMuch Ado About Something.â€ The Something is Aliens."/>
    <x v="30"/>
    <n v="2669"/>
    <x v="0"/>
    <s v="US"/>
    <s v="USD"/>
    <x v="3158"/>
    <x v="3164"/>
    <x v="1"/>
    <x v="26"/>
    <x v="0"/>
    <x v="1"/>
    <x v="6"/>
    <x v="13"/>
    <x v="2180"/>
    <x v="3164"/>
    <x v="3"/>
  </r>
  <r>
    <n v="3165"/>
    <x v="3164"/>
    <s v="THE MOON PLAY is a new play written by Carolyn Gilliam. The play follows an astronaut on the moon who has lost his reason to explore."/>
    <x v="47"/>
    <n v="1220"/>
    <x v="0"/>
    <s v="US"/>
    <s v="USD"/>
    <x v="73"/>
    <x v="3165"/>
    <x v="1"/>
    <x v="64"/>
    <x v="0"/>
    <x v="1"/>
    <x v="6"/>
    <x v="201"/>
    <x v="2181"/>
    <x v="3165"/>
    <x v="6"/>
  </r>
  <r>
    <n v="3166"/>
    <x v="3165"/>
    <s v="VERDIGRIS: A play written by Jim Beaver, star of Supernatural and Deadwood, opening March 2015 at Theatre West in Los Angeles."/>
    <x v="19"/>
    <n v="56079.83"/>
    <x v="0"/>
    <s v="US"/>
    <s v="USD"/>
    <x v="3159"/>
    <x v="3166"/>
    <x v="1"/>
    <x v="497"/>
    <x v="0"/>
    <x v="1"/>
    <x v="6"/>
    <x v="12"/>
    <x v="2182"/>
    <x v="3166"/>
    <x v="3"/>
  </r>
  <r>
    <n v="3167"/>
    <x v="3166"/>
    <s v="What is destiny? Explore it with us this August at FringeNYC."/>
    <x v="9"/>
    <n v="3485"/>
    <x v="0"/>
    <s v="US"/>
    <s v="USD"/>
    <x v="3160"/>
    <x v="3167"/>
    <x v="1"/>
    <x v="165"/>
    <x v="0"/>
    <x v="1"/>
    <x v="6"/>
    <x v="31"/>
    <x v="2183"/>
    <x v="3167"/>
    <x v="3"/>
  </r>
  <r>
    <n v="3168"/>
    <x v="3167"/>
    <s v="A dazzling aerial show that brings to life the whimsical and romantic short stories of beloved fantasy author Italo Calvino."/>
    <x v="30"/>
    <n v="3105"/>
    <x v="0"/>
    <s v="US"/>
    <s v="USD"/>
    <x v="3161"/>
    <x v="3168"/>
    <x v="1"/>
    <x v="42"/>
    <x v="0"/>
    <x v="1"/>
    <x v="6"/>
    <x v="39"/>
    <x v="2184"/>
    <x v="3168"/>
    <x v="3"/>
  </r>
  <r>
    <n v="3169"/>
    <x v="3168"/>
    <s v="We're bringing The Window to the Cherry Lane Theater in January 2014."/>
    <x v="6"/>
    <n v="8241"/>
    <x v="0"/>
    <s v="US"/>
    <s v="USD"/>
    <x v="3162"/>
    <x v="3169"/>
    <x v="1"/>
    <x v="141"/>
    <x v="0"/>
    <x v="1"/>
    <x v="6"/>
    <x v="33"/>
    <x v="965"/>
    <x v="3169"/>
    <x v="4"/>
  </r>
  <r>
    <n v="3170"/>
    <x v="3169"/>
    <s v="An emotionally-charged journey through the history of black women in America told in reverse."/>
    <x v="13"/>
    <n v="2245"/>
    <x v="0"/>
    <s v="US"/>
    <s v="USD"/>
    <x v="3163"/>
    <x v="3170"/>
    <x v="1"/>
    <x v="26"/>
    <x v="0"/>
    <x v="1"/>
    <x v="6"/>
    <x v="20"/>
    <x v="29"/>
    <x v="3170"/>
    <x v="3"/>
  </r>
  <r>
    <n v="3171"/>
    <x v="3170"/>
    <s v="The theatrical adaptation of the epic film â€˜THE FALLâ€™ for the stage, combining theatre, live music, animation and expansive projection."/>
    <x v="39"/>
    <n v="7617"/>
    <x v="0"/>
    <s v="GB"/>
    <s v="GBP"/>
    <x v="3164"/>
    <x v="3171"/>
    <x v="1"/>
    <x v="27"/>
    <x v="0"/>
    <x v="1"/>
    <x v="6"/>
    <x v="15"/>
    <x v="1250"/>
    <x v="3171"/>
    <x v="2"/>
  </r>
  <r>
    <n v="3172"/>
    <x v="3171"/>
    <s v="Outcry Theatre needs your help to produce Carlos Murillo's play &quot;Dark Play&quot; for the 2012 Dallas fringe festival, Out of the Loop."/>
    <x v="13"/>
    <n v="2300"/>
    <x v="0"/>
    <s v="US"/>
    <s v="USD"/>
    <x v="3165"/>
    <x v="3172"/>
    <x v="1"/>
    <x v="60"/>
    <x v="0"/>
    <x v="1"/>
    <x v="6"/>
    <x v="41"/>
    <x v="2185"/>
    <x v="3172"/>
    <x v="5"/>
  </r>
  <r>
    <n v="3173"/>
    <x v="3172"/>
    <s v="A play with songs written by Craig Wright, based on Shakespeare's &quot;The Winter's Tale&quot; set in late 20th Century, Pine City, Minnesota."/>
    <x v="3"/>
    <n v="10300"/>
    <x v="0"/>
    <s v="US"/>
    <s v="USD"/>
    <x v="3166"/>
    <x v="3173"/>
    <x v="1"/>
    <x v="142"/>
    <x v="0"/>
    <x v="1"/>
    <x v="6"/>
    <x v="33"/>
    <x v="2186"/>
    <x v="3173"/>
    <x v="3"/>
  </r>
  <r>
    <n v="3174"/>
    <x v="3173"/>
    <s v="This adaptation uses the text of Oâ€™Neill to explore race, and asks the audience if stereotypes impact a characters guilt or innocence."/>
    <x v="9"/>
    <n v="3034"/>
    <x v="0"/>
    <s v="US"/>
    <s v="USD"/>
    <x v="3167"/>
    <x v="3174"/>
    <x v="1"/>
    <x v="23"/>
    <x v="0"/>
    <x v="1"/>
    <x v="6"/>
    <x v="7"/>
    <x v="2187"/>
    <x v="3174"/>
    <x v="3"/>
  </r>
  <r>
    <n v="3175"/>
    <x v="3174"/>
    <s v="One Year Lease Theater Company's world premiere theater production of THE KILLING ROOM, by playwright Daniel Keene, March 2011 in NYC."/>
    <x v="10"/>
    <n v="5478"/>
    <x v="0"/>
    <s v="US"/>
    <s v="USD"/>
    <x v="3168"/>
    <x v="3175"/>
    <x v="1"/>
    <x v="65"/>
    <x v="0"/>
    <x v="1"/>
    <x v="6"/>
    <x v="5"/>
    <x v="1867"/>
    <x v="3175"/>
    <x v="7"/>
  </r>
  <r>
    <n v="3176"/>
    <x v="3175"/>
    <s v="Romeo and Juliet at Moody's Pub is an adapted, 90-minute version of Shakespeare's classic tragedy, performed for free in a restaurant"/>
    <x v="168"/>
    <n v="2182"/>
    <x v="0"/>
    <s v="US"/>
    <s v="USD"/>
    <x v="3169"/>
    <x v="3176"/>
    <x v="1"/>
    <x v="165"/>
    <x v="0"/>
    <x v="1"/>
    <x v="6"/>
    <x v="41"/>
    <x v="2188"/>
    <x v="3176"/>
    <x v="4"/>
  </r>
  <r>
    <n v="3177"/>
    <x v="3176"/>
    <s v="This one-man play made a splash on the west coast. Help shine a spotlight on this rock &amp; roll spectacle in NEW YORK CITY_x0008_!"/>
    <x v="30"/>
    <n v="2935"/>
    <x v="0"/>
    <s v="US"/>
    <s v="USD"/>
    <x v="3170"/>
    <x v="3177"/>
    <x v="1"/>
    <x v="13"/>
    <x v="0"/>
    <x v="1"/>
    <x v="6"/>
    <x v="16"/>
    <x v="2189"/>
    <x v="3177"/>
    <x v="3"/>
  </r>
  <r>
    <n v="3178"/>
    <x v="3177"/>
    <s v="Cutting Off Kate Bush is a one-woman show written &amp; performed by Lucy Benson-Brown, premiering at the Edinburgh Fringe Festival 2014"/>
    <x v="15"/>
    <n v="2576"/>
    <x v="0"/>
    <s v="GB"/>
    <s v="GBP"/>
    <x v="3171"/>
    <x v="3178"/>
    <x v="1"/>
    <x v="76"/>
    <x v="0"/>
    <x v="1"/>
    <x v="6"/>
    <x v="175"/>
    <x v="2190"/>
    <x v="3178"/>
    <x v="3"/>
  </r>
  <r>
    <n v="3179"/>
    <x v="3178"/>
    <s v="A Sci-fi play in several vignettes that will narrate an alternate history in the mid-20th century."/>
    <x v="285"/>
    <n v="4794.82"/>
    <x v="0"/>
    <s v="US"/>
    <s v="USD"/>
    <x v="3172"/>
    <x v="3179"/>
    <x v="1"/>
    <x v="95"/>
    <x v="0"/>
    <x v="1"/>
    <x v="6"/>
    <x v="35"/>
    <x v="2191"/>
    <x v="3179"/>
    <x v="4"/>
  </r>
  <r>
    <n v="3180"/>
    <x v="3179"/>
    <s v="A new tale of witches, fairies, cat-hunters and and bone-boilers from London theatre company Broken Glass."/>
    <x v="38"/>
    <n v="1437"/>
    <x v="0"/>
    <s v="GB"/>
    <s v="GBP"/>
    <x v="3173"/>
    <x v="3180"/>
    <x v="1"/>
    <x v="43"/>
    <x v="0"/>
    <x v="1"/>
    <x v="6"/>
    <x v="28"/>
    <x v="2192"/>
    <x v="3180"/>
    <x v="3"/>
  </r>
  <r>
    <n v="3181"/>
    <x v="3180"/>
    <s v="ENDURING SONG by award-winning Bear Trap Theatre, is a sweeping historical epic about love, loss and family set in the First Crusade."/>
    <x v="2"/>
    <n v="545"/>
    <x v="0"/>
    <s v="GB"/>
    <s v="GBP"/>
    <x v="3174"/>
    <x v="3181"/>
    <x v="1"/>
    <x v="41"/>
    <x v="0"/>
    <x v="1"/>
    <x v="6"/>
    <x v="15"/>
    <x v="811"/>
    <x v="3181"/>
    <x v="3"/>
  </r>
  <r>
    <n v="3182"/>
    <x v="3181"/>
    <s v="FRANK, a newborn company, presents Wallace Shawn's famously unproduced,&quot;A Thought in Three Parts.&quot;_x000a_Be FRANK with us!"/>
    <x v="39"/>
    <n v="7062"/>
    <x v="0"/>
    <s v="US"/>
    <s v="USD"/>
    <x v="3175"/>
    <x v="3182"/>
    <x v="1"/>
    <x v="299"/>
    <x v="0"/>
    <x v="1"/>
    <x v="6"/>
    <x v="7"/>
    <x v="2193"/>
    <x v="3182"/>
    <x v="6"/>
  </r>
  <r>
    <n v="3183"/>
    <x v="3182"/>
    <s v="Anton Chekhov's The Seagull. An outdoor Amphitheater in Manhattan. Trees. A River. Daybreak."/>
    <x v="30"/>
    <n v="2725"/>
    <x v="0"/>
    <s v="US"/>
    <s v="USD"/>
    <x v="3176"/>
    <x v="3183"/>
    <x v="1"/>
    <x v="32"/>
    <x v="0"/>
    <x v="1"/>
    <x v="6"/>
    <x v="15"/>
    <x v="1583"/>
    <x v="3183"/>
    <x v="4"/>
  </r>
  <r>
    <n v="3184"/>
    <x v="3183"/>
    <s v="Equus is the story of a psychiatrist treating a teenaged boy who blinds six horses with a metal spike."/>
    <x v="270"/>
    <n v="4610"/>
    <x v="0"/>
    <s v="US"/>
    <s v="USD"/>
    <x v="3177"/>
    <x v="3184"/>
    <x v="1"/>
    <x v="67"/>
    <x v="0"/>
    <x v="1"/>
    <x v="6"/>
    <x v="13"/>
    <x v="2194"/>
    <x v="3184"/>
    <x v="3"/>
  </r>
  <r>
    <n v="3185"/>
    <x v="3184"/>
    <s v="I've written, and am producing, a fun new play with a gorgeous cast for this year's Edfringe and it just needs a little extra dough :)"/>
    <x v="28"/>
    <n v="1000"/>
    <x v="0"/>
    <s v="GB"/>
    <s v="GBP"/>
    <x v="3178"/>
    <x v="3185"/>
    <x v="1"/>
    <x v="54"/>
    <x v="0"/>
    <x v="1"/>
    <x v="6"/>
    <x v="8"/>
    <x v="683"/>
    <x v="3185"/>
    <x v="3"/>
  </r>
  <r>
    <n v="3186"/>
    <x v="3185"/>
    <s v="Honest is an exciting and dark new play by Bristol based writer Alice Nicholas, touring the South of England and London this October."/>
    <x v="50"/>
    <n v="3270"/>
    <x v="0"/>
    <s v="GB"/>
    <s v="GBP"/>
    <x v="3179"/>
    <x v="3186"/>
    <x v="1"/>
    <x v="16"/>
    <x v="0"/>
    <x v="1"/>
    <x v="6"/>
    <x v="21"/>
    <x v="2195"/>
    <x v="3186"/>
    <x v="3"/>
  </r>
  <r>
    <n v="3187"/>
    <x v="3186"/>
    <s v="Award-winning OSR Performance Ensemble brings the creepy, unlikely, bittersweet, macabre &amp; beautiful world of Neil Gaiman to the stage."/>
    <x v="36"/>
    <n v="17444"/>
    <x v="0"/>
    <s v="US"/>
    <s v="USD"/>
    <x v="3180"/>
    <x v="3187"/>
    <x v="1"/>
    <x v="138"/>
    <x v="0"/>
    <x v="1"/>
    <x v="6"/>
    <x v="31"/>
    <x v="2196"/>
    <x v="3187"/>
    <x v="3"/>
  </r>
  <r>
    <n v="3188"/>
    <x v="3187"/>
    <s v="A revue show featuring the very best of the last century of musical theatre from aspiring young producers &amp; performers at RWCMD"/>
    <x v="48"/>
    <n v="130"/>
    <x v="2"/>
    <s v="GB"/>
    <s v="GBP"/>
    <x v="3181"/>
    <x v="3188"/>
    <x v="0"/>
    <x v="82"/>
    <x v="1"/>
    <x v="1"/>
    <x v="40"/>
    <x v="188"/>
    <x v="2197"/>
    <x v="3188"/>
    <x v="0"/>
  </r>
  <r>
    <n v="3189"/>
    <x v="3188"/>
    <s v="Det Ã¤r tio Ã¥r sedan sist! Musikalen Hednadotter med sÃ¥ngarna frÃ¥n orginaluppsÃ¤ttningen sjunger musikalen i Konsertform."/>
    <x v="56"/>
    <n v="6780"/>
    <x v="2"/>
    <s v="SE"/>
    <s v="SEK"/>
    <x v="3182"/>
    <x v="3189"/>
    <x v="0"/>
    <x v="10"/>
    <x v="1"/>
    <x v="1"/>
    <x v="40"/>
    <x v="81"/>
    <x v="2198"/>
    <x v="3189"/>
    <x v="0"/>
  </r>
  <r>
    <n v="3190"/>
    <x v="3189"/>
    <s v="Call It A Day Productions is putting on their first full production in December and every little bit helps!"/>
    <x v="23"/>
    <n v="0"/>
    <x v="2"/>
    <s v="CA"/>
    <s v="CAD"/>
    <x v="3183"/>
    <x v="3190"/>
    <x v="0"/>
    <x v="78"/>
    <x v="1"/>
    <x v="1"/>
    <x v="40"/>
    <x v="50"/>
    <x v="121"/>
    <x v="3190"/>
    <x v="2"/>
  </r>
  <r>
    <n v="3191"/>
    <x v="3190"/>
    <s v="A brand new musical about the ban of contraception and abortion in Romania and the revolution that ended it all in 1989."/>
    <x v="192"/>
    <n v="151"/>
    <x v="2"/>
    <s v="US"/>
    <s v="USD"/>
    <x v="3184"/>
    <x v="3191"/>
    <x v="0"/>
    <x v="80"/>
    <x v="1"/>
    <x v="1"/>
    <x v="40"/>
    <x v="65"/>
    <x v="2199"/>
    <x v="3191"/>
    <x v="2"/>
  </r>
  <r>
    <n v="3192"/>
    <x v="3191"/>
    <s v="This project challenges social issues affecting young people in areas of deprivation within the Belfast area (Northern Ireland)."/>
    <x v="3"/>
    <n v="102"/>
    <x v="2"/>
    <s v="GB"/>
    <s v="GBP"/>
    <x v="3185"/>
    <x v="3192"/>
    <x v="0"/>
    <x v="22"/>
    <x v="1"/>
    <x v="1"/>
    <x v="40"/>
    <x v="60"/>
    <x v="786"/>
    <x v="3192"/>
    <x v="0"/>
  </r>
  <r>
    <n v="3193"/>
    <x v="3192"/>
    <s v="Bringing Richard O'Brien's sequel to legendary Rocky Horror to the stage for the first time. First London, then...The World!"/>
    <x v="10"/>
    <n v="587"/>
    <x v="2"/>
    <s v="GB"/>
    <s v="GBP"/>
    <x v="3186"/>
    <x v="3193"/>
    <x v="0"/>
    <x v="54"/>
    <x v="1"/>
    <x v="1"/>
    <x v="40"/>
    <x v="81"/>
    <x v="2200"/>
    <x v="3193"/>
    <x v="0"/>
  </r>
  <r>
    <n v="3194"/>
    <x v="3193"/>
    <s v="P.A.C.K (Performing Arts Camp for Kids) Musical Theater, Instrumental Music, Vocal Music, Dance, Visual Arts, and Physical Education!"/>
    <x v="34"/>
    <n v="0"/>
    <x v="2"/>
    <s v="US"/>
    <s v="USD"/>
    <x v="3187"/>
    <x v="3194"/>
    <x v="0"/>
    <x v="78"/>
    <x v="1"/>
    <x v="1"/>
    <x v="40"/>
    <x v="50"/>
    <x v="121"/>
    <x v="3194"/>
    <x v="0"/>
  </r>
  <r>
    <n v="3195"/>
    <x v="3194"/>
    <s v="Emerson Sings is the first cabaret to celebrate the work of up and coming musical theater composers who are alumni of Emerson College."/>
    <x v="8"/>
    <n v="2070"/>
    <x v="2"/>
    <s v="US"/>
    <s v="USD"/>
    <x v="3188"/>
    <x v="3195"/>
    <x v="0"/>
    <x v="70"/>
    <x v="1"/>
    <x v="1"/>
    <x v="40"/>
    <x v="156"/>
    <x v="1656"/>
    <x v="3195"/>
    <x v="0"/>
  </r>
  <r>
    <n v="3196"/>
    <x v="3195"/>
    <s v="Help five college students as they journey to bring their groundbreaking new musical &quot;Our Modern Lives&quot; to Broadway!"/>
    <x v="399"/>
    <n v="1800"/>
    <x v="2"/>
    <s v="US"/>
    <s v="USD"/>
    <x v="3189"/>
    <x v="3196"/>
    <x v="0"/>
    <x v="79"/>
    <x v="1"/>
    <x v="1"/>
    <x v="40"/>
    <x v="50"/>
    <x v="462"/>
    <x v="3196"/>
    <x v="0"/>
  </r>
  <r>
    <n v="3197"/>
    <x v="3196"/>
    <s v="This years most important stage project for young artists in our region. www.ungespor.no"/>
    <x v="3"/>
    <n v="1145"/>
    <x v="2"/>
    <s v="NO"/>
    <s v="NOK"/>
    <x v="3190"/>
    <x v="3197"/>
    <x v="0"/>
    <x v="80"/>
    <x v="1"/>
    <x v="1"/>
    <x v="40"/>
    <x v="57"/>
    <x v="2201"/>
    <x v="3197"/>
    <x v="0"/>
  </r>
  <r>
    <n v="3198"/>
    <x v="3197"/>
    <s v="Hadbjerg skole opsÃ¦tter i april musicalen The Fireflies, der blev skrevet og opfÃ¸rt i koncentrationslejren Theresienstadt i 1943 og 45."/>
    <x v="11"/>
    <n v="110"/>
    <x v="2"/>
    <s v="DK"/>
    <s v="DKK"/>
    <x v="3191"/>
    <x v="3198"/>
    <x v="0"/>
    <x v="83"/>
    <x v="1"/>
    <x v="1"/>
    <x v="40"/>
    <x v="50"/>
    <x v="2202"/>
    <x v="3198"/>
    <x v="0"/>
  </r>
  <r>
    <n v="3199"/>
    <x v="3198"/>
    <s v="The Milburn Stone Theatre needs your help to bring its high-flying next blockbuster musical, TARZAN, to life!"/>
    <x v="10"/>
    <n v="2608"/>
    <x v="2"/>
    <s v="US"/>
    <s v="USD"/>
    <x v="3192"/>
    <x v="3199"/>
    <x v="0"/>
    <x v="28"/>
    <x v="1"/>
    <x v="1"/>
    <x v="40"/>
    <x v="222"/>
    <x v="2203"/>
    <x v="3199"/>
    <x v="3"/>
  </r>
  <r>
    <n v="3200"/>
    <x v="3199"/>
    <s v="An extremely unique musical play with an exciting, fun filled, dramatic twist. You will discover what lies ahead on the Road to Kingdom"/>
    <x v="63"/>
    <n v="1"/>
    <x v="2"/>
    <s v="US"/>
    <s v="USD"/>
    <x v="3193"/>
    <x v="3200"/>
    <x v="0"/>
    <x v="29"/>
    <x v="1"/>
    <x v="1"/>
    <x v="40"/>
    <x v="50"/>
    <x v="120"/>
    <x v="3200"/>
    <x v="2"/>
  </r>
  <r>
    <n v="3201"/>
    <x v="3200"/>
    <s v="Nothing Changes is a modern musical version of the Ragged Trousered Philanthropists exploring the inequalities of &quot;austerity Britain&quot;"/>
    <x v="13"/>
    <n v="25"/>
    <x v="2"/>
    <s v="GB"/>
    <s v="GBP"/>
    <x v="3194"/>
    <x v="3201"/>
    <x v="0"/>
    <x v="84"/>
    <x v="1"/>
    <x v="1"/>
    <x v="40"/>
    <x v="60"/>
    <x v="381"/>
    <x v="3201"/>
    <x v="3"/>
  </r>
  <r>
    <n v="3202"/>
    <x v="3201"/>
    <s v="Falling in love at Christmas should never be a drag! A rocking musical about four lives intersecting at a nightclub at Christmas."/>
    <x v="10"/>
    <n v="2726"/>
    <x v="2"/>
    <s v="US"/>
    <s v="USD"/>
    <x v="3195"/>
    <x v="3202"/>
    <x v="0"/>
    <x v="20"/>
    <x v="1"/>
    <x v="1"/>
    <x v="40"/>
    <x v="359"/>
    <x v="183"/>
    <x v="3202"/>
    <x v="0"/>
  </r>
  <r>
    <n v="3203"/>
    <x v="3202"/>
    <s v="Escape from Reality's 1st Season &quot;Defying Gravity&quot; including The Last Five Years, Godspell, and Aida."/>
    <x v="28"/>
    <n v="250"/>
    <x v="2"/>
    <s v="US"/>
    <s v="USD"/>
    <x v="3196"/>
    <x v="3203"/>
    <x v="0"/>
    <x v="79"/>
    <x v="1"/>
    <x v="1"/>
    <x v="40"/>
    <x v="78"/>
    <x v="683"/>
    <x v="3203"/>
    <x v="0"/>
  </r>
  <r>
    <n v="3204"/>
    <x v="3203"/>
    <s v="Based on the hit game, Trip and Grace's marriage is falling apart. It's up to the audience to determine the fate of their relationship."/>
    <x v="2"/>
    <n v="0"/>
    <x v="2"/>
    <s v="US"/>
    <s v="USD"/>
    <x v="3197"/>
    <x v="3204"/>
    <x v="0"/>
    <x v="78"/>
    <x v="1"/>
    <x v="1"/>
    <x v="40"/>
    <x v="50"/>
    <x v="121"/>
    <x v="3204"/>
    <x v="0"/>
  </r>
  <r>
    <n v="3205"/>
    <x v="3204"/>
    <s v="Children Must Run is an original musical, about a prostitute, a drug mule, a child soldier and their struggles, hopes and dreams."/>
    <x v="6"/>
    <n v="273"/>
    <x v="2"/>
    <s v="GB"/>
    <s v="GBP"/>
    <x v="3198"/>
    <x v="3205"/>
    <x v="0"/>
    <x v="8"/>
    <x v="1"/>
    <x v="1"/>
    <x v="40"/>
    <x v="56"/>
    <x v="1878"/>
    <x v="3205"/>
    <x v="0"/>
  </r>
  <r>
    <n v="3206"/>
    <x v="3205"/>
    <s v="PTYA is a non-profit musical theater group for kids ages 7-18 that teaches the importance of self expression through the arts."/>
    <x v="10"/>
    <n v="0"/>
    <x v="2"/>
    <s v="US"/>
    <s v="USD"/>
    <x v="3199"/>
    <x v="3206"/>
    <x v="0"/>
    <x v="78"/>
    <x v="1"/>
    <x v="1"/>
    <x v="40"/>
    <x v="50"/>
    <x v="121"/>
    <x v="3206"/>
    <x v="0"/>
  </r>
  <r>
    <n v="3207"/>
    <x v="3206"/>
    <s v="We are proud to be doing The Last Five Years as our debut! Now, our little company needs your help to make our big dreams come true!"/>
    <x v="62"/>
    <n v="2550"/>
    <x v="2"/>
    <s v="US"/>
    <s v="USD"/>
    <x v="3200"/>
    <x v="3207"/>
    <x v="0"/>
    <x v="17"/>
    <x v="1"/>
    <x v="1"/>
    <x v="40"/>
    <x v="132"/>
    <x v="2204"/>
    <x v="3207"/>
    <x v="0"/>
  </r>
  <r>
    <n v="3208"/>
    <x v="3207"/>
    <s v="The political and personal collide in a raw and intimate look at a pre-9/11 America: &quot;The Coming World&quot; by Christopher Shinn"/>
    <x v="10"/>
    <n v="5175"/>
    <x v="0"/>
    <s v="US"/>
    <s v="USD"/>
    <x v="3201"/>
    <x v="3208"/>
    <x v="1"/>
    <x v="141"/>
    <x v="0"/>
    <x v="1"/>
    <x v="6"/>
    <x v="3"/>
    <x v="2205"/>
    <x v="3208"/>
    <x v="3"/>
  </r>
  <r>
    <n v="3209"/>
    <x v="3208"/>
    <s v="The hysterical and heartbreaking story of artist Jack Kirby, &quot;the King of the Comics,&quot; at the 2014 Comic Book Theater Festival"/>
    <x v="196"/>
    <n v="11335.7"/>
    <x v="0"/>
    <s v="US"/>
    <s v="USD"/>
    <x v="3202"/>
    <x v="3209"/>
    <x v="1"/>
    <x v="334"/>
    <x v="0"/>
    <x v="1"/>
    <x v="6"/>
    <x v="17"/>
    <x v="2206"/>
    <x v="3209"/>
    <x v="3"/>
  </r>
  <r>
    <n v="3210"/>
    <x v="3209"/>
    <s v="The Red Herring is a new play full of wickedly fast dialogue, a joke for every sentence, and more puns than you can shake a stick at."/>
    <x v="9"/>
    <n v="3773"/>
    <x v="0"/>
    <s v="US"/>
    <s v="USD"/>
    <x v="3203"/>
    <x v="3210"/>
    <x v="1"/>
    <x v="65"/>
    <x v="0"/>
    <x v="1"/>
    <x v="6"/>
    <x v="9"/>
    <x v="2207"/>
    <x v="3210"/>
    <x v="5"/>
  </r>
  <r>
    <n v="3211"/>
    <x v="3210"/>
    <s v="Our fifth season is upon us: A wild new imagining of Titus Andronicus and our signature reading series &quot;Two Plays. One Conversation.&quot;"/>
    <x v="165"/>
    <n v="27541"/>
    <x v="0"/>
    <s v="US"/>
    <s v="USD"/>
    <x v="3204"/>
    <x v="3211"/>
    <x v="1"/>
    <x v="498"/>
    <x v="0"/>
    <x v="1"/>
    <x v="6"/>
    <x v="28"/>
    <x v="2208"/>
    <x v="3211"/>
    <x v="3"/>
  </r>
  <r>
    <n v="3212"/>
    <x v="3211"/>
    <s v="Help us bring our production of Campo Maldito to New York AND San Francisco!"/>
    <x v="23"/>
    <n v="5050"/>
    <x v="0"/>
    <s v="US"/>
    <s v="USD"/>
    <x v="3205"/>
    <x v="3212"/>
    <x v="1"/>
    <x v="225"/>
    <x v="0"/>
    <x v="1"/>
    <x v="6"/>
    <x v="9"/>
    <x v="2209"/>
    <x v="3212"/>
    <x v="3"/>
  </r>
  <r>
    <n v="3213"/>
    <x v="3212"/>
    <s v="3 boys, 1 white dress and a hoover collide in this explosive new play by John Fitzpatrick. Life's a wedding disco. Let's dance."/>
    <x v="12"/>
    <n v="6007"/>
    <x v="0"/>
    <s v="GB"/>
    <s v="GBP"/>
    <x v="3206"/>
    <x v="3213"/>
    <x v="1"/>
    <x v="5"/>
    <x v="0"/>
    <x v="1"/>
    <x v="6"/>
    <x v="8"/>
    <x v="2210"/>
    <x v="3213"/>
    <x v="0"/>
  </r>
  <r>
    <n v="3214"/>
    <x v="3213"/>
    <s v="Sexting, selfies and social media pressures that affect young people  connected 24/7.  Mistakes happen but now they can remain forever!"/>
    <x v="14"/>
    <n v="12256"/>
    <x v="0"/>
    <s v="GB"/>
    <s v="GBP"/>
    <x v="3207"/>
    <x v="3214"/>
    <x v="1"/>
    <x v="248"/>
    <x v="0"/>
    <x v="1"/>
    <x v="6"/>
    <x v="21"/>
    <x v="2211"/>
    <x v="3214"/>
    <x v="0"/>
  </r>
  <r>
    <n v="3215"/>
    <x v="3214"/>
    <s v="2 world premieres:_x000a_HOW TO LIVE ON EARTH by MJ Kaufman_x000a_ / CAL IN CAMO by William Francis Hoffman_x000a_+ workshops of 7 more plays!"/>
    <x v="19"/>
    <n v="35123"/>
    <x v="0"/>
    <s v="US"/>
    <s v="USD"/>
    <x v="3208"/>
    <x v="3215"/>
    <x v="1"/>
    <x v="179"/>
    <x v="0"/>
    <x v="1"/>
    <x v="6"/>
    <x v="8"/>
    <x v="2212"/>
    <x v="3215"/>
    <x v="0"/>
  </r>
  <r>
    <n v="3216"/>
    <x v="3215"/>
    <s v="Brute (winner of the 2015 IdeasTap Underbelly Award) is new writing based on the true story of a rather twisted, horrible schoolgirl."/>
    <x v="13"/>
    <n v="2001"/>
    <x v="0"/>
    <s v="GB"/>
    <s v="GBP"/>
    <x v="3209"/>
    <x v="3216"/>
    <x v="1"/>
    <x v="2"/>
    <x v="0"/>
    <x v="1"/>
    <x v="6"/>
    <x v="8"/>
    <x v="2213"/>
    <x v="3216"/>
    <x v="0"/>
  </r>
  <r>
    <n v="3217"/>
    <x v="3216"/>
    <s v="Wake Up Call is a comedic play about a group of hotel employees working on Christmas Eve."/>
    <x v="37"/>
    <n v="5221"/>
    <x v="0"/>
    <s v="US"/>
    <s v="USD"/>
    <x v="3210"/>
    <x v="3217"/>
    <x v="1"/>
    <x v="201"/>
    <x v="0"/>
    <x v="1"/>
    <x v="6"/>
    <x v="31"/>
    <x v="2214"/>
    <x v="3217"/>
    <x v="2"/>
  </r>
  <r>
    <n v="3218"/>
    <x v="3217"/>
    <s v="A brave &amp; relevant play that looks at the lives of 7 real women who served in the US Armed Forces. Authentic stories that need telling."/>
    <x v="14"/>
    <n v="12252"/>
    <x v="0"/>
    <s v="GB"/>
    <s v="GBP"/>
    <x v="3211"/>
    <x v="3218"/>
    <x v="1"/>
    <x v="192"/>
    <x v="0"/>
    <x v="1"/>
    <x v="6"/>
    <x v="21"/>
    <x v="2215"/>
    <x v="3218"/>
    <x v="3"/>
  </r>
  <r>
    <n v="3219"/>
    <x v="3218"/>
    <s v="Eyes Closed is a collaborative play and docudrama about New Yorkers and their dreams."/>
    <x v="22"/>
    <n v="20022"/>
    <x v="0"/>
    <s v="US"/>
    <s v="USD"/>
    <x v="3212"/>
    <x v="3219"/>
    <x v="1"/>
    <x v="46"/>
    <x v="0"/>
    <x v="1"/>
    <x v="6"/>
    <x v="8"/>
    <x v="2216"/>
    <x v="3219"/>
    <x v="0"/>
  </r>
  <r>
    <n v="3220"/>
    <x v="3219"/>
    <s v="A sci-fi thriller for the stage opening March 10 in Los Angeles."/>
    <x v="36"/>
    <n v="15126"/>
    <x v="0"/>
    <s v="US"/>
    <s v="USD"/>
    <x v="3213"/>
    <x v="3220"/>
    <x v="1"/>
    <x v="211"/>
    <x v="0"/>
    <x v="1"/>
    <x v="6"/>
    <x v="7"/>
    <x v="2217"/>
    <x v="3220"/>
    <x v="1"/>
  </r>
  <r>
    <n v="3221"/>
    <x v="3220"/>
    <s v="A one-man show about love, loss, and motorways, written &amp; performed by Ben Norris. Help us get to the 2015 Edinburgh Fringe and beyond!"/>
    <x v="23"/>
    <n v="4137"/>
    <x v="0"/>
    <s v="GB"/>
    <s v="GBP"/>
    <x v="3214"/>
    <x v="3221"/>
    <x v="1"/>
    <x v="116"/>
    <x v="0"/>
    <x v="1"/>
    <x v="6"/>
    <x v="33"/>
    <x v="247"/>
    <x v="3221"/>
    <x v="0"/>
  </r>
  <r>
    <n v="3222"/>
    <x v="3221"/>
    <s v="Shakespeare's classic re-imagined as a spoken and signed production for deaf and hearing audiences"/>
    <x v="30"/>
    <n v="3120"/>
    <x v="0"/>
    <s v="US"/>
    <s v="USD"/>
    <x v="3215"/>
    <x v="3222"/>
    <x v="1"/>
    <x v="87"/>
    <x v="0"/>
    <x v="1"/>
    <x v="6"/>
    <x v="105"/>
    <x v="2218"/>
    <x v="3222"/>
    <x v="0"/>
  </r>
  <r>
    <n v="3223"/>
    <x v="3222"/>
    <s v="Bringing David Lindsay-Abaire's award-winning story of our times to the East Bay."/>
    <x v="379"/>
    <n v="3395"/>
    <x v="0"/>
    <s v="US"/>
    <s v="USD"/>
    <x v="3216"/>
    <x v="3223"/>
    <x v="1"/>
    <x v="142"/>
    <x v="0"/>
    <x v="1"/>
    <x v="6"/>
    <x v="5"/>
    <x v="1145"/>
    <x v="3223"/>
    <x v="0"/>
  </r>
  <r>
    <n v="3224"/>
    <x v="3223"/>
    <s v="Neil LaBute and Marco Calvani reunite once again for the unique, international collaboration that is ADA: Author directing Author."/>
    <x v="11"/>
    <n v="30610"/>
    <x v="0"/>
    <s v="US"/>
    <s v="USD"/>
    <x v="3217"/>
    <x v="3224"/>
    <x v="1"/>
    <x v="499"/>
    <x v="0"/>
    <x v="1"/>
    <x v="6"/>
    <x v="21"/>
    <x v="2219"/>
    <x v="3224"/>
    <x v="2"/>
  </r>
  <r>
    <n v="3225"/>
    <x v="3224"/>
    <s v="Bare Theatre brings one of Shakespeare's most accessible early comedies to life free to the public across the NC Triangle"/>
    <x v="13"/>
    <n v="2047"/>
    <x v="0"/>
    <s v="US"/>
    <s v="USD"/>
    <x v="3218"/>
    <x v="3225"/>
    <x v="1"/>
    <x v="70"/>
    <x v="0"/>
    <x v="1"/>
    <x v="6"/>
    <x v="21"/>
    <x v="2220"/>
    <x v="3225"/>
    <x v="2"/>
  </r>
  <r>
    <n v="3226"/>
    <x v="3225"/>
    <s v="Trip The Light Theatre needs YOUR help to fund it's second run of its debut production 'The Sun Shining On her Hands' in London."/>
    <x v="38"/>
    <n v="1250"/>
    <x v="0"/>
    <s v="GB"/>
    <s v="GBP"/>
    <x v="3219"/>
    <x v="3226"/>
    <x v="1"/>
    <x v="64"/>
    <x v="0"/>
    <x v="1"/>
    <x v="6"/>
    <x v="3"/>
    <x v="2221"/>
    <x v="3226"/>
    <x v="0"/>
  </r>
  <r>
    <n v="3227"/>
    <x v="3226"/>
    <s v="a colder water than here is a new play by Matt Jones and directed by Lily McLeish that will be perfomed at VAULT Festival from 1-5 Feb"/>
    <x v="38"/>
    <n v="1500"/>
    <x v="0"/>
    <s v="GB"/>
    <s v="GBP"/>
    <x v="3220"/>
    <x v="3227"/>
    <x v="0"/>
    <x v="209"/>
    <x v="0"/>
    <x v="1"/>
    <x v="6"/>
    <x v="105"/>
    <x v="73"/>
    <x v="3227"/>
    <x v="2"/>
  </r>
  <r>
    <n v="3228"/>
    <x v="3227"/>
    <s v="A Season of Powerful Women. A Season of Defiance."/>
    <x v="39"/>
    <n v="7164"/>
    <x v="0"/>
    <s v="US"/>
    <s v="USD"/>
    <x v="3221"/>
    <x v="3228"/>
    <x v="1"/>
    <x v="77"/>
    <x v="0"/>
    <x v="1"/>
    <x v="6"/>
    <x v="21"/>
    <x v="2222"/>
    <x v="3228"/>
    <x v="0"/>
  </r>
  <r>
    <n v="3229"/>
    <x v="3228"/>
    <s v="After electrifying audiences in Seattle and Tashkent, The Seagull Project embarks on a brand new journey."/>
    <x v="22"/>
    <n v="21573"/>
    <x v="0"/>
    <s v="US"/>
    <s v="USD"/>
    <x v="3222"/>
    <x v="3229"/>
    <x v="1"/>
    <x v="91"/>
    <x v="0"/>
    <x v="1"/>
    <x v="6"/>
    <x v="29"/>
    <x v="1345"/>
    <x v="3229"/>
    <x v="3"/>
  </r>
  <r>
    <n v="3230"/>
    <x v="3229"/>
    <s v="Recently under fire for its cheeky and contextual revisiting of an ancient comedy, this show has lost funding and needs your support!"/>
    <x v="27"/>
    <n v="2857"/>
    <x v="0"/>
    <s v="US"/>
    <s v="USD"/>
    <x v="341"/>
    <x v="3230"/>
    <x v="1"/>
    <x v="77"/>
    <x v="0"/>
    <x v="1"/>
    <x v="6"/>
    <x v="5"/>
    <x v="2223"/>
    <x v="3230"/>
    <x v="3"/>
  </r>
  <r>
    <n v="3231"/>
    <x v="3230"/>
    <s v="Help us reach our &quot;stretch goal&quot; of $2000! We are an adult group specializing in adapting works of fiction for the stage."/>
    <x v="28"/>
    <n v="1610"/>
    <x v="0"/>
    <s v="US"/>
    <s v="USD"/>
    <x v="3223"/>
    <x v="3231"/>
    <x v="0"/>
    <x v="33"/>
    <x v="0"/>
    <x v="1"/>
    <x v="6"/>
    <x v="165"/>
    <x v="400"/>
    <x v="3231"/>
    <x v="2"/>
  </r>
  <r>
    <n v="3232"/>
    <x v="3231"/>
    <s v="Honorable Men - Yorick's 10th season of free, outdoor Shakespeare.  Featuring Henry IV, part 1 and Julius Caesar."/>
    <x v="28"/>
    <n v="1312"/>
    <x v="0"/>
    <s v="US"/>
    <s v="USD"/>
    <x v="3224"/>
    <x v="3232"/>
    <x v="1"/>
    <x v="55"/>
    <x v="0"/>
    <x v="1"/>
    <x v="6"/>
    <x v="26"/>
    <x v="2224"/>
    <x v="3232"/>
    <x v="2"/>
  </r>
  <r>
    <n v="3233"/>
    <x v="3232"/>
    <s v="64 Squares is an autobiographical one-man exploration of the internal chess game played to reconcile relationships."/>
    <x v="10"/>
    <n v="5940"/>
    <x v="0"/>
    <s v="US"/>
    <s v="USD"/>
    <x v="3225"/>
    <x v="3233"/>
    <x v="0"/>
    <x v="42"/>
    <x v="0"/>
    <x v="1"/>
    <x v="6"/>
    <x v="17"/>
    <x v="2225"/>
    <x v="3233"/>
    <x v="1"/>
  </r>
  <r>
    <n v="3234"/>
    <x v="3233"/>
    <s v="Get Repetitive Beats to Vaults! A high octane play set in Oxford  during one of the most influential &amp; hedonistic movements in music."/>
    <x v="23"/>
    <n v="4015.71"/>
    <x v="0"/>
    <s v="GB"/>
    <s v="GBP"/>
    <x v="3226"/>
    <x v="3234"/>
    <x v="0"/>
    <x v="248"/>
    <x v="0"/>
    <x v="1"/>
    <x v="6"/>
    <x v="8"/>
    <x v="2226"/>
    <x v="3234"/>
    <x v="2"/>
  </r>
  <r>
    <n v="3235"/>
    <x v="3234"/>
    <s v="Bring the spectacular PLEASE EXCUSE MY DEAR AUNT SALLY to Edinburgh this August for a 4-week run at the prestigious Pleasance Theatre!"/>
    <x v="36"/>
    <n v="15481"/>
    <x v="0"/>
    <s v="US"/>
    <s v="USD"/>
    <x v="3227"/>
    <x v="3235"/>
    <x v="1"/>
    <x v="331"/>
    <x v="0"/>
    <x v="1"/>
    <x v="6"/>
    <x v="33"/>
    <x v="2208"/>
    <x v="3235"/>
    <x v="2"/>
  </r>
  <r>
    <n v="3236"/>
    <x v="3235"/>
    <s v="A dark comedy exploring the importance of art, homelessness, and finding your own path.  World Premiere 3/27/17 at IRT Theater in NYC."/>
    <x v="22"/>
    <n v="20120"/>
    <x v="0"/>
    <s v="US"/>
    <s v="USD"/>
    <x v="3228"/>
    <x v="3236"/>
    <x v="0"/>
    <x v="238"/>
    <x v="0"/>
    <x v="1"/>
    <x v="6"/>
    <x v="7"/>
    <x v="2227"/>
    <x v="3236"/>
    <x v="2"/>
  </r>
  <r>
    <n v="3237"/>
    <x v="3236"/>
    <s v="An annual campaign supporting our intensive for artists 25 and under."/>
    <x v="19"/>
    <n v="35275.64"/>
    <x v="0"/>
    <s v="US"/>
    <s v="USD"/>
    <x v="3229"/>
    <x v="3237"/>
    <x v="1"/>
    <x v="314"/>
    <x v="0"/>
    <x v="1"/>
    <x v="6"/>
    <x v="7"/>
    <x v="2228"/>
    <x v="3237"/>
    <x v="0"/>
  </r>
  <r>
    <n v="3238"/>
    <x v="3237"/>
    <s v="A bit of role-play never hurt anyone, right? Two maids play a game of murder. Genet's THE MAIDS in a visceral production by ALL BARE."/>
    <x v="70"/>
    <n v="3145"/>
    <x v="0"/>
    <s v="GB"/>
    <s v="GBP"/>
    <x v="3230"/>
    <x v="3238"/>
    <x v="1"/>
    <x v="1"/>
    <x v="0"/>
    <x v="1"/>
    <x v="6"/>
    <x v="20"/>
    <x v="1953"/>
    <x v="3238"/>
    <x v="0"/>
  </r>
  <r>
    <n v="3239"/>
    <x v="3238"/>
    <s v="The first regional library-touring show from new UK company Librarian Theatre - transforming local libraries into magical theatres"/>
    <x v="400"/>
    <n v="6208.98"/>
    <x v="0"/>
    <s v="GB"/>
    <s v="GBP"/>
    <x v="3231"/>
    <x v="3239"/>
    <x v="1"/>
    <x v="201"/>
    <x v="0"/>
    <x v="1"/>
    <x v="6"/>
    <x v="6"/>
    <x v="2229"/>
    <x v="3239"/>
    <x v="0"/>
  </r>
  <r>
    <n v="3240"/>
    <x v="3239"/>
    <s v="An inventive (re)telling of Princess Sophia Duleep Singhâ€™s journey, from an aristocratic upbringing to a life of political activism."/>
    <x v="9"/>
    <n v="3017"/>
    <x v="0"/>
    <s v="GB"/>
    <s v="GBP"/>
    <x v="3232"/>
    <x v="3240"/>
    <x v="0"/>
    <x v="69"/>
    <x v="0"/>
    <x v="1"/>
    <x v="6"/>
    <x v="7"/>
    <x v="2230"/>
    <x v="3240"/>
    <x v="1"/>
  </r>
  <r>
    <n v="3241"/>
    <x v="3240"/>
    <s v="iDiOM mounts the West Coast Premiere of â€œThese Seven Sicknessesâ€ â€“ ALL SEVEN of Sophoclesâ€™ surviving plays in one epic production."/>
    <x v="0"/>
    <n v="9801"/>
    <x v="0"/>
    <s v="US"/>
    <s v="USD"/>
    <x v="3233"/>
    <x v="3241"/>
    <x v="1"/>
    <x v="157"/>
    <x v="0"/>
    <x v="1"/>
    <x v="6"/>
    <x v="41"/>
    <x v="2231"/>
    <x v="3241"/>
    <x v="3"/>
  </r>
  <r>
    <n v="3242"/>
    <x v="3241"/>
    <s v="First Day Off in a Long Time is a comedy show...            _x000a_About suicide."/>
    <x v="3"/>
    <n v="12730.42"/>
    <x v="0"/>
    <s v="US"/>
    <s v="USD"/>
    <x v="3234"/>
    <x v="3242"/>
    <x v="1"/>
    <x v="275"/>
    <x v="0"/>
    <x v="1"/>
    <x v="6"/>
    <x v="37"/>
    <x v="1623"/>
    <x v="3242"/>
    <x v="3"/>
  </r>
  <r>
    <n v="3243"/>
    <x v="3242"/>
    <s v="Live Source's world premiere of a new play by Jaclyn Backhaus, premiering at the New Ohio Theatre October 30th-November 8th."/>
    <x v="6"/>
    <n v="8227"/>
    <x v="0"/>
    <s v="US"/>
    <s v="USD"/>
    <x v="3235"/>
    <x v="3243"/>
    <x v="1"/>
    <x v="26"/>
    <x v="0"/>
    <x v="1"/>
    <x v="6"/>
    <x v="33"/>
    <x v="2232"/>
    <x v="3243"/>
    <x v="0"/>
  </r>
  <r>
    <n v="3244"/>
    <x v="3243"/>
    <s v="'Time Please' is a black comedy set in a failing public house in a run-down part of town, where things are about to get messy."/>
    <x v="183"/>
    <n v="1647"/>
    <x v="0"/>
    <s v="GB"/>
    <s v="GBP"/>
    <x v="3236"/>
    <x v="3244"/>
    <x v="0"/>
    <x v="50"/>
    <x v="0"/>
    <x v="1"/>
    <x v="6"/>
    <x v="33"/>
    <x v="2233"/>
    <x v="3244"/>
    <x v="2"/>
  </r>
  <r>
    <n v="3245"/>
    <x v="3244"/>
    <s v="Five playwrights volunteer at New York's largest soup kitchen and develop a play around the people they meet."/>
    <x v="223"/>
    <n v="21904"/>
    <x v="0"/>
    <s v="US"/>
    <s v="USD"/>
    <x v="3237"/>
    <x v="3245"/>
    <x v="0"/>
    <x v="500"/>
    <x v="0"/>
    <x v="1"/>
    <x v="6"/>
    <x v="3"/>
    <x v="2234"/>
    <x v="3245"/>
    <x v="0"/>
  </r>
  <r>
    <n v="3246"/>
    <x v="3245"/>
    <s v="The Gray Man isnâ€™t real. Heâ€™s a ghost story, a boogeyman, a tale mothers make up to keep their children safe."/>
    <x v="3"/>
    <n v="11122"/>
    <x v="0"/>
    <s v="US"/>
    <s v="USD"/>
    <x v="3238"/>
    <x v="3246"/>
    <x v="1"/>
    <x v="189"/>
    <x v="0"/>
    <x v="1"/>
    <x v="6"/>
    <x v="38"/>
    <x v="1917"/>
    <x v="3246"/>
    <x v="0"/>
  </r>
  <r>
    <n v="3247"/>
    <x v="3246"/>
    <s v="Open Letter Theatre presents 'Boys' by Ella Hickson, at 2015's Edinburgh Fringe Festival! Four students, one flat, one last party!"/>
    <x v="30"/>
    <n v="2646.5"/>
    <x v="0"/>
    <s v="GB"/>
    <s v="GBP"/>
    <x v="3239"/>
    <x v="3247"/>
    <x v="1"/>
    <x v="7"/>
    <x v="0"/>
    <x v="1"/>
    <x v="6"/>
    <x v="6"/>
    <x v="2235"/>
    <x v="3247"/>
    <x v="0"/>
  </r>
  <r>
    <n v="3248"/>
    <x v="3247"/>
    <s v="Honest Accomplice Theatre produces theatre for social change."/>
    <x v="14"/>
    <n v="12095"/>
    <x v="0"/>
    <s v="US"/>
    <s v="USD"/>
    <x v="3240"/>
    <x v="3248"/>
    <x v="1"/>
    <x v="452"/>
    <x v="0"/>
    <x v="1"/>
    <x v="6"/>
    <x v="7"/>
    <x v="2236"/>
    <x v="3248"/>
    <x v="0"/>
  </r>
  <r>
    <n v="3249"/>
    <x v="3248"/>
    <s v="A new work about guilt, trauma, love, and change; this original play tells the story of a boy and a girl who love and lose each other."/>
    <x v="62"/>
    <n v="5771"/>
    <x v="0"/>
    <s v="US"/>
    <s v="USD"/>
    <x v="3241"/>
    <x v="3249"/>
    <x v="1"/>
    <x v="106"/>
    <x v="0"/>
    <x v="1"/>
    <x v="6"/>
    <x v="2"/>
    <x v="2237"/>
    <x v="3249"/>
    <x v="0"/>
  </r>
  <r>
    <n v="3250"/>
    <x v="3249"/>
    <s v="The birth-child of The Moving Company, Theatre de la Jeune Lune &amp; William Shakespeare:  A wild new production of Love's Labour's Lost."/>
    <x v="31"/>
    <n v="25388"/>
    <x v="0"/>
    <s v="US"/>
    <s v="USD"/>
    <x v="3242"/>
    <x v="3250"/>
    <x v="1"/>
    <x v="496"/>
    <x v="0"/>
    <x v="1"/>
    <x v="6"/>
    <x v="21"/>
    <x v="2238"/>
    <x v="3250"/>
    <x v="3"/>
  </r>
  <r>
    <n v="3251"/>
    <x v="3250"/>
    <s v="Self-Titled: A Live (Theatrical) Mixtape. An evening of short plays and music inspired by the works of Jimi, Aretha, Sting and Rufus!"/>
    <x v="15"/>
    <n v="1661"/>
    <x v="0"/>
    <s v="US"/>
    <s v="USD"/>
    <x v="3243"/>
    <x v="3251"/>
    <x v="1"/>
    <x v="9"/>
    <x v="0"/>
    <x v="1"/>
    <x v="6"/>
    <x v="38"/>
    <x v="2239"/>
    <x v="3251"/>
    <x v="0"/>
  </r>
  <r>
    <n v="3252"/>
    <x v="3251"/>
    <s v="How do we navigate the boundaries between friendship, sexual intimacy and obsessive desire?"/>
    <x v="268"/>
    <n v="2876"/>
    <x v="0"/>
    <s v="GB"/>
    <s v="GBP"/>
    <x v="3244"/>
    <x v="3252"/>
    <x v="1"/>
    <x v="133"/>
    <x v="0"/>
    <x v="1"/>
    <x v="6"/>
    <x v="30"/>
    <x v="1506"/>
    <x v="3252"/>
    <x v="2"/>
  </r>
  <r>
    <n v="3253"/>
    <x v="3252"/>
    <s v="Can you ever truly feel what someone else is feeling?_x000a_Do you want to?"/>
    <x v="22"/>
    <n v="20365"/>
    <x v="0"/>
    <s v="US"/>
    <s v="USD"/>
    <x v="3245"/>
    <x v="3253"/>
    <x v="1"/>
    <x v="248"/>
    <x v="0"/>
    <x v="1"/>
    <x v="6"/>
    <x v="21"/>
    <x v="2240"/>
    <x v="3253"/>
    <x v="2"/>
  </r>
  <r>
    <n v="3254"/>
    <x v="3253"/>
    <s v="Please help me bring 'The Bad Arm', which has toured America for 6 years, to the biggest &amp; best arts festival in the world: Edinburgh!"/>
    <x v="93"/>
    <n v="13163.5"/>
    <x v="0"/>
    <s v="GB"/>
    <s v="GBP"/>
    <x v="3246"/>
    <x v="3254"/>
    <x v="1"/>
    <x v="153"/>
    <x v="0"/>
    <x v="1"/>
    <x v="6"/>
    <x v="7"/>
    <x v="2241"/>
    <x v="3254"/>
    <x v="0"/>
  </r>
  <r>
    <n v="3255"/>
    <x v="3254"/>
    <s v="5 Actors, 30 Characters, 90 Minutes._x000a_Let us transport you from London to the fields of Agincourt, using the power of your imagination."/>
    <x v="43"/>
    <n v="525"/>
    <x v="0"/>
    <s v="GB"/>
    <s v="GBP"/>
    <x v="3247"/>
    <x v="3255"/>
    <x v="1"/>
    <x v="59"/>
    <x v="0"/>
    <x v="1"/>
    <x v="6"/>
    <x v="216"/>
    <x v="2242"/>
    <x v="3255"/>
    <x v="3"/>
  </r>
  <r>
    <n v="3256"/>
    <x v="3255"/>
    <s v="Our 16th year promises to be bigger and better than ever but we need your help to bring the show to life!"/>
    <x v="3"/>
    <n v="12806"/>
    <x v="0"/>
    <s v="US"/>
    <s v="USD"/>
    <x v="3248"/>
    <x v="3256"/>
    <x v="1"/>
    <x v="282"/>
    <x v="0"/>
    <x v="1"/>
    <x v="6"/>
    <x v="30"/>
    <x v="1901"/>
    <x v="3256"/>
    <x v="0"/>
  </r>
  <r>
    <n v="3257"/>
    <x v="3256"/>
    <s v="A week long run of Tennessee Williams's 'Hello From Bertha' &amp; '27 Wagons Full of Cotton' to raise awareness of Abuse &amp; Prostitution."/>
    <x v="13"/>
    <n v="2125.9899999999998"/>
    <x v="0"/>
    <s v="GB"/>
    <s v="GBP"/>
    <x v="3249"/>
    <x v="3257"/>
    <x v="0"/>
    <x v="14"/>
    <x v="0"/>
    <x v="1"/>
    <x v="6"/>
    <x v="6"/>
    <x v="1169"/>
    <x v="3257"/>
    <x v="1"/>
  </r>
  <r>
    <n v="3258"/>
    <x v="3257"/>
    <s v="A guy named Walt steals a book and plans to sell it to get his life on track... until his wife finds out."/>
    <x v="39"/>
    <n v="7365"/>
    <x v="0"/>
    <s v="US"/>
    <s v="USD"/>
    <x v="3250"/>
    <x v="3258"/>
    <x v="1"/>
    <x v="11"/>
    <x v="0"/>
    <x v="1"/>
    <x v="6"/>
    <x v="2"/>
    <x v="2243"/>
    <x v="3258"/>
    <x v="3"/>
  </r>
  <r>
    <n v="3259"/>
    <x v="3258"/>
    <s v="The Human Faces Tour - Every Story Sacred. This tour is about laughter, grief, and identity in the human striving toward wholeness"/>
    <x v="165"/>
    <n v="24418.6"/>
    <x v="0"/>
    <s v="US"/>
    <s v="USD"/>
    <x v="3251"/>
    <x v="3259"/>
    <x v="1"/>
    <x v="174"/>
    <x v="0"/>
    <x v="1"/>
    <x v="6"/>
    <x v="6"/>
    <x v="2244"/>
    <x v="3259"/>
    <x v="2"/>
  </r>
  <r>
    <n v="3260"/>
    <x v="3259"/>
    <s v="We're looking to raise money to continue bringing Brooklyn the vanishing art form of marionette puppetry."/>
    <x v="10"/>
    <n v="5462"/>
    <x v="0"/>
    <s v="US"/>
    <s v="USD"/>
    <x v="3252"/>
    <x v="3260"/>
    <x v="1"/>
    <x v="196"/>
    <x v="0"/>
    <x v="1"/>
    <x v="6"/>
    <x v="15"/>
    <x v="2245"/>
    <x v="3260"/>
    <x v="0"/>
  </r>
  <r>
    <n v="3261"/>
    <x v="3260"/>
    <s v="Six Spartanburg-based professional actors perform A Midsummer Night's Dream outdoors in downtown Spartanburg."/>
    <x v="126"/>
    <n v="3315"/>
    <x v="0"/>
    <s v="US"/>
    <s v="USD"/>
    <x v="3253"/>
    <x v="3261"/>
    <x v="1"/>
    <x v="72"/>
    <x v="0"/>
    <x v="1"/>
    <x v="6"/>
    <x v="8"/>
    <x v="2246"/>
    <x v="3261"/>
    <x v="0"/>
  </r>
  <r>
    <n v="3262"/>
    <x v="3261"/>
    <s v="A one-woman theatrical exploration of the prison system and its inhabitants."/>
    <x v="401"/>
    <n v="12571"/>
    <x v="0"/>
    <s v="US"/>
    <s v="USD"/>
    <x v="3254"/>
    <x v="3262"/>
    <x v="1"/>
    <x v="179"/>
    <x v="0"/>
    <x v="1"/>
    <x v="6"/>
    <x v="33"/>
    <x v="2247"/>
    <x v="3262"/>
    <x v="3"/>
  </r>
  <r>
    <n v="3263"/>
    <x v="3262"/>
    <s v="Shakespeare's bloodiest tragedy, performed and produced exclusively by women."/>
    <x v="30"/>
    <n v="2804.16"/>
    <x v="0"/>
    <s v="US"/>
    <s v="USD"/>
    <x v="3255"/>
    <x v="3263"/>
    <x v="1"/>
    <x v="32"/>
    <x v="0"/>
    <x v="1"/>
    <x v="6"/>
    <x v="20"/>
    <x v="2248"/>
    <x v="3263"/>
    <x v="0"/>
  </r>
  <r>
    <n v="3264"/>
    <x v="3263"/>
    <s v="The three part comedic saga of Kapow-i GoGo, who saves the world.  Again.  And again."/>
    <x v="30"/>
    <n v="2575"/>
    <x v="0"/>
    <s v="US"/>
    <s v="USD"/>
    <x v="3256"/>
    <x v="3264"/>
    <x v="1"/>
    <x v="72"/>
    <x v="0"/>
    <x v="1"/>
    <x v="6"/>
    <x v="33"/>
    <x v="2249"/>
    <x v="3264"/>
    <x v="0"/>
  </r>
  <r>
    <n v="3265"/>
    <x v="3264"/>
    <s v="A theatrical play on Alzheimerâ€™s and the challenges of loving a person who keeps disappearing."/>
    <x v="200"/>
    <n v="4428"/>
    <x v="0"/>
    <s v="IE"/>
    <s v="EUR"/>
    <x v="3257"/>
    <x v="3265"/>
    <x v="1"/>
    <x v="287"/>
    <x v="0"/>
    <x v="1"/>
    <x v="6"/>
    <x v="345"/>
    <x v="2250"/>
    <x v="3265"/>
    <x v="0"/>
  </r>
  <r>
    <n v="3266"/>
    <x v="3265"/>
    <s v="An original version of Shakespeare's masterpiece that emphasizes family and explores the destruction of blood ties"/>
    <x v="12"/>
    <n v="7877"/>
    <x v="0"/>
    <s v="US"/>
    <s v="USD"/>
    <x v="3258"/>
    <x v="3266"/>
    <x v="1"/>
    <x v="430"/>
    <x v="0"/>
    <x v="1"/>
    <x v="6"/>
    <x v="26"/>
    <x v="1042"/>
    <x v="3266"/>
    <x v="0"/>
  </r>
  <r>
    <n v="3267"/>
    <x v="3266"/>
    <s v="Experience the great American novel like never before.... Through the magic of live storytelling in an epic and threadbare sort of way."/>
    <x v="36"/>
    <n v="15315"/>
    <x v="0"/>
    <s v="US"/>
    <s v="USD"/>
    <x v="3259"/>
    <x v="3267"/>
    <x v="1"/>
    <x v="449"/>
    <x v="0"/>
    <x v="1"/>
    <x v="6"/>
    <x v="21"/>
    <x v="2251"/>
    <x v="3267"/>
    <x v="0"/>
  </r>
  <r>
    <n v="3268"/>
    <x v="3267"/>
    <s v="EgoPo's The Hairy Ape has been invited to the Provincetown Theater Festival! Help us support our artists on this exciting tour."/>
    <x v="13"/>
    <n v="2560"/>
    <x v="0"/>
    <s v="US"/>
    <s v="USD"/>
    <x v="3260"/>
    <x v="3268"/>
    <x v="1"/>
    <x v="288"/>
    <x v="0"/>
    <x v="1"/>
    <x v="6"/>
    <x v="30"/>
    <x v="2252"/>
    <x v="3268"/>
    <x v="2"/>
  </r>
  <r>
    <n v="3269"/>
    <x v="3268"/>
    <s v="Cicada Studios presents, as their inaugural production, a new-writing world premiere at the Edinburgh Fringe Festival 2015."/>
    <x v="6"/>
    <n v="8120"/>
    <x v="0"/>
    <s v="GB"/>
    <s v="GBP"/>
    <x v="3261"/>
    <x v="3269"/>
    <x v="1"/>
    <x v="16"/>
    <x v="0"/>
    <x v="1"/>
    <x v="6"/>
    <x v="21"/>
    <x v="2253"/>
    <x v="3269"/>
    <x v="0"/>
  </r>
  <r>
    <n v="3270"/>
    <x v="3269"/>
    <s v="Once again Smoke &amp; Oakum Theatre is heading up to the Edinburgh Festival with its latest show, 'Cornermen'. Welcome to our Kickstarter!"/>
    <x v="40"/>
    <n v="1830"/>
    <x v="0"/>
    <s v="GB"/>
    <s v="GBP"/>
    <x v="3262"/>
    <x v="3270"/>
    <x v="1"/>
    <x v="209"/>
    <x v="0"/>
    <x v="1"/>
    <x v="6"/>
    <x v="21"/>
    <x v="2254"/>
    <x v="3270"/>
    <x v="0"/>
  </r>
  <r>
    <n v="3271"/>
    <x v="3270"/>
    <s v="A razor sharp satire to darken your Christmas."/>
    <x v="15"/>
    <n v="1950"/>
    <x v="0"/>
    <s v="GB"/>
    <s v="GBP"/>
    <x v="3263"/>
    <x v="3271"/>
    <x v="1"/>
    <x v="13"/>
    <x v="0"/>
    <x v="1"/>
    <x v="6"/>
    <x v="22"/>
    <x v="2255"/>
    <x v="3271"/>
    <x v="3"/>
  </r>
  <r>
    <n v="3272"/>
    <x v="3271"/>
    <s v="A new original play that follows two Israeli singles navigate the humorous and confusing dating scene of NYC."/>
    <x v="3"/>
    <n v="15443"/>
    <x v="0"/>
    <s v="US"/>
    <s v="USD"/>
    <x v="3264"/>
    <x v="3272"/>
    <x v="1"/>
    <x v="108"/>
    <x v="0"/>
    <x v="1"/>
    <x v="6"/>
    <x v="225"/>
    <x v="2256"/>
    <x v="3272"/>
    <x v="0"/>
  </r>
  <r>
    <n v="3273"/>
    <x v="3272"/>
    <s v="We're bringing Tuscany to the Cherry Lane Theatre with a new play about memory and how we deal with people we love but we can't stand."/>
    <x v="23"/>
    <n v="4296"/>
    <x v="0"/>
    <s v="US"/>
    <s v="USD"/>
    <x v="3265"/>
    <x v="3273"/>
    <x v="1"/>
    <x v="64"/>
    <x v="0"/>
    <x v="1"/>
    <x v="6"/>
    <x v="13"/>
    <x v="2257"/>
    <x v="3273"/>
    <x v="2"/>
  </r>
  <r>
    <n v="3274"/>
    <x v="3273"/>
    <s v="Austin Pendleton directs a rare revival of Tennessee Williams' Orpheus Descending. (photos by Michael Halsband and Talfoto)"/>
    <x v="289"/>
    <n v="15705"/>
    <x v="0"/>
    <s v="US"/>
    <s v="USD"/>
    <x v="3266"/>
    <x v="3274"/>
    <x v="1"/>
    <x v="172"/>
    <x v="0"/>
    <x v="1"/>
    <x v="6"/>
    <x v="7"/>
    <x v="2258"/>
    <x v="3274"/>
    <x v="2"/>
  </r>
  <r>
    <n v="3275"/>
    <x v="3274"/>
    <s v="The Whitelisted Theatre Company is a non-profit arts organization dedicated to producing the most relevant European plays in NYC."/>
    <x v="40"/>
    <n v="1805"/>
    <x v="0"/>
    <s v="US"/>
    <s v="USD"/>
    <x v="3267"/>
    <x v="3275"/>
    <x v="1"/>
    <x v="8"/>
    <x v="0"/>
    <x v="1"/>
    <x v="6"/>
    <x v="8"/>
    <x v="2259"/>
    <x v="3275"/>
    <x v="0"/>
  </r>
  <r>
    <n v="3276"/>
    <x v="3275"/>
    <s v="In 2016, KO Theatre presents a world premiere play in Toronto, ON about faith, home, and the secrets we keep from those we love."/>
    <x v="37"/>
    <n v="5258"/>
    <x v="0"/>
    <s v="CA"/>
    <s v="CAD"/>
    <x v="3268"/>
    <x v="3276"/>
    <x v="1"/>
    <x v="61"/>
    <x v="0"/>
    <x v="1"/>
    <x v="6"/>
    <x v="16"/>
    <x v="2260"/>
    <x v="3276"/>
    <x v="2"/>
  </r>
  <r>
    <n v="3277"/>
    <x v="3276"/>
    <s v="One of the most popular American plays of the last decade comes to London for its international premiere. Festive and bittersweet."/>
    <x v="10"/>
    <n v="5430"/>
    <x v="0"/>
    <s v="GB"/>
    <s v="GBP"/>
    <x v="3269"/>
    <x v="3277"/>
    <x v="1"/>
    <x v="61"/>
    <x v="0"/>
    <x v="1"/>
    <x v="6"/>
    <x v="15"/>
    <x v="2261"/>
    <x v="3277"/>
    <x v="3"/>
  </r>
  <r>
    <n v="3278"/>
    <x v="3277"/>
    <s v="This Victorian gothic tragedy tells the untold story of Estella Havisham. Combining puppetry, music and striking digital projections."/>
    <x v="30"/>
    <n v="2585"/>
    <x v="0"/>
    <s v="GB"/>
    <s v="GBP"/>
    <x v="3270"/>
    <x v="3278"/>
    <x v="1"/>
    <x v="69"/>
    <x v="0"/>
    <x v="1"/>
    <x v="6"/>
    <x v="33"/>
    <x v="2262"/>
    <x v="3278"/>
    <x v="0"/>
  </r>
  <r>
    <n v="3279"/>
    <x v="3278"/>
    <s v="LOOKING FOR GOOD PEOPLE to help fund our production of &quot;Good People&quot; with Kia Hellman &amp; Shayne Anderson, directed by Christine Dunford."/>
    <x v="238"/>
    <n v="6628"/>
    <x v="0"/>
    <s v="US"/>
    <s v="USD"/>
    <x v="3271"/>
    <x v="3279"/>
    <x v="0"/>
    <x v="287"/>
    <x v="0"/>
    <x v="1"/>
    <x v="6"/>
    <x v="35"/>
    <x v="2263"/>
    <x v="3279"/>
    <x v="2"/>
  </r>
  <r>
    <n v="3280"/>
    <x v="3279"/>
    <s v="Support CPS students' travel to North Carolina to interview community members and produce the documentary play, Greensboro: A Requiem."/>
    <x v="13"/>
    <n v="2060"/>
    <x v="0"/>
    <s v="US"/>
    <s v="USD"/>
    <x v="3272"/>
    <x v="3280"/>
    <x v="0"/>
    <x v="209"/>
    <x v="0"/>
    <x v="1"/>
    <x v="6"/>
    <x v="33"/>
    <x v="2264"/>
    <x v="3280"/>
    <x v="0"/>
  </r>
  <r>
    <n v="3281"/>
    <x v="3280"/>
    <s v="&quot;This is how theater should connect to people&quot;  Margo Jefferson, Pulitzer Prize winning critic"/>
    <x v="10"/>
    <n v="6080"/>
    <x v="0"/>
    <s v="US"/>
    <s v="USD"/>
    <x v="3273"/>
    <x v="3281"/>
    <x v="0"/>
    <x v="5"/>
    <x v="0"/>
    <x v="1"/>
    <x v="6"/>
    <x v="108"/>
    <x v="2265"/>
    <x v="3281"/>
    <x v="0"/>
  </r>
  <r>
    <n v="3282"/>
    <x v="3281"/>
    <s v="Two long-time pals, comedy veterans, have written a hilarious new play. Neil Simon-ish w modern social mores. Let's help them stage it."/>
    <x v="310"/>
    <n v="31820.5"/>
    <x v="0"/>
    <s v="US"/>
    <s v="USD"/>
    <x v="3274"/>
    <x v="3282"/>
    <x v="0"/>
    <x v="186"/>
    <x v="0"/>
    <x v="1"/>
    <x v="6"/>
    <x v="33"/>
    <x v="2266"/>
    <x v="3282"/>
    <x v="2"/>
  </r>
  <r>
    <n v="3283"/>
    <x v="3282"/>
    <s v="'Gretel and Hansel' by Sam Leeves - an inclusive, multi-sensory theatre production for children aged seven to eleven and their families"/>
    <x v="134"/>
    <n v="838"/>
    <x v="0"/>
    <s v="GB"/>
    <s v="GBP"/>
    <x v="3275"/>
    <x v="3283"/>
    <x v="0"/>
    <x v="5"/>
    <x v="0"/>
    <x v="1"/>
    <x v="6"/>
    <x v="2"/>
    <x v="2267"/>
    <x v="3283"/>
    <x v="2"/>
  </r>
  <r>
    <n v="3284"/>
    <x v="3283"/>
    <s v="Black Enough is an LSU student-staged performance exploring the effects of white supremacy on the black community."/>
    <x v="9"/>
    <n v="3048"/>
    <x v="0"/>
    <s v="US"/>
    <s v="USD"/>
    <x v="3276"/>
    <x v="3284"/>
    <x v="0"/>
    <x v="41"/>
    <x v="0"/>
    <x v="1"/>
    <x v="6"/>
    <x v="21"/>
    <x v="2268"/>
    <x v="3284"/>
    <x v="2"/>
  </r>
  <r>
    <n v="3285"/>
    <x v="3284"/>
    <s v="A new play by Matthew Gasda"/>
    <x v="402"/>
    <n v="5604"/>
    <x v="0"/>
    <s v="US"/>
    <s v="USD"/>
    <x v="3277"/>
    <x v="3285"/>
    <x v="0"/>
    <x v="75"/>
    <x v="0"/>
    <x v="1"/>
    <x v="6"/>
    <x v="20"/>
    <x v="2269"/>
    <x v="3285"/>
    <x v="1"/>
  </r>
  <r>
    <n v="3286"/>
    <x v="3285"/>
    <s v="An ensemble-driven play inspired by real-life accounts about six young women who lost their fathers on 9/11. August 2016 at FringeNYC!"/>
    <x v="36"/>
    <n v="15265"/>
    <x v="0"/>
    <s v="US"/>
    <s v="USD"/>
    <x v="3278"/>
    <x v="3286"/>
    <x v="0"/>
    <x v="259"/>
    <x v="0"/>
    <x v="1"/>
    <x v="6"/>
    <x v="21"/>
    <x v="2270"/>
    <x v="3286"/>
    <x v="2"/>
  </r>
  <r>
    <n v="3287"/>
    <x v="3286"/>
    <s v="An inspirational one-man play about crisis, community, and the search for wholeness."/>
    <x v="30"/>
    <n v="2500"/>
    <x v="0"/>
    <s v="CA"/>
    <s v="CAD"/>
    <x v="3279"/>
    <x v="3287"/>
    <x v="0"/>
    <x v="69"/>
    <x v="0"/>
    <x v="1"/>
    <x v="6"/>
    <x v="8"/>
    <x v="2271"/>
    <x v="3287"/>
    <x v="0"/>
  </r>
  <r>
    <n v="3288"/>
    <x v="3287"/>
    <s v="Cancer patient Anne Bartram's bucket list wish, is to have her new play performed at a London venue and reviewed by a national paper."/>
    <x v="3"/>
    <n v="10026.49"/>
    <x v="0"/>
    <s v="GB"/>
    <s v="GBP"/>
    <x v="3280"/>
    <x v="3288"/>
    <x v="0"/>
    <x v="447"/>
    <x v="0"/>
    <x v="1"/>
    <x v="6"/>
    <x v="8"/>
    <x v="2272"/>
    <x v="3288"/>
    <x v="2"/>
  </r>
  <r>
    <n v="3289"/>
    <x v="3288"/>
    <s v="Ampersand Theatre's debut appearance at Edinburgh is in 2017 as Conversations With Rats opens at theSpace on the Mile, please help!"/>
    <x v="2"/>
    <n v="665.21"/>
    <x v="0"/>
    <s v="GB"/>
    <s v="GBP"/>
    <x v="3281"/>
    <x v="3289"/>
    <x v="0"/>
    <x v="20"/>
    <x v="0"/>
    <x v="1"/>
    <x v="6"/>
    <x v="18"/>
    <x v="2273"/>
    <x v="3289"/>
    <x v="1"/>
  </r>
  <r>
    <n v="3290"/>
    <x v="3289"/>
    <s v="Pregnancy. Viagra. Murder. Nutella. What more could you want?_x000a__x000a_Help get JunkBox Theatre to Edinburgh Fringe 2017!"/>
    <x v="13"/>
    <n v="2424"/>
    <x v="0"/>
    <s v="GB"/>
    <s v="GBP"/>
    <x v="3282"/>
    <x v="3290"/>
    <x v="0"/>
    <x v="250"/>
    <x v="0"/>
    <x v="1"/>
    <x v="6"/>
    <x v="10"/>
    <x v="2274"/>
    <x v="3290"/>
    <x v="1"/>
  </r>
  <r>
    <n v="3291"/>
    <x v="3290"/>
    <s v="We are raising funds for our second production. This will be the first NYC Equity production of THE DRESSER since 1982. www.TETCNY.org"/>
    <x v="2"/>
    <n v="570"/>
    <x v="0"/>
    <s v="US"/>
    <s v="USD"/>
    <x v="3283"/>
    <x v="3291"/>
    <x v="0"/>
    <x v="25"/>
    <x v="0"/>
    <x v="1"/>
    <x v="6"/>
    <x v="35"/>
    <x v="2275"/>
    <x v="3291"/>
    <x v="0"/>
  </r>
  <r>
    <n v="3292"/>
    <x v="3291"/>
    <s v="Iver Heath Drama Club is a not-for-profit community group and this year we are performing DICK WHITTINGTON."/>
    <x v="403"/>
    <n v="289"/>
    <x v="0"/>
    <s v="GB"/>
    <s v="GBP"/>
    <x v="3284"/>
    <x v="3292"/>
    <x v="0"/>
    <x v="41"/>
    <x v="0"/>
    <x v="1"/>
    <x v="6"/>
    <x v="360"/>
    <x v="2276"/>
    <x v="3292"/>
    <x v="0"/>
  </r>
  <r>
    <n v="3293"/>
    <x v="3292"/>
    <s v="In 1917 Rudolf Steiner's Threefold Social Organism was an attempt to save a devastated Europe. 100 years later do we have a new chance?"/>
    <x v="37"/>
    <n v="7670"/>
    <x v="0"/>
    <s v="NZ"/>
    <s v="NZD"/>
    <x v="3285"/>
    <x v="3293"/>
    <x v="0"/>
    <x v="110"/>
    <x v="0"/>
    <x v="1"/>
    <x v="6"/>
    <x v="106"/>
    <x v="518"/>
    <x v="3293"/>
    <x v="1"/>
  </r>
  <r>
    <n v="3294"/>
    <x v="3293"/>
    <s v="A young theatre company promoting new talent and looking for help in funding our very first set for our black comedy &quot;old man's Gift&quot;"/>
    <x v="20"/>
    <n v="710"/>
    <x v="0"/>
    <s v="GB"/>
    <s v="GBP"/>
    <x v="3286"/>
    <x v="3294"/>
    <x v="0"/>
    <x v="54"/>
    <x v="0"/>
    <x v="1"/>
    <x v="6"/>
    <x v="90"/>
    <x v="2277"/>
    <x v="3294"/>
    <x v="0"/>
  </r>
  <r>
    <n v="3295"/>
    <x v="3294"/>
    <s v="A comedic drama about The Devil and his quest to take a bride and to Hell with the consequences, no matter what they may be."/>
    <x v="176"/>
    <n v="720.01"/>
    <x v="0"/>
    <s v="GB"/>
    <s v="GBP"/>
    <x v="3287"/>
    <x v="3295"/>
    <x v="0"/>
    <x v="74"/>
    <x v="0"/>
    <x v="1"/>
    <x v="6"/>
    <x v="33"/>
    <x v="1999"/>
    <x v="3295"/>
    <x v="2"/>
  </r>
  <r>
    <n v="3296"/>
    <x v="3295"/>
    <s v="A dark theatrical comedy about four actors recording a warped radio version of Lewis Carroll's 'Alice's Adventures in Wonderland'."/>
    <x v="15"/>
    <n v="2161"/>
    <x v="0"/>
    <s v="GB"/>
    <s v="GBP"/>
    <x v="3288"/>
    <x v="3296"/>
    <x v="0"/>
    <x v="5"/>
    <x v="0"/>
    <x v="1"/>
    <x v="6"/>
    <x v="124"/>
    <x v="2278"/>
    <x v="3296"/>
    <x v="0"/>
  </r>
  <r>
    <n v="3297"/>
    <x v="3296"/>
    <s v="A father loses his family in a freak plane crash and goes on to murder the air traffic controller he holds responsible."/>
    <x v="62"/>
    <n v="5504"/>
    <x v="0"/>
    <s v="GB"/>
    <s v="GBP"/>
    <x v="3289"/>
    <x v="3297"/>
    <x v="0"/>
    <x v="34"/>
    <x v="0"/>
    <x v="1"/>
    <x v="6"/>
    <x v="8"/>
    <x v="2279"/>
    <x v="3297"/>
    <x v="0"/>
  </r>
  <r>
    <n v="3298"/>
    <x v="3297"/>
    <s v="A stylishly sinister story about blood, guns, and raw ambition. You can help Great Minds bring the world's most dangerous play to life!"/>
    <x v="3"/>
    <n v="10173"/>
    <x v="0"/>
    <s v="US"/>
    <s v="USD"/>
    <x v="3290"/>
    <x v="3298"/>
    <x v="0"/>
    <x v="250"/>
    <x v="0"/>
    <x v="1"/>
    <x v="6"/>
    <x v="21"/>
    <x v="2280"/>
    <x v="3298"/>
    <x v="0"/>
  </r>
  <r>
    <n v="3299"/>
    <x v="3298"/>
    <s v="A quick-witted original comedy that follows a group of eccentric friends as they attend an engagement party gone terribly wrong!"/>
    <x v="9"/>
    <n v="3486"/>
    <x v="0"/>
    <s v="US"/>
    <s v="USD"/>
    <x v="3291"/>
    <x v="3299"/>
    <x v="0"/>
    <x v="287"/>
    <x v="0"/>
    <x v="1"/>
    <x v="6"/>
    <x v="31"/>
    <x v="2281"/>
    <x v="3299"/>
    <x v="0"/>
  </r>
  <r>
    <n v="3300"/>
    <x v="3299"/>
    <s v="A subversive parody about the two people for whom the hills were NOT alive with THE SOUND OF MUSIC."/>
    <x v="9"/>
    <n v="4085"/>
    <x v="0"/>
    <s v="US"/>
    <s v="USD"/>
    <x v="3292"/>
    <x v="3300"/>
    <x v="0"/>
    <x v="106"/>
    <x v="0"/>
    <x v="1"/>
    <x v="6"/>
    <x v="104"/>
    <x v="2282"/>
    <x v="3300"/>
    <x v="0"/>
  </r>
  <r>
    <n v="3301"/>
    <x v="3300"/>
    <s v="The US premiere of the controversial new Polish play the authorities don't want you to see, staged by an award-winning director."/>
    <x v="9"/>
    <n v="4004"/>
    <x v="0"/>
    <s v="US"/>
    <s v="USD"/>
    <x v="3293"/>
    <x v="3301"/>
    <x v="0"/>
    <x v="16"/>
    <x v="0"/>
    <x v="1"/>
    <x v="6"/>
    <x v="18"/>
    <x v="699"/>
    <x v="3301"/>
    <x v="2"/>
  </r>
  <r>
    <n v="3302"/>
    <x v="3301"/>
    <s v="FilosofÃ­a de los anÃ³nimos"/>
    <x v="33"/>
    <n v="8685"/>
    <x v="0"/>
    <s v="ES"/>
    <s v="EUR"/>
    <x v="3294"/>
    <x v="3302"/>
    <x v="0"/>
    <x v="133"/>
    <x v="0"/>
    <x v="1"/>
    <x v="6"/>
    <x v="33"/>
    <x v="2283"/>
    <x v="3302"/>
    <x v="2"/>
  </r>
  <r>
    <n v="3303"/>
    <x v="3302"/>
    <s v="VisiÃ³n Latino Theatre Company was founded by three young latino professionals sharing the stories of everyday latinos."/>
    <x v="40"/>
    <n v="2086"/>
    <x v="0"/>
    <s v="US"/>
    <s v="USD"/>
    <x v="3295"/>
    <x v="3303"/>
    <x v="0"/>
    <x v="2"/>
    <x v="0"/>
    <x v="1"/>
    <x v="6"/>
    <x v="31"/>
    <x v="2284"/>
    <x v="3303"/>
    <x v="0"/>
  </r>
  <r>
    <n v="3304"/>
    <x v="3303"/>
    <s v="A musical comedy production celebrating the unique, lovable, insufferable ski culture of the modern day mountain town."/>
    <x v="36"/>
    <n v="15677.5"/>
    <x v="0"/>
    <s v="US"/>
    <s v="USD"/>
    <x v="3296"/>
    <x v="3304"/>
    <x v="0"/>
    <x v="489"/>
    <x v="0"/>
    <x v="1"/>
    <x v="6"/>
    <x v="2"/>
    <x v="2285"/>
    <x v="3304"/>
    <x v="2"/>
  </r>
  <r>
    <n v="3305"/>
    <x v="3304"/>
    <s v="The Judgement of Paris is an exciting, inspirational poem set to run Oct. 2, 3 &amp; 4 at Plays &amp; Players, but we need funding and fans."/>
    <x v="23"/>
    <n v="4081"/>
    <x v="0"/>
    <s v="US"/>
    <s v="USD"/>
    <x v="3297"/>
    <x v="3305"/>
    <x v="0"/>
    <x v="9"/>
    <x v="0"/>
    <x v="1"/>
    <x v="6"/>
    <x v="21"/>
    <x v="2286"/>
    <x v="3305"/>
    <x v="0"/>
  </r>
  <r>
    <n v="3306"/>
    <x v="3305"/>
    <s v="The Shakespeare All-Stars are producing &quot;The Complete Works of William Shakespeare (Abridged)&quot; June 23 - July 3. This time with ladies!"/>
    <x v="15"/>
    <n v="2630"/>
    <x v="0"/>
    <s v="US"/>
    <s v="USD"/>
    <x v="3298"/>
    <x v="3306"/>
    <x v="0"/>
    <x v="241"/>
    <x v="0"/>
    <x v="1"/>
    <x v="6"/>
    <x v="216"/>
    <x v="2287"/>
    <x v="3306"/>
    <x v="2"/>
  </r>
  <r>
    <n v="3307"/>
    <x v="3306"/>
    <s v="A group of Stanford students are going to present Jean-Paul Sartre's play, The Respectful Prostitute, at the end of Spring quarter."/>
    <x v="28"/>
    <n v="1066.8"/>
    <x v="0"/>
    <s v="US"/>
    <s v="USD"/>
    <x v="3299"/>
    <x v="3307"/>
    <x v="0"/>
    <x v="9"/>
    <x v="0"/>
    <x v="1"/>
    <x v="6"/>
    <x v="13"/>
    <x v="2288"/>
    <x v="3307"/>
    <x v="2"/>
  </r>
  <r>
    <n v="3308"/>
    <x v="3307"/>
    <s v="Descend into the dark world of steampunk noir in this thrilling new play, written by Maggie Lee and directed by Amy Poisson!"/>
    <x v="8"/>
    <n v="4280"/>
    <x v="0"/>
    <s v="US"/>
    <s v="USD"/>
    <x v="3300"/>
    <x v="3308"/>
    <x v="0"/>
    <x v="7"/>
    <x v="0"/>
    <x v="1"/>
    <x v="6"/>
    <x v="108"/>
    <x v="2289"/>
    <x v="3308"/>
    <x v="2"/>
  </r>
  <r>
    <n v="3309"/>
    <x v="3308"/>
    <s v="Two unlikely friends, a garage, tinned beans &amp; the end of the world."/>
    <x v="18"/>
    <n v="558"/>
    <x v="0"/>
    <s v="GB"/>
    <s v="GBP"/>
    <x v="3301"/>
    <x v="3309"/>
    <x v="0"/>
    <x v="162"/>
    <x v="0"/>
    <x v="1"/>
    <x v="6"/>
    <x v="176"/>
    <x v="656"/>
    <x v="3309"/>
    <x v="2"/>
  </r>
  <r>
    <n v="3310"/>
    <x v="3309"/>
    <s v="A new play about coming coming home, recovery, and trying to find God in the process."/>
    <x v="115"/>
    <n v="6505"/>
    <x v="0"/>
    <s v="US"/>
    <s v="USD"/>
    <x v="3302"/>
    <x v="3310"/>
    <x v="0"/>
    <x v="162"/>
    <x v="0"/>
    <x v="1"/>
    <x v="6"/>
    <x v="8"/>
    <x v="2290"/>
    <x v="3310"/>
    <x v="0"/>
  </r>
  <r>
    <n v="3311"/>
    <x v="3310"/>
    <s v="Sherlock Holmes's &quot;Case of the Blue Carbuncle&quot; &amp; &quot;Case of the Dying Detective&quot; staged as One Act Plays this December."/>
    <x v="30"/>
    <n v="2746"/>
    <x v="0"/>
    <s v="US"/>
    <s v="USD"/>
    <x v="3303"/>
    <x v="3311"/>
    <x v="0"/>
    <x v="43"/>
    <x v="0"/>
    <x v="1"/>
    <x v="6"/>
    <x v="5"/>
    <x v="2291"/>
    <x v="3311"/>
    <x v="0"/>
  </r>
  <r>
    <n v="3312"/>
    <x v="3311"/>
    <s v="Bare Theatre presents one of Shakespeare's most notorious characters in the final chapter of the War of the Roses saga."/>
    <x v="30"/>
    <n v="2501"/>
    <x v="0"/>
    <s v="US"/>
    <s v="USD"/>
    <x v="3304"/>
    <x v="3312"/>
    <x v="0"/>
    <x v="14"/>
    <x v="0"/>
    <x v="1"/>
    <x v="6"/>
    <x v="8"/>
    <x v="2254"/>
    <x v="3312"/>
    <x v="2"/>
  </r>
  <r>
    <n v="3313"/>
    <x v="3312"/>
    <s v="A modern reworking of Shakespeare's histories and tragedies in iambic pentameter to talk of death, love, and race."/>
    <x v="13"/>
    <n v="2321"/>
    <x v="0"/>
    <s v="US"/>
    <s v="USD"/>
    <x v="3305"/>
    <x v="3313"/>
    <x v="0"/>
    <x v="60"/>
    <x v="0"/>
    <x v="1"/>
    <x v="6"/>
    <x v="31"/>
    <x v="2292"/>
    <x v="3313"/>
    <x v="2"/>
  </r>
  <r>
    <n v="3314"/>
    <x v="3313"/>
    <s v="I want to add a new perspective to the cycling safety debate by taking my play THE WHITE BIKE to the Edinburgh Festival of Cycling"/>
    <x v="134"/>
    <n v="1686"/>
    <x v="0"/>
    <s v="GB"/>
    <s v="GBP"/>
    <x v="3306"/>
    <x v="3314"/>
    <x v="0"/>
    <x v="6"/>
    <x v="0"/>
    <x v="1"/>
    <x v="6"/>
    <x v="186"/>
    <x v="2293"/>
    <x v="3314"/>
    <x v="0"/>
  </r>
  <r>
    <n v="3315"/>
    <x v="3314"/>
    <s v="Help Prospero take its Dark Retelling of the &quot;Red&quot; story to Edinburgh! The Forest breathes and waits...will you join us?"/>
    <x v="23"/>
    <n v="4400"/>
    <x v="0"/>
    <s v="GB"/>
    <s v="GBP"/>
    <x v="3307"/>
    <x v="3315"/>
    <x v="0"/>
    <x v="30"/>
    <x v="0"/>
    <x v="1"/>
    <x v="6"/>
    <x v="5"/>
    <x v="2294"/>
    <x v="3315"/>
    <x v="2"/>
  </r>
  <r>
    <n v="3316"/>
    <x v="3315"/>
    <s v="Gorgeousness that which sits in the root of Loveness._x000a_Other than this there is no endearment for or otherwise_x000a_to describe."/>
    <x v="404"/>
    <n v="11747.18"/>
    <x v="0"/>
    <s v="US"/>
    <s v="USD"/>
    <x v="3308"/>
    <x v="3316"/>
    <x v="0"/>
    <x v="207"/>
    <x v="0"/>
    <x v="1"/>
    <x v="6"/>
    <x v="8"/>
    <x v="2295"/>
    <x v="3316"/>
    <x v="3"/>
  </r>
  <r>
    <n v="3317"/>
    <x v="3316"/>
    <s v="Andy Boyd's epic new satire about heroes and villains, humankind's search for glory, and fascism in America"/>
    <x v="405"/>
    <n v="1115"/>
    <x v="0"/>
    <s v="US"/>
    <s v="USD"/>
    <x v="3309"/>
    <x v="3317"/>
    <x v="0"/>
    <x v="59"/>
    <x v="0"/>
    <x v="1"/>
    <x v="6"/>
    <x v="6"/>
    <x v="2296"/>
    <x v="3317"/>
    <x v="2"/>
  </r>
  <r>
    <n v="3318"/>
    <x v="3317"/>
    <s v="Help us strengthen and inspire disability arts in Atlantic Canada"/>
    <x v="13"/>
    <n v="2512"/>
    <x v="0"/>
    <s v="CA"/>
    <s v="CAD"/>
    <x v="3310"/>
    <x v="3318"/>
    <x v="0"/>
    <x v="58"/>
    <x v="0"/>
    <x v="1"/>
    <x v="6"/>
    <x v="9"/>
    <x v="2297"/>
    <x v="3318"/>
    <x v="2"/>
  </r>
  <r>
    <n v="3319"/>
    <x v="3318"/>
    <s v="Down the Rabbit Hole is an exciting new play by Not Just Theatre Productions. To be performed at Matthew's Yard Theatre in Feb 2015"/>
    <x v="2"/>
    <n v="540"/>
    <x v="0"/>
    <s v="GB"/>
    <s v="GBP"/>
    <x v="3311"/>
    <x v="3319"/>
    <x v="0"/>
    <x v="38"/>
    <x v="0"/>
    <x v="1"/>
    <x v="6"/>
    <x v="29"/>
    <x v="1178"/>
    <x v="3319"/>
    <x v="3"/>
  </r>
  <r>
    <n v="3320"/>
    <x v="3319"/>
    <s v="Imaginary Theater Company presents two modern day tall tales about family, resilience and redemption."/>
    <x v="30"/>
    <n v="2525"/>
    <x v="0"/>
    <s v="US"/>
    <s v="USD"/>
    <x v="3312"/>
    <x v="3320"/>
    <x v="0"/>
    <x v="44"/>
    <x v="0"/>
    <x v="1"/>
    <x v="6"/>
    <x v="7"/>
    <x v="2298"/>
    <x v="3320"/>
    <x v="2"/>
  </r>
  <r>
    <n v="3321"/>
    <x v="3320"/>
    <s v="Help WSC Avant Bard bring to life the US premiere of a theatrical retelling of 1001 Nights, adapted by Hanan al Shaykh &amp; Tim Supple!"/>
    <x v="2"/>
    <n v="537"/>
    <x v="0"/>
    <s v="US"/>
    <s v="USD"/>
    <x v="3313"/>
    <x v="3321"/>
    <x v="0"/>
    <x v="41"/>
    <x v="0"/>
    <x v="1"/>
    <x v="6"/>
    <x v="13"/>
    <x v="1245"/>
    <x v="3321"/>
    <x v="3"/>
  </r>
  <r>
    <n v="3322"/>
    <x v="3321"/>
    <s v="Familiar Strangers follows the journey of a community of people living homeless on the streets in and around Tompkins Square Park."/>
    <x v="126"/>
    <n v="3350"/>
    <x v="0"/>
    <s v="US"/>
    <s v="USD"/>
    <x v="3314"/>
    <x v="3322"/>
    <x v="0"/>
    <x v="23"/>
    <x v="0"/>
    <x v="1"/>
    <x v="6"/>
    <x v="21"/>
    <x v="2299"/>
    <x v="3322"/>
    <x v="2"/>
  </r>
  <r>
    <n v="3323"/>
    <x v="3322"/>
    <s v="Young adult theatre makers from London are raising money to cover costs for touring with their current production MigrantsÂ´ Rhapsody."/>
    <x v="28"/>
    <n v="1259"/>
    <x v="0"/>
    <s v="GB"/>
    <s v="GBP"/>
    <x v="3315"/>
    <x v="3323"/>
    <x v="0"/>
    <x v="72"/>
    <x v="0"/>
    <x v="1"/>
    <x v="6"/>
    <x v="9"/>
    <x v="2047"/>
    <x v="3323"/>
    <x v="2"/>
  </r>
  <r>
    <n v="3324"/>
    <x v="3323"/>
    <s v="The play tells the story of Jim and Doyler and their friendship on the brink of Irish independence."/>
    <x v="15"/>
    <n v="1525"/>
    <x v="0"/>
    <s v="IE"/>
    <s v="EUR"/>
    <x v="3316"/>
    <x v="3324"/>
    <x v="0"/>
    <x v="73"/>
    <x v="0"/>
    <x v="1"/>
    <x v="6"/>
    <x v="21"/>
    <x v="2300"/>
    <x v="3324"/>
    <x v="2"/>
  </r>
  <r>
    <n v="3325"/>
    <x v="3324"/>
    <s v="Innovative Theatre Company Needs You To Reach Funding Requirements. We Are So Close We Can Smell It! Thank You In Advance."/>
    <x v="44"/>
    <n v="450"/>
    <x v="0"/>
    <s v="GB"/>
    <s v="GBP"/>
    <x v="3317"/>
    <x v="3325"/>
    <x v="0"/>
    <x v="41"/>
    <x v="0"/>
    <x v="1"/>
    <x v="6"/>
    <x v="40"/>
    <x v="179"/>
    <x v="3325"/>
    <x v="0"/>
  </r>
  <r>
    <n v="3326"/>
    <x v="3325"/>
    <s v="An edgy, hilarious, compassionate and honest show to help caregivers find courage, trust their instincts and above all, to laugh."/>
    <x v="6"/>
    <n v="8110"/>
    <x v="0"/>
    <s v="US"/>
    <s v="USD"/>
    <x v="3318"/>
    <x v="3326"/>
    <x v="0"/>
    <x v="7"/>
    <x v="0"/>
    <x v="1"/>
    <x v="6"/>
    <x v="7"/>
    <x v="2301"/>
    <x v="3326"/>
    <x v="0"/>
  </r>
  <r>
    <n v="3327"/>
    <x v="3326"/>
    <s v="After 3 successful nights last year, Itch+Scratch are back. New writing, live music and party fun. Best New Theatre, Great Night Out."/>
    <x v="134"/>
    <n v="810"/>
    <x v="0"/>
    <s v="GB"/>
    <s v="GBP"/>
    <x v="3319"/>
    <x v="3327"/>
    <x v="0"/>
    <x v="51"/>
    <x v="0"/>
    <x v="1"/>
    <x v="6"/>
    <x v="7"/>
    <x v="2302"/>
    <x v="3327"/>
    <x v="2"/>
  </r>
  <r>
    <n v="3328"/>
    <x v="3327"/>
    <s v="&quot;3 Days In Savannah&quot; explores the issues of love, racism, and regret while reminding us that, &quot;life is a game and love is the prize.&quot;"/>
    <x v="40"/>
    <n v="2635"/>
    <x v="0"/>
    <s v="US"/>
    <s v="USD"/>
    <x v="3320"/>
    <x v="3328"/>
    <x v="0"/>
    <x v="82"/>
    <x v="0"/>
    <x v="1"/>
    <x v="6"/>
    <x v="91"/>
    <x v="2303"/>
    <x v="3328"/>
    <x v="3"/>
  </r>
  <r>
    <n v="3329"/>
    <x v="3328"/>
    <s v="Jestia and Raedon is a brand new romantic comedy play going to the Edinburgh Fringe Festival this summer."/>
    <x v="28"/>
    <n v="1168"/>
    <x v="0"/>
    <s v="GB"/>
    <s v="GBP"/>
    <x v="3321"/>
    <x v="3329"/>
    <x v="0"/>
    <x v="55"/>
    <x v="0"/>
    <x v="1"/>
    <x v="6"/>
    <x v="16"/>
    <x v="2304"/>
    <x v="3329"/>
    <x v="3"/>
  </r>
  <r>
    <n v="3330"/>
    <x v="3329"/>
    <s v="&quot;Tissue&quot; is a play about Breast Cancer. Produced by MonkeyBond theatre co.ltd to raise awareness for Breast cancer."/>
    <x v="15"/>
    <n v="1594"/>
    <x v="0"/>
    <s v="GB"/>
    <s v="GBP"/>
    <x v="3322"/>
    <x v="3330"/>
    <x v="0"/>
    <x v="50"/>
    <x v="0"/>
    <x v="1"/>
    <x v="6"/>
    <x v="6"/>
    <x v="2305"/>
    <x v="3330"/>
    <x v="0"/>
  </r>
  <r>
    <n v="3331"/>
    <x v="3330"/>
    <s v="Battle Stage Plays is seeking to raise funds to cover developmental costs and move closer towards touring our dynamic hit stage plays."/>
    <x v="10"/>
    <n v="5226"/>
    <x v="0"/>
    <s v="US"/>
    <s v="USD"/>
    <x v="3323"/>
    <x v="3331"/>
    <x v="0"/>
    <x v="71"/>
    <x v="0"/>
    <x v="1"/>
    <x v="6"/>
    <x v="2"/>
    <x v="2306"/>
    <x v="3331"/>
    <x v="0"/>
  </r>
  <r>
    <n v="3332"/>
    <x v="3331"/>
    <s v="Two marine biologists are at odds during an important expedition. When a stranded shark refuses to die, things get weird."/>
    <x v="12"/>
    <n v="6000"/>
    <x v="0"/>
    <s v="US"/>
    <s v="USD"/>
    <x v="3324"/>
    <x v="3332"/>
    <x v="0"/>
    <x v="183"/>
    <x v="0"/>
    <x v="1"/>
    <x v="6"/>
    <x v="8"/>
    <x v="2307"/>
    <x v="3332"/>
    <x v="3"/>
  </r>
  <r>
    <n v="3333"/>
    <x v="3332"/>
    <s v="Providence's Latino theater, ECAS Theater, is headed to Cuba in July to premiere an original Cuban play there. Help us make history!"/>
    <x v="8"/>
    <n v="3660"/>
    <x v="0"/>
    <s v="US"/>
    <s v="USD"/>
    <x v="3325"/>
    <x v="3333"/>
    <x v="0"/>
    <x v="112"/>
    <x v="0"/>
    <x v="1"/>
    <x v="6"/>
    <x v="2"/>
    <x v="2308"/>
    <x v="3333"/>
    <x v="0"/>
  </r>
  <r>
    <n v="3334"/>
    <x v="3333"/>
    <s v="The Saltbox Theatre Collective is a brand new not-for-profit theatre company in Illinois."/>
    <x v="406"/>
    <n v="5366"/>
    <x v="0"/>
    <s v="US"/>
    <s v="USD"/>
    <x v="3326"/>
    <x v="3334"/>
    <x v="0"/>
    <x v="67"/>
    <x v="0"/>
    <x v="1"/>
    <x v="6"/>
    <x v="86"/>
    <x v="2309"/>
    <x v="3334"/>
    <x v="0"/>
  </r>
  <r>
    <n v="3335"/>
    <x v="3334"/>
    <s v="Phantom Pain - a new play promoting mental health awareness written and performed by fledgling theatre company Unhinged Creations."/>
    <x v="10"/>
    <n v="5016"/>
    <x v="0"/>
    <s v="GB"/>
    <s v="GBP"/>
    <x v="3327"/>
    <x v="3335"/>
    <x v="0"/>
    <x v="287"/>
    <x v="0"/>
    <x v="1"/>
    <x v="6"/>
    <x v="8"/>
    <x v="2310"/>
    <x v="3335"/>
    <x v="3"/>
  </r>
  <r>
    <n v="3336"/>
    <x v="3335"/>
    <s v="A theatrical adaptation of Oscar Wilde's short stories, presented by Suitcase Civilians at The Space, April 5-10 2016."/>
    <x v="49"/>
    <n v="250"/>
    <x v="0"/>
    <s v="GB"/>
    <s v="GBP"/>
    <x v="3328"/>
    <x v="3336"/>
    <x v="0"/>
    <x v="82"/>
    <x v="0"/>
    <x v="1"/>
    <x v="6"/>
    <x v="8"/>
    <x v="1770"/>
    <x v="3336"/>
    <x v="2"/>
  </r>
  <r>
    <n v="3337"/>
    <x v="3336"/>
    <s v="StoneCrabs is thrilled to bring to the UK the first English production of Philipp LÃ¶hleâ€™s play Das Ding (The Thing)."/>
    <x v="30"/>
    <n v="2755"/>
    <x v="0"/>
    <s v="GB"/>
    <s v="GBP"/>
    <x v="3329"/>
    <x v="3337"/>
    <x v="0"/>
    <x v="69"/>
    <x v="0"/>
    <x v="1"/>
    <x v="6"/>
    <x v="5"/>
    <x v="2311"/>
    <x v="3337"/>
    <x v="3"/>
  </r>
  <r>
    <n v="3338"/>
    <x v="3337"/>
    <s v="Join Estelle Parsons in support of Theater That Looks and Sounds Like America"/>
    <x v="36"/>
    <n v="15327"/>
    <x v="0"/>
    <s v="US"/>
    <s v="USD"/>
    <x v="3330"/>
    <x v="3338"/>
    <x v="0"/>
    <x v="300"/>
    <x v="0"/>
    <x v="1"/>
    <x v="6"/>
    <x v="21"/>
    <x v="2312"/>
    <x v="3338"/>
    <x v="1"/>
  </r>
  <r>
    <n v="3339"/>
    <x v="3338"/>
    <s v="FPLA presents FRIENDS IN TRANSIENT PLACES by Jonathan Caren: a magical story of modern life."/>
    <x v="6"/>
    <n v="8348"/>
    <x v="0"/>
    <s v="US"/>
    <s v="USD"/>
    <x v="3331"/>
    <x v="3339"/>
    <x v="0"/>
    <x v="5"/>
    <x v="0"/>
    <x v="1"/>
    <x v="6"/>
    <x v="3"/>
    <x v="2313"/>
    <x v="3339"/>
    <x v="2"/>
  </r>
  <r>
    <n v="3340"/>
    <x v="3339"/>
    <s v="The Eno River Players is a community theater in Durham, North Carolina. We are trying to raise money to get our second show on its feet"/>
    <x v="9"/>
    <n v="4145"/>
    <x v="0"/>
    <s v="US"/>
    <s v="USD"/>
    <x v="3332"/>
    <x v="3340"/>
    <x v="0"/>
    <x v="44"/>
    <x v="0"/>
    <x v="1"/>
    <x v="6"/>
    <x v="179"/>
    <x v="2314"/>
    <x v="3340"/>
    <x v="2"/>
  </r>
  <r>
    <n v="3341"/>
    <x v="3340"/>
    <s v="A London flat, two stories play simultaneously. Irish mapmaker 1821, Iranian artist present day. Each senses the other. Worlds collide."/>
    <x v="295"/>
    <n v="3350"/>
    <x v="0"/>
    <s v="GB"/>
    <s v="GBP"/>
    <x v="3333"/>
    <x v="3341"/>
    <x v="0"/>
    <x v="33"/>
    <x v="0"/>
    <x v="1"/>
    <x v="6"/>
    <x v="8"/>
    <x v="2315"/>
    <x v="3341"/>
    <x v="2"/>
  </r>
  <r>
    <n v="3342"/>
    <x v="3341"/>
    <s v="We believe in the power of stories to change the world. Theatre that inspires transformation."/>
    <x v="12"/>
    <n v="6100"/>
    <x v="0"/>
    <s v="US"/>
    <s v="USD"/>
    <x v="3334"/>
    <x v="3342"/>
    <x v="0"/>
    <x v="76"/>
    <x v="0"/>
    <x v="1"/>
    <x v="6"/>
    <x v="21"/>
    <x v="2316"/>
    <x v="3342"/>
    <x v="0"/>
  </r>
  <r>
    <n v="3343"/>
    <x v="3342"/>
    <s v="Two sisters make a set of paper dolls which take them on a journey across lands, creating memories along the way."/>
    <x v="176"/>
    <n v="1200"/>
    <x v="0"/>
    <s v="GB"/>
    <s v="GBP"/>
    <x v="3335"/>
    <x v="3343"/>
    <x v="0"/>
    <x v="23"/>
    <x v="0"/>
    <x v="1"/>
    <x v="6"/>
    <x v="194"/>
    <x v="935"/>
    <x v="3343"/>
    <x v="2"/>
  </r>
  <r>
    <n v="3344"/>
    <x v="3343"/>
    <s v="We are a company of crafted and trained actors, writers and directors dedicated to the principles set by the legendary Group Theatre."/>
    <x v="37"/>
    <n v="4565"/>
    <x v="0"/>
    <s v="US"/>
    <s v="USD"/>
    <x v="3336"/>
    <x v="3344"/>
    <x v="0"/>
    <x v="244"/>
    <x v="0"/>
    <x v="1"/>
    <x v="6"/>
    <x v="7"/>
    <x v="2317"/>
    <x v="3344"/>
    <x v="3"/>
  </r>
  <r>
    <n v="3345"/>
    <x v="3344"/>
    <s v="Please help us raise funds for the production costs of a world premiere production of a play that will raise awareness for spina bifida"/>
    <x v="2"/>
    <n v="650"/>
    <x v="0"/>
    <s v="US"/>
    <s v="USD"/>
    <x v="3337"/>
    <x v="3345"/>
    <x v="0"/>
    <x v="62"/>
    <x v="0"/>
    <x v="1"/>
    <x v="6"/>
    <x v="22"/>
    <x v="73"/>
    <x v="3345"/>
    <x v="0"/>
  </r>
  <r>
    <n v="3346"/>
    <x v="3345"/>
    <s v="Tempest opens Feb. 25. Please support Shakespeare, the arts and community youth theater! Be a part of something special!"/>
    <x v="15"/>
    <n v="1650"/>
    <x v="0"/>
    <s v="US"/>
    <s v="USD"/>
    <x v="3338"/>
    <x v="3346"/>
    <x v="0"/>
    <x v="59"/>
    <x v="0"/>
    <x v="1"/>
    <x v="6"/>
    <x v="5"/>
    <x v="2318"/>
    <x v="3346"/>
    <x v="0"/>
  </r>
  <r>
    <n v="3347"/>
    <x v="3346"/>
    <s v="The Hope Theatre is fundraising for their second in-house show, the London premiere of Sea Life by Lucy Catherine opening 24th May 2016"/>
    <x v="13"/>
    <n v="2389"/>
    <x v="0"/>
    <s v="GB"/>
    <s v="GBP"/>
    <x v="3339"/>
    <x v="3347"/>
    <x v="0"/>
    <x v="19"/>
    <x v="0"/>
    <x v="1"/>
    <x v="6"/>
    <x v="17"/>
    <x v="2319"/>
    <x v="3347"/>
    <x v="2"/>
  </r>
  <r>
    <n v="3348"/>
    <x v="3265"/>
    <s v="Old Hat's new production explores the bleak culture of war and the cosmic powers of guilt and imagination in Shakespeare's tragedy."/>
    <x v="62"/>
    <n v="5516"/>
    <x v="0"/>
    <s v="US"/>
    <s v="USD"/>
    <x v="3340"/>
    <x v="3348"/>
    <x v="0"/>
    <x v="1"/>
    <x v="0"/>
    <x v="1"/>
    <x v="6"/>
    <x v="8"/>
    <x v="2320"/>
    <x v="3348"/>
    <x v="2"/>
  </r>
  <r>
    <n v="3349"/>
    <x v="3347"/>
    <s v="In this ninety-minute adaptation of the classic Shakespeare play, a cast of nine women asks the question: What even is virginity anyway"/>
    <x v="28"/>
    <n v="1534"/>
    <x v="0"/>
    <s v="US"/>
    <s v="USD"/>
    <x v="3341"/>
    <x v="3349"/>
    <x v="0"/>
    <x v="25"/>
    <x v="0"/>
    <x v="1"/>
    <x v="6"/>
    <x v="42"/>
    <x v="2321"/>
    <x v="3349"/>
    <x v="2"/>
  </r>
  <r>
    <n v="3350"/>
    <x v="3348"/>
    <s v="Nora Wageners TheaterstÃ¼ck lÃ¤dt den Zuschauer ein auf eine teils lustige, teils dÃ¼stere Reise ins Wohnzimmer der jungen, arbeitslosen K"/>
    <x v="8"/>
    <n v="3655"/>
    <x v="0"/>
    <s v="LU"/>
    <s v="EUR"/>
    <x v="3342"/>
    <x v="3350"/>
    <x v="0"/>
    <x v="13"/>
    <x v="0"/>
    <x v="1"/>
    <x v="6"/>
    <x v="3"/>
    <x v="395"/>
    <x v="3350"/>
    <x v="0"/>
  </r>
  <r>
    <n v="3351"/>
    <x v="3349"/>
    <s v="A thrilling 'steampunk' reworking of the infamous gothic horror novel by a powerhouse ensemble will leave you begging to be bitten."/>
    <x v="10"/>
    <n v="5055"/>
    <x v="0"/>
    <s v="GB"/>
    <s v="GBP"/>
    <x v="3343"/>
    <x v="3351"/>
    <x v="0"/>
    <x v="241"/>
    <x v="0"/>
    <x v="1"/>
    <x v="6"/>
    <x v="7"/>
    <x v="2322"/>
    <x v="3351"/>
    <x v="3"/>
  </r>
  <r>
    <n v="3352"/>
    <x v="3350"/>
    <s v="Actors creating more theatre in Brighton. A LOT MORE. Classics, contemporary, new writing, Shakespeare, foreign translations and more."/>
    <x v="10"/>
    <n v="5376"/>
    <x v="0"/>
    <s v="GB"/>
    <s v="GBP"/>
    <x v="3344"/>
    <x v="3352"/>
    <x v="0"/>
    <x v="16"/>
    <x v="0"/>
    <x v="1"/>
    <x v="6"/>
    <x v="29"/>
    <x v="2323"/>
    <x v="3352"/>
    <x v="2"/>
  </r>
  <r>
    <n v="3353"/>
    <x v="3351"/>
    <s v="A new spoken word play, written by Paul Hewitt, in 3 parts about love and fate, inspired by the Ruba'iyat of Omar Khayyam."/>
    <x v="2"/>
    <n v="1575"/>
    <x v="0"/>
    <s v="GB"/>
    <s v="GBP"/>
    <x v="3345"/>
    <x v="3353"/>
    <x v="0"/>
    <x v="34"/>
    <x v="0"/>
    <x v="1"/>
    <x v="6"/>
    <x v="136"/>
    <x v="1245"/>
    <x v="3353"/>
    <x v="2"/>
  </r>
  <r>
    <n v="3354"/>
    <x v="3352"/>
    <s v="Help Strangeloop Theatre create and support new work by sponsoring our 2015-2016 season."/>
    <x v="9"/>
    <n v="3058"/>
    <x v="0"/>
    <s v="US"/>
    <s v="USD"/>
    <x v="3346"/>
    <x v="3354"/>
    <x v="0"/>
    <x v="165"/>
    <x v="0"/>
    <x v="1"/>
    <x v="6"/>
    <x v="21"/>
    <x v="2145"/>
    <x v="3354"/>
    <x v="0"/>
  </r>
  <r>
    <n v="3355"/>
    <x v="3353"/>
    <s v="Help get Jelly Beans to the Theatre503 stage. An important piece of new writing by Dan Pick, produced by Kuleshov Theatre"/>
    <x v="257"/>
    <n v="2210"/>
    <x v="0"/>
    <s v="GB"/>
    <s v="GBP"/>
    <x v="3347"/>
    <x v="3355"/>
    <x v="0"/>
    <x v="41"/>
    <x v="0"/>
    <x v="1"/>
    <x v="6"/>
    <x v="9"/>
    <x v="2324"/>
    <x v="3355"/>
    <x v="2"/>
  </r>
  <r>
    <n v="3356"/>
    <x v="3354"/>
    <s v="30 days to raise Â£1500 - to run drama workshops about the plays themes with girls (aged 13-18) who are in need! GIRL POWER!"/>
    <x v="15"/>
    <n v="1521"/>
    <x v="0"/>
    <s v="GB"/>
    <s v="GBP"/>
    <x v="3348"/>
    <x v="3356"/>
    <x v="0"/>
    <x v="74"/>
    <x v="0"/>
    <x v="1"/>
    <x v="6"/>
    <x v="7"/>
    <x v="2325"/>
    <x v="3356"/>
    <x v="2"/>
  </r>
  <r>
    <n v="3357"/>
    <x v="3355"/>
    <s v="Two strangers on a bridge in the dead of night, a game of dominoes, and a value ready meal - by upcoming HighTide Escalator Playwright."/>
    <x v="13"/>
    <n v="2020"/>
    <x v="0"/>
    <s v="GB"/>
    <s v="GBP"/>
    <x v="3349"/>
    <x v="3357"/>
    <x v="0"/>
    <x v="64"/>
    <x v="0"/>
    <x v="1"/>
    <x v="6"/>
    <x v="7"/>
    <x v="2326"/>
    <x v="3357"/>
    <x v="3"/>
  </r>
  <r>
    <n v="3358"/>
    <x v="3356"/>
    <s v="Alef productions, LLC is proud to present a World Premiere Play about Acceptance, Relationships,  Mortality and Love!"/>
    <x v="3"/>
    <n v="10299"/>
    <x v="0"/>
    <s v="US"/>
    <s v="USD"/>
    <x v="3350"/>
    <x v="3358"/>
    <x v="0"/>
    <x v="372"/>
    <x v="0"/>
    <x v="1"/>
    <x v="6"/>
    <x v="33"/>
    <x v="1555"/>
    <x v="3358"/>
    <x v="3"/>
  </r>
  <r>
    <n v="3359"/>
    <x v="3357"/>
    <s v="A Theatrical Production Celebrating the Lebanese Culture and the Human Spirit in Time of War."/>
    <x v="23"/>
    <n v="4250"/>
    <x v="0"/>
    <s v="US"/>
    <s v="USD"/>
    <x v="3351"/>
    <x v="3359"/>
    <x v="0"/>
    <x v="23"/>
    <x v="0"/>
    <x v="1"/>
    <x v="6"/>
    <x v="6"/>
    <x v="2327"/>
    <x v="3359"/>
    <x v="1"/>
  </r>
  <r>
    <n v="3360"/>
    <x v="3358"/>
    <s v="World Premiere, an M1 Singapore Fringe Festival 2017 commission."/>
    <x v="7"/>
    <n v="9124"/>
    <x v="0"/>
    <s v="SG"/>
    <s v="SGD"/>
    <x v="3352"/>
    <x v="3360"/>
    <x v="0"/>
    <x v="250"/>
    <x v="0"/>
    <x v="1"/>
    <x v="6"/>
    <x v="7"/>
    <x v="2036"/>
    <x v="3360"/>
    <x v="2"/>
  </r>
  <r>
    <n v="3361"/>
    <x v="3359"/>
    <s v="KNOW Theatre has been invited to bring our production of Vieux CarrÃ© to the Provincetown Tennessee Williams Theatre Festival!"/>
    <x v="10"/>
    <n v="5673"/>
    <x v="0"/>
    <s v="US"/>
    <s v="USD"/>
    <x v="3353"/>
    <x v="3361"/>
    <x v="0"/>
    <x v="32"/>
    <x v="0"/>
    <x v="1"/>
    <x v="6"/>
    <x v="40"/>
    <x v="1417"/>
    <x v="3361"/>
    <x v="3"/>
  </r>
  <r>
    <n v="3362"/>
    <x v="3360"/>
    <s v="Oscar Wilde's classic romantic farce like you have never seen it before. Bigger. Louder. Sexier.  And covered with glitter."/>
    <x v="2"/>
    <n v="1090"/>
    <x v="0"/>
    <s v="US"/>
    <s v="USD"/>
    <x v="3354"/>
    <x v="3362"/>
    <x v="0"/>
    <x v="9"/>
    <x v="0"/>
    <x v="1"/>
    <x v="6"/>
    <x v="148"/>
    <x v="2328"/>
    <x v="3362"/>
    <x v="0"/>
  </r>
  <r>
    <n v="3363"/>
    <x v="3361"/>
    <s v="A first play about a first kiss, Making the Move is going to the Edinburgh Fringe festival.  Join the party, fall in love.  Help us!"/>
    <x v="407"/>
    <n v="7860"/>
    <x v="0"/>
    <s v="US"/>
    <s v="USD"/>
    <x v="3355"/>
    <x v="3363"/>
    <x v="0"/>
    <x v="55"/>
    <x v="0"/>
    <x v="1"/>
    <x v="6"/>
    <x v="7"/>
    <x v="2329"/>
    <x v="3363"/>
    <x v="3"/>
  </r>
  <r>
    <n v="3364"/>
    <x v="3362"/>
    <s v="Cancel The SunshineÂ is a new play that explores living with a mental health condition in an honest, witty and articulate way."/>
    <x v="9"/>
    <n v="3178"/>
    <x v="0"/>
    <s v="GB"/>
    <s v="GBP"/>
    <x v="3266"/>
    <x v="3364"/>
    <x v="0"/>
    <x v="250"/>
    <x v="0"/>
    <x v="1"/>
    <x v="6"/>
    <x v="6"/>
    <x v="2330"/>
    <x v="3364"/>
    <x v="2"/>
  </r>
  <r>
    <n v="3365"/>
    <x v="3363"/>
    <s v="A dazzling dramatic musical drama that takes place inside a Charm City Church! Help us finance a play that is back by popular demand!"/>
    <x v="30"/>
    <n v="2600"/>
    <x v="0"/>
    <s v="US"/>
    <s v="USD"/>
    <x v="3356"/>
    <x v="3365"/>
    <x v="0"/>
    <x v="83"/>
    <x v="0"/>
    <x v="1"/>
    <x v="6"/>
    <x v="3"/>
    <x v="2331"/>
    <x v="3365"/>
    <x v="0"/>
  </r>
  <r>
    <n v="3366"/>
    <x v="3364"/>
    <s v="The Series will consist of free staged readings of Shakespeare's plays, brought to life by professional actors in Montclair, NJ."/>
    <x v="2"/>
    <n v="1105"/>
    <x v="0"/>
    <s v="US"/>
    <s v="USD"/>
    <x v="3357"/>
    <x v="3366"/>
    <x v="0"/>
    <x v="59"/>
    <x v="0"/>
    <x v="1"/>
    <x v="6"/>
    <x v="361"/>
    <x v="2332"/>
    <x v="3366"/>
    <x v="0"/>
  </r>
  <r>
    <n v="3367"/>
    <x v="3365"/>
    <s v="An intense new play exploring how far you would go to protect your family.  Employing new graduates to give their careers a kickstart."/>
    <x v="47"/>
    <n v="890"/>
    <x v="0"/>
    <s v="GB"/>
    <s v="GBP"/>
    <x v="3358"/>
    <x v="3367"/>
    <x v="0"/>
    <x v="209"/>
    <x v="0"/>
    <x v="1"/>
    <x v="6"/>
    <x v="17"/>
    <x v="2333"/>
    <x v="3367"/>
    <x v="0"/>
  </r>
  <r>
    <n v="3368"/>
    <x v="3366"/>
    <s v="Help a non-profit community theatre create an unforgettable production of J.M. Barrie's classic play."/>
    <x v="28"/>
    <n v="1046"/>
    <x v="0"/>
    <s v="US"/>
    <s v="USD"/>
    <x v="3359"/>
    <x v="3368"/>
    <x v="0"/>
    <x v="23"/>
    <x v="0"/>
    <x v="1"/>
    <x v="6"/>
    <x v="2"/>
    <x v="2334"/>
    <x v="3368"/>
    <x v="3"/>
  </r>
  <r>
    <n v="3369"/>
    <x v="3367"/>
    <s v="How far would you go for revenge? The Collector is a dark thriller of regret, retribution and broken masculinity."/>
    <x v="10"/>
    <n v="5195"/>
    <x v="0"/>
    <s v="IE"/>
    <s v="EUR"/>
    <x v="3360"/>
    <x v="3369"/>
    <x v="0"/>
    <x v="241"/>
    <x v="0"/>
    <x v="1"/>
    <x v="6"/>
    <x v="3"/>
    <x v="2335"/>
    <x v="3369"/>
    <x v="2"/>
  </r>
  <r>
    <n v="3370"/>
    <x v="3368"/>
    <s v="I'm Alright. A story of young women, told by young women, for the world."/>
    <x v="15"/>
    <n v="1766"/>
    <x v="0"/>
    <s v="US"/>
    <s v="USD"/>
    <x v="3361"/>
    <x v="3370"/>
    <x v="0"/>
    <x v="55"/>
    <x v="0"/>
    <x v="1"/>
    <x v="6"/>
    <x v="90"/>
    <x v="2336"/>
    <x v="3370"/>
    <x v="2"/>
  </r>
  <r>
    <n v="3371"/>
    <x v="3369"/>
    <s v="Help support Red Planet, a new science fiction play based off the Mars One exploration."/>
    <x v="48"/>
    <n v="277"/>
    <x v="0"/>
    <s v="US"/>
    <s v="USD"/>
    <x v="3362"/>
    <x v="3371"/>
    <x v="0"/>
    <x v="82"/>
    <x v="0"/>
    <x v="1"/>
    <x v="6"/>
    <x v="86"/>
    <x v="2337"/>
    <x v="3371"/>
    <x v="0"/>
  </r>
  <r>
    <n v="3372"/>
    <x v="3370"/>
    <s v="This play tells the story of the toxicity of sensationalism shown through one man's struggle with notoriety."/>
    <x v="28"/>
    <n v="1035"/>
    <x v="0"/>
    <s v="US"/>
    <s v="USD"/>
    <x v="2835"/>
    <x v="3372"/>
    <x v="0"/>
    <x v="74"/>
    <x v="0"/>
    <x v="1"/>
    <x v="6"/>
    <x v="3"/>
    <x v="134"/>
    <x v="3372"/>
    <x v="3"/>
  </r>
  <r>
    <n v="3373"/>
    <x v="3371"/>
    <s v="The Rules is a brand new black-comedy, serial-killer-romance debuting at the Edinburgh Fringe this August and we need your help!"/>
    <x v="13"/>
    <n v="2005"/>
    <x v="0"/>
    <s v="GB"/>
    <s v="GBP"/>
    <x v="3363"/>
    <x v="3373"/>
    <x v="0"/>
    <x v="209"/>
    <x v="0"/>
    <x v="1"/>
    <x v="6"/>
    <x v="8"/>
    <x v="1509"/>
    <x v="3373"/>
    <x v="0"/>
  </r>
  <r>
    <n v="3374"/>
    <x v="3372"/>
    <s v="A rare  production of World acclaimed playwright Howard Barker's groundbreaking &amp; provocative 'The Castle'."/>
    <x v="8"/>
    <n v="3730"/>
    <x v="0"/>
    <s v="CA"/>
    <s v="CAD"/>
    <x v="3364"/>
    <x v="3374"/>
    <x v="0"/>
    <x v="47"/>
    <x v="0"/>
    <x v="1"/>
    <x v="6"/>
    <x v="13"/>
    <x v="2338"/>
    <x v="3374"/>
    <x v="0"/>
  </r>
  <r>
    <n v="3375"/>
    <x v="3373"/>
    <s v="Production of wickedly funny new play for two women, written by iconic songwriter and ex-London's Burning man, Chris Larner"/>
    <x v="9"/>
    <n v="3000"/>
    <x v="0"/>
    <s v="GB"/>
    <s v="GBP"/>
    <x v="3365"/>
    <x v="3375"/>
    <x v="0"/>
    <x v="57"/>
    <x v="0"/>
    <x v="1"/>
    <x v="6"/>
    <x v="8"/>
    <x v="2339"/>
    <x v="3375"/>
    <x v="3"/>
  </r>
  <r>
    <n v="3376"/>
    <x v="3374"/>
    <s v="3 college grads struggling to fund their social network. 1 bratty blackmailing student. 1 dreamy Asian business man. 1 awesome play."/>
    <x v="6"/>
    <n v="8001"/>
    <x v="0"/>
    <s v="US"/>
    <s v="USD"/>
    <x v="3366"/>
    <x v="3376"/>
    <x v="0"/>
    <x v="10"/>
    <x v="0"/>
    <x v="1"/>
    <x v="6"/>
    <x v="8"/>
    <x v="2340"/>
    <x v="3376"/>
    <x v="0"/>
  </r>
  <r>
    <n v="3377"/>
    <x v="3375"/>
    <s v="An empowering play about war time code breaker Alan Turing which tells the real story of a hero vilified for his sexuality and suicide."/>
    <x v="6"/>
    <n v="8084"/>
    <x v="0"/>
    <s v="GB"/>
    <s v="GBP"/>
    <x v="3367"/>
    <x v="3377"/>
    <x v="0"/>
    <x v="99"/>
    <x v="0"/>
    <x v="1"/>
    <x v="6"/>
    <x v="7"/>
    <x v="1708"/>
    <x v="3377"/>
    <x v="0"/>
  </r>
  <r>
    <n v="3378"/>
    <x v="3376"/>
    <s v="'Can you ever find acceptance in death?' _x000a_Rose of June is a piece of theatre exploring the stages of grief. Unity Theatre - September"/>
    <x v="131"/>
    <n v="592"/>
    <x v="0"/>
    <s v="GB"/>
    <s v="GBP"/>
    <x v="3368"/>
    <x v="3378"/>
    <x v="0"/>
    <x v="64"/>
    <x v="0"/>
    <x v="1"/>
    <x v="6"/>
    <x v="29"/>
    <x v="2341"/>
    <x v="3378"/>
    <x v="3"/>
  </r>
  <r>
    <n v="3379"/>
    <x v="3377"/>
    <s v="A play by Alexei Arbuzov about the lives of three teenagers during the Nazi siege of Leningrad, 1942, in a new adaptation by Nick Dear."/>
    <x v="13"/>
    <n v="2073"/>
    <x v="0"/>
    <s v="GB"/>
    <s v="GBP"/>
    <x v="3369"/>
    <x v="3379"/>
    <x v="0"/>
    <x v="44"/>
    <x v="0"/>
    <x v="1"/>
    <x v="6"/>
    <x v="3"/>
    <x v="2342"/>
    <x v="3379"/>
    <x v="0"/>
  </r>
  <r>
    <n v="3380"/>
    <x v="3378"/>
    <s v="A Hard Rain is a new play that takes place on the eve of the Stonewall riots in the â€˜hiddenâ€™ gay bars of 1969 Greenwich Village."/>
    <x v="9"/>
    <n v="3133"/>
    <x v="0"/>
    <s v="US"/>
    <s v="USD"/>
    <x v="3370"/>
    <x v="3380"/>
    <x v="0"/>
    <x v="33"/>
    <x v="0"/>
    <x v="1"/>
    <x v="6"/>
    <x v="3"/>
    <x v="2343"/>
    <x v="3380"/>
    <x v="3"/>
  </r>
  <r>
    <n v="3381"/>
    <x v="3379"/>
    <s v="A creative art therapy project for Syrian children. Romeo &amp; Juliet are lovers separated by war. Romeo in Jordan &amp; Juliet in Syria."/>
    <x v="23"/>
    <n v="4090"/>
    <x v="0"/>
    <s v="US"/>
    <s v="USD"/>
    <x v="3371"/>
    <x v="3381"/>
    <x v="0"/>
    <x v="53"/>
    <x v="0"/>
    <x v="1"/>
    <x v="6"/>
    <x v="21"/>
    <x v="2344"/>
    <x v="3381"/>
    <x v="0"/>
  </r>
  <r>
    <n v="3382"/>
    <x v="3380"/>
    <s v="Peter Brook Award Nominees Empty Deck need Â£3500 to get 'Cosmic Fear or The Day Brad Pitt Got Paranoia' to the Edinburgh Fringe!"/>
    <x v="8"/>
    <n v="3526"/>
    <x v="0"/>
    <s v="GB"/>
    <s v="GBP"/>
    <x v="3372"/>
    <x v="3382"/>
    <x v="0"/>
    <x v="67"/>
    <x v="0"/>
    <x v="1"/>
    <x v="6"/>
    <x v="7"/>
    <x v="2345"/>
    <x v="3382"/>
    <x v="2"/>
  </r>
  <r>
    <n v="3383"/>
    <x v="3381"/>
    <s v="Art imitates life: This prophetic 1960 satire follows presidential candidates who stop at nothing to capture their party's nomination."/>
    <x v="257"/>
    <n v="1955"/>
    <x v="0"/>
    <s v="US"/>
    <s v="USD"/>
    <x v="3373"/>
    <x v="3383"/>
    <x v="0"/>
    <x v="209"/>
    <x v="0"/>
    <x v="1"/>
    <x v="6"/>
    <x v="20"/>
    <x v="2346"/>
    <x v="3383"/>
    <x v="2"/>
  </r>
  <r>
    <n v="3384"/>
    <x v="3382"/>
    <s v="Six gay men, emotional baggage, and online dating: what could go wrong? A play about looking for love and finding something better."/>
    <x v="12"/>
    <n v="6000.66"/>
    <x v="0"/>
    <s v="US"/>
    <s v="USD"/>
    <x v="3374"/>
    <x v="3384"/>
    <x v="0"/>
    <x v="31"/>
    <x v="0"/>
    <x v="1"/>
    <x v="6"/>
    <x v="8"/>
    <x v="2347"/>
    <x v="3384"/>
    <x v="0"/>
  </r>
  <r>
    <n v="3385"/>
    <x v="3383"/>
    <s v="An Equity Reading of a new play; Intimate drama about a family dealing with consequence of actions after a school shooting."/>
    <x v="13"/>
    <n v="2000"/>
    <x v="0"/>
    <s v="US"/>
    <s v="USD"/>
    <x v="3375"/>
    <x v="3385"/>
    <x v="0"/>
    <x v="41"/>
    <x v="0"/>
    <x v="1"/>
    <x v="6"/>
    <x v="8"/>
    <x v="44"/>
    <x v="3385"/>
    <x v="3"/>
  </r>
  <r>
    <n v="3386"/>
    <x v="3384"/>
    <s v="Stories from the Bronx make for an uncommon play. Help us finish funding this production, supported by the Kevin Spacey Foundation."/>
    <x v="13"/>
    <n v="2100"/>
    <x v="0"/>
    <s v="US"/>
    <s v="USD"/>
    <x v="3376"/>
    <x v="3386"/>
    <x v="0"/>
    <x v="14"/>
    <x v="0"/>
    <x v="1"/>
    <x v="6"/>
    <x v="2"/>
    <x v="392"/>
    <x v="3386"/>
    <x v="3"/>
  </r>
  <r>
    <n v="3387"/>
    <x v="3385"/>
    <s v="Pollyanna just completed an extremely successful run of this new educational play and wants to tour to more under-served communities."/>
    <x v="9"/>
    <n v="3506"/>
    <x v="0"/>
    <s v="US"/>
    <s v="USD"/>
    <x v="3377"/>
    <x v="3387"/>
    <x v="0"/>
    <x v="2"/>
    <x v="0"/>
    <x v="1"/>
    <x v="6"/>
    <x v="16"/>
    <x v="2348"/>
    <x v="3387"/>
    <x v="3"/>
  </r>
  <r>
    <n v="3388"/>
    <x v="3386"/>
    <s v="ICONS is a unique new play about the Amazon warrior women from Greek myth and re-imagines them from a contemporary female perspective."/>
    <x v="15"/>
    <n v="1557"/>
    <x v="0"/>
    <s v="GB"/>
    <s v="GBP"/>
    <x v="3378"/>
    <x v="3388"/>
    <x v="0"/>
    <x v="43"/>
    <x v="0"/>
    <x v="1"/>
    <x v="6"/>
    <x v="3"/>
    <x v="1154"/>
    <x v="3388"/>
    <x v="0"/>
  </r>
  <r>
    <n v="3389"/>
    <x v="3387"/>
    <s v="Chimera Ensemble is launching 2 inaugural theater productions, and we need support to do high quality work!"/>
    <x v="3"/>
    <n v="11450"/>
    <x v="0"/>
    <s v="US"/>
    <s v="USD"/>
    <x v="3379"/>
    <x v="3389"/>
    <x v="0"/>
    <x v="95"/>
    <x v="0"/>
    <x v="1"/>
    <x v="6"/>
    <x v="41"/>
    <x v="2349"/>
    <x v="3389"/>
    <x v="2"/>
  </r>
  <r>
    <n v="3390"/>
    <x v="3388"/>
    <s v="1140 Productions adapts Shakespeare's 'Romeo and Juliet' for a contemporary audience. It's a raw, melancholic spin on the classic tale."/>
    <x v="15"/>
    <n v="1536"/>
    <x v="0"/>
    <s v="US"/>
    <s v="USD"/>
    <x v="3380"/>
    <x v="3390"/>
    <x v="0"/>
    <x v="19"/>
    <x v="0"/>
    <x v="1"/>
    <x v="6"/>
    <x v="21"/>
    <x v="2320"/>
    <x v="3390"/>
    <x v="3"/>
  </r>
  <r>
    <n v="3391"/>
    <x v="3389"/>
    <s v="New play about the comfort and the danger of living with memories. Gay themes. Experienced team looking to present first reading"/>
    <x v="2"/>
    <n v="1115"/>
    <x v="0"/>
    <s v="US"/>
    <s v="USD"/>
    <x v="3381"/>
    <x v="3391"/>
    <x v="0"/>
    <x v="59"/>
    <x v="0"/>
    <x v="1"/>
    <x v="6"/>
    <x v="317"/>
    <x v="2296"/>
    <x v="3391"/>
    <x v="3"/>
  </r>
  <r>
    <n v="3392"/>
    <x v="3390"/>
    <s v="Life is more than the days you have left. 1 in 3 tells of two normal people &amp; their confrontation with mortality and the dice of fate."/>
    <x v="2"/>
    <n v="500"/>
    <x v="0"/>
    <s v="GB"/>
    <s v="GBP"/>
    <x v="3382"/>
    <x v="3392"/>
    <x v="0"/>
    <x v="8"/>
    <x v="0"/>
    <x v="1"/>
    <x v="6"/>
    <x v="8"/>
    <x v="683"/>
    <x v="3392"/>
    <x v="2"/>
  </r>
  <r>
    <n v="3393"/>
    <x v="3391"/>
    <s v="hiSTORYstage presents a film noir-style comedy mystery with a Shakespearean twist performed as a 1944 radio drama."/>
    <x v="15"/>
    <n v="1587"/>
    <x v="0"/>
    <s v="US"/>
    <s v="USD"/>
    <x v="3383"/>
    <x v="3393"/>
    <x v="0"/>
    <x v="34"/>
    <x v="0"/>
    <x v="1"/>
    <x v="6"/>
    <x v="6"/>
    <x v="2350"/>
    <x v="3393"/>
    <x v="3"/>
  </r>
  <r>
    <n v="3394"/>
    <x v="3392"/>
    <s v="Ambitious, Edinburgh-based company, Thrive Theatre, are bringing their brand new comedy BUFFER to the 2014 Edinburgh Fringe!"/>
    <x v="131"/>
    <n v="783"/>
    <x v="0"/>
    <s v="GB"/>
    <s v="GBP"/>
    <x v="3384"/>
    <x v="3394"/>
    <x v="0"/>
    <x v="74"/>
    <x v="0"/>
    <x v="1"/>
    <x v="6"/>
    <x v="24"/>
    <x v="2005"/>
    <x v="3394"/>
    <x v="3"/>
  </r>
  <r>
    <n v="3395"/>
    <x v="3393"/>
    <s v="Miramar is a a darkly funny play exploring what it is we call â€˜homeâ€™."/>
    <x v="2"/>
    <n v="920"/>
    <x v="0"/>
    <s v="GB"/>
    <s v="GBP"/>
    <x v="3385"/>
    <x v="3395"/>
    <x v="0"/>
    <x v="44"/>
    <x v="0"/>
    <x v="1"/>
    <x v="6"/>
    <x v="362"/>
    <x v="2351"/>
    <x v="3395"/>
    <x v="0"/>
  </r>
  <r>
    <n v="3396"/>
    <x v="3394"/>
    <s v="&quot;Rainbowtown&quot; is a new play for kids. Help us bring it to the Main Line during the 2014 Philadelphia Fringe Festival!"/>
    <x v="15"/>
    <n v="1565"/>
    <x v="0"/>
    <s v="US"/>
    <s v="USD"/>
    <x v="2806"/>
    <x v="3396"/>
    <x v="0"/>
    <x v="33"/>
    <x v="0"/>
    <x v="1"/>
    <x v="6"/>
    <x v="3"/>
    <x v="2352"/>
    <x v="3396"/>
    <x v="3"/>
  </r>
  <r>
    <n v="3397"/>
    <x v="3395"/>
    <s v="Help a group of recovering alcoholics bring Samuel Beckett's classic to a seaside town!"/>
    <x v="49"/>
    <n v="280"/>
    <x v="0"/>
    <s v="GB"/>
    <s v="GBP"/>
    <x v="3386"/>
    <x v="3397"/>
    <x v="0"/>
    <x v="54"/>
    <x v="0"/>
    <x v="1"/>
    <x v="6"/>
    <x v="20"/>
    <x v="123"/>
    <x v="3397"/>
    <x v="2"/>
  </r>
  <r>
    <n v="3398"/>
    <x v="3396"/>
    <s v="We're mounting a theatrical adaptation of Lord of the Flies completely student directed, produced, designed, managed and performed."/>
    <x v="23"/>
    <n v="4443"/>
    <x v="0"/>
    <s v="US"/>
    <s v="USD"/>
    <x v="3387"/>
    <x v="3398"/>
    <x v="0"/>
    <x v="71"/>
    <x v="0"/>
    <x v="1"/>
    <x v="6"/>
    <x v="38"/>
    <x v="555"/>
    <x v="3398"/>
    <x v="3"/>
  </r>
  <r>
    <n v="3399"/>
    <x v="3397"/>
    <s v="13 young people have taken over Spinning Wheel Theatre to choose, produce and create their own show from scratch."/>
    <x v="38"/>
    <n v="1245"/>
    <x v="0"/>
    <s v="GB"/>
    <s v="GBP"/>
    <x v="3388"/>
    <x v="3399"/>
    <x v="0"/>
    <x v="67"/>
    <x v="0"/>
    <x v="1"/>
    <x v="6"/>
    <x v="3"/>
    <x v="2353"/>
    <x v="3399"/>
    <x v="0"/>
  </r>
  <r>
    <n v="3400"/>
    <x v="3398"/>
    <s v="A hilarious comedy starring Sarah, a recent grad, who uses the magic of a mystical open mic to solve the problems of her relationships."/>
    <x v="3"/>
    <n v="10041"/>
    <x v="0"/>
    <s v="US"/>
    <s v="USD"/>
    <x v="3389"/>
    <x v="3400"/>
    <x v="0"/>
    <x v="268"/>
    <x v="0"/>
    <x v="1"/>
    <x v="6"/>
    <x v="8"/>
    <x v="2354"/>
    <x v="3400"/>
    <x v="3"/>
  </r>
  <r>
    <n v="3401"/>
    <x v="3399"/>
    <s v="Support a daring new theatre creation               _x000a_Supportez une audacieuse compagnie internationale et aidez-les Ã  crÃ©er leur piÃ¨ce"/>
    <x v="193"/>
    <n v="2954"/>
    <x v="0"/>
    <s v="GB"/>
    <s v="GBP"/>
    <x v="3390"/>
    <x v="3401"/>
    <x v="0"/>
    <x v="36"/>
    <x v="0"/>
    <x v="1"/>
    <x v="6"/>
    <x v="21"/>
    <x v="2355"/>
    <x v="3401"/>
    <x v="0"/>
  </r>
  <r>
    <n v="3402"/>
    <x v="3400"/>
    <s v="Itâ€™s a celebration of our heritage. Well, not all of ours. If you live in Liberty Falls, itâ€™s yours. If you donâ€™t, then it's not."/>
    <x v="36"/>
    <n v="16465"/>
    <x v="0"/>
    <s v="US"/>
    <s v="USD"/>
    <x v="3391"/>
    <x v="3402"/>
    <x v="0"/>
    <x v="111"/>
    <x v="0"/>
    <x v="1"/>
    <x v="6"/>
    <x v="5"/>
    <x v="2356"/>
    <x v="3402"/>
    <x v="0"/>
  </r>
  <r>
    <n v="3403"/>
    <x v="3401"/>
    <s v="Two worlds, one bond - no turning back._x000a_A dark comedy about domestic abuse and the power of an unlikely friendship"/>
    <x v="13"/>
    <n v="2000"/>
    <x v="0"/>
    <s v="GB"/>
    <s v="GBP"/>
    <x v="3392"/>
    <x v="3403"/>
    <x v="0"/>
    <x v="57"/>
    <x v="0"/>
    <x v="1"/>
    <x v="6"/>
    <x v="8"/>
    <x v="2124"/>
    <x v="3403"/>
    <x v="0"/>
  </r>
  <r>
    <n v="3404"/>
    <x v="3402"/>
    <s v="The Montclair Shakespeare Series presents staged readings of Shakespeare's work in historic venues throughout the summer in Montclair."/>
    <x v="2"/>
    <n v="610"/>
    <x v="0"/>
    <s v="US"/>
    <s v="USD"/>
    <x v="3393"/>
    <x v="3404"/>
    <x v="0"/>
    <x v="83"/>
    <x v="0"/>
    <x v="1"/>
    <x v="6"/>
    <x v="108"/>
    <x v="2357"/>
    <x v="3404"/>
    <x v="0"/>
  </r>
  <r>
    <n v="3405"/>
    <x v="3403"/>
    <s v="We are Seance Theatre Group trying to fund our first performance, Noel Coward's hysterical comedy farce, Blithe Spirit."/>
    <x v="18"/>
    <n v="481.5"/>
    <x v="0"/>
    <s v="GB"/>
    <s v="GBP"/>
    <x v="3394"/>
    <x v="3405"/>
    <x v="0"/>
    <x v="57"/>
    <x v="0"/>
    <x v="1"/>
    <x v="6"/>
    <x v="179"/>
    <x v="2358"/>
    <x v="3405"/>
    <x v="2"/>
  </r>
  <r>
    <n v="3406"/>
    <x v="3404"/>
    <s v="A funny and moving new play about two families dealing with aging parents in very different ways!"/>
    <x v="3"/>
    <n v="10031"/>
    <x v="0"/>
    <s v="US"/>
    <s v="USD"/>
    <x v="3395"/>
    <x v="3406"/>
    <x v="0"/>
    <x v="110"/>
    <x v="0"/>
    <x v="1"/>
    <x v="6"/>
    <x v="8"/>
    <x v="2359"/>
    <x v="3406"/>
    <x v="3"/>
  </r>
  <r>
    <n v="3407"/>
    <x v="3405"/>
    <s v="Biddy is 24. Biddy is a hopeless romantic. Biddy always wanted to be a vegan. Find out what happens_x000a_when Biddy gets sectioned."/>
    <x v="13"/>
    <n v="2142"/>
    <x v="0"/>
    <s v="GB"/>
    <s v="GBP"/>
    <x v="3396"/>
    <x v="3407"/>
    <x v="0"/>
    <x v="85"/>
    <x v="0"/>
    <x v="1"/>
    <x v="6"/>
    <x v="13"/>
    <x v="2360"/>
    <x v="3407"/>
    <x v="3"/>
  </r>
  <r>
    <n v="3408"/>
    <x v="3406"/>
    <s v="Help us take &quot;She Has a Name&quot;, the human trafficking story of one victim, on tour to all over Northern and Central California."/>
    <x v="2"/>
    <n v="1055"/>
    <x v="0"/>
    <s v="US"/>
    <s v="USD"/>
    <x v="3397"/>
    <x v="3408"/>
    <x v="0"/>
    <x v="59"/>
    <x v="0"/>
    <x v="1"/>
    <x v="6"/>
    <x v="186"/>
    <x v="2361"/>
    <x v="3408"/>
    <x v="3"/>
  </r>
  <r>
    <n v="3409"/>
    <x v="3407"/>
    <s v="Exciting and visceral new-writing that challenges the way we view the fine line between war and terror..."/>
    <x v="2"/>
    <n v="618"/>
    <x v="0"/>
    <s v="GB"/>
    <s v="GBP"/>
    <x v="3398"/>
    <x v="3409"/>
    <x v="0"/>
    <x v="64"/>
    <x v="0"/>
    <x v="1"/>
    <x v="6"/>
    <x v="39"/>
    <x v="2362"/>
    <x v="3409"/>
    <x v="2"/>
  </r>
  <r>
    <n v="3410"/>
    <x v="3408"/>
    <s v="Join us in a campaign benefitting the southland company and its interdisciplinary artistic efforts in Los Angeles."/>
    <x v="9"/>
    <n v="3255"/>
    <x v="0"/>
    <s v="US"/>
    <s v="USD"/>
    <x v="3399"/>
    <x v="3410"/>
    <x v="0"/>
    <x v="244"/>
    <x v="0"/>
    <x v="1"/>
    <x v="6"/>
    <x v="15"/>
    <x v="2363"/>
    <x v="3410"/>
    <x v="2"/>
  </r>
  <r>
    <n v="3411"/>
    <x v="3409"/>
    <s v="The world's Boarding School history is brutal. But in this acclaimed play, Natives run the school, and Whites are being assimilated."/>
    <x v="36"/>
    <n v="15535"/>
    <x v="0"/>
    <s v="US"/>
    <s v="USD"/>
    <x v="3400"/>
    <x v="3411"/>
    <x v="0"/>
    <x v="76"/>
    <x v="0"/>
    <x v="1"/>
    <x v="6"/>
    <x v="3"/>
    <x v="2364"/>
    <x v="3411"/>
    <x v="0"/>
  </r>
  <r>
    <n v="3412"/>
    <x v="3410"/>
    <s v="Rough Haired Pointer present for the first time ever Joe Orton's 'Fred &amp; Madge' at the Hope Theatre, Islington this Sept and Oct"/>
    <x v="9"/>
    <n v="3000"/>
    <x v="0"/>
    <s v="GB"/>
    <s v="GBP"/>
    <x v="3401"/>
    <x v="3412"/>
    <x v="0"/>
    <x v="55"/>
    <x v="0"/>
    <x v="1"/>
    <x v="6"/>
    <x v="8"/>
    <x v="2365"/>
    <x v="3412"/>
    <x v="3"/>
  </r>
  <r>
    <n v="3413"/>
    <x v="3411"/>
    <s v="The RC Players are beyond excited to be bringing this controversial, socially-minded show to Michigan's campus, but we need your help!"/>
    <x v="2"/>
    <n v="650"/>
    <x v="0"/>
    <s v="US"/>
    <s v="USD"/>
    <x v="3402"/>
    <x v="3413"/>
    <x v="0"/>
    <x v="25"/>
    <x v="0"/>
    <x v="1"/>
    <x v="6"/>
    <x v="22"/>
    <x v="2235"/>
    <x v="3413"/>
    <x v="0"/>
  </r>
  <r>
    <n v="3414"/>
    <x v="3412"/>
    <s v="A new twist on our annual festival of fully-produced plays by member playwrights, performed by a talented ensemble cast!"/>
    <x v="9"/>
    <n v="3105"/>
    <x v="0"/>
    <s v="US"/>
    <s v="USD"/>
    <x v="3403"/>
    <x v="3414"/>
    <x v="0"/>
    <x v="34"/>
    <x v="0"/>
    <x v="1"/>
    <x v="6"/>
    <x v="3"/>
    <x v="2366"/>
    <x v="3414"/>
    <x v="2"/>
  </r>
  <r>
    <n v="3415"/>
    <x v="3413"/>
    <s v="We are raising funds to allow for enhanced scenic, costume, and lighting design. Every dollar helps!"/>
    <x v="48"/>
    <n v="200"/>
    <x v="0"/>
    <s v="US"/>
    <s v="USD"/>
    <x v="3404"/>
    <x v="3415"/>
    <x v="0"/>
    <x v="82"/>
    <x v="0"/>
    <x v="1"/>
    <x v="6"/>
    <x v="8"/>
    <x v="2367"/>
    <x v="3415"/>
    <x v="2"/>
  </r>
  <r>
    <n v="3416"/>
    <x v="3414"/>
    <s v="Be part of bringing this witty, engaging &amp; important play by award-winning writer Silva Semerciyan to London's Theatre 503 this summer."/>
    <x v="23"/>
    <n v="4784"/>
    <x v="0"/>
    <s v="GB"/>
    <s v="GBP"/>
    <x v="3405"/>
    <x v="3416"/>
    <x v="0"/>
    <x v="209"/>
    <x v="0"/>
    <x v="1"/>
    <x v="6"/>
    <x v="28"/>
    <x v="2368"/>
    <x v="3416"/>
    <x v="0"/>
  </r>
  <r>
    <n v="3417"/>
    <x v="3415"/>
    <s v="Fury Theatre is bringing Mamet's powerful play, Oleanna, to life!  Help us get ahead of funding so we can keep theater affordable."/>
    <x v="180"/>
    <n v="1700.01"/>
    <x v="0"/>
    <s v="US"/>
    <s v="USD"/>
    <x v="3406"/>
    <x v="3417"/>
    <x v="0"/>
    <x v="43"/>
    <x v="0"/>
    <x v="1"/>
    <x v="6"/>
    <x v="8"/>
    <x v="841"/>
    <x v="3417"/>
    <x v="3"/>
  </r>
  <r>
    <n v="3418"/>
    <x v="3416"/>
    <s v="Atlanta SoloSchool brings a beloved children's play to the 4th Annual Festival of Russian Youth Theaters in Washington, DC on May 31."/>
    <x v="23"/>
    <n v="4035"/>
    <x v="0"/>
    <s v="US"/>
    <s v="USD"/>
    <x v="3407"/>
    <x v="3418"/>
    <x v="0"/>
    <x v="66"/>
    <x v="0"/>
    <x v="1"/>
    <x v="6"/>
    <x v="7"/>
    <x v="2369"/>
    <x v="3418"/>
    <x v="3"/>
  </r>
  <r>
    <n v="3419"/>
    <x v="3417"/>
    <s v="As part of the 400th anniversary of Shakespeareâ€™s death, AC Productions will present a new production of Hamlet adapted by Peter Reid"/>
    <x v="181"/>
    <n v="2930"/>
    <x v="0"/>
    <s v="IE"/>
    <s v="EUR"/>
    <x v="3408"/>
    <x v="3419"/>
    <x v="0"/>
    <x v="67"/>
    <x v="0"/>
    <x v="1"/>
    <x v="6"/>
    <x v="13"/>
    <x v="2370"/>
    <x v="3419"/>
    <x v="2"/>
  </r>
  <r>
    <n v="3420"/>
    <x v="3418"/>
    <s v="A powerful and urgent tale of the first line of defence for the NHS. Based on true stories from junior doctors."/>
    <x v="176"/>
    <n v="966"/>
    <x v="0"/>
    <s v="GB"/>
    <s v="GBP"/>
    <x v="3409"/>
    <x v="3420"/>
    <x v="0"/>
    <x v="69"/>
    <x v="0"/>
    <x v="1"/>
    <x v="6"/>
    <x v="179"/>
    <x v="2178"/>
    <x v="3420"/>
    <x v="2"/>
  </r>
  <r>
    <n v="3421"/>
    <x v="3419"/>
    <s v="Waterwell's New Works Lab @ PPAS is the country's leading development program for challenging new plays for young actors."/>
    <x v="3"/>
    <n v="10115"/>
    <x v="0"/>
    <s v="US"/>
    <s v="USD"/>
    <x v="3410"/>
    <x v="3421"/>
    <x v="0"/>
    <x v="15"/>
    <x v="0"/>
    <x v="1"/>
    <x v="6"/>
    <x v="7"/>
    <x v="2371"/>
    <x v="3421"/>
    <x v="0"/>
  </r>
  <r>
    <n v="3422"/>
    <x v="3420"/>
    <s v="Developing and presenting Rotimi Babatunde's stage adaptation of The Secret Lives of Baba Segi's Wives directed by Femi Elufowoju, jr"/>
    <x v="9"/>
    <n v="3273"/>
    <x v="0"/>
    <s v="GB"/>
    <s v="GBP"/>
    <x v="2232"/>
    <x v="3422"/>
    <x v="0"/>
    <x v="67"/>
    <x v="0"/>
    <x v="1"/>
    <x v="6"/>
    <x v="15"/>
    <x v="2372"/>
    <x v="3422"/>
    <x v="0"/>
  </r>
  <r>
    <n v="3423"/>
    <x v="3421"/>
    <s v="Forest Hills Eastern's Student Run Show 2015. Our goal is to present a professional quality show on a budget."/>
    <x v="49"/>
    <n v="350"/>
    <x v="0"/>
    <s v="US"/>
    <s v="USD"/>
    <x v="3411"/>
    <x v="3423"/>
    <x v="0"/>
    <x v="73"/>
    <x v="0"/>
    <x v="1"/>
    <x v="6"/>
    <x v="49"/>
    <x v="431"/>
    <x v="3423"/>
    <x v="0"/>
  </r>
  <r>
    <n v="3424"/>
    <x v="3422"/>
    <s v="Maggie is a deaf girl determined to make a silent film masterpiece. Help us share her story with students across the state of Idaho."/>
    <x v="12"/>
    <n v="6215"/>
    <x v="0"/>
    <s v="US"/>
    <s v="USD"/>
    <x v="3412"/>
    <x v="3424"/>
    <x v="0"/>
    <x v="88"/>
    <x v="0"/>
    <x v="1"/>
    <x v="6"/>
    <x v="3"/>
    <x v="2373"/>
    <x v="3424"/>
    <x v="0"/>
  </r>
  <r>
    <n v="3425"/>
    <x v="3423"/>
    <s v="The Erlkings is a play that uses the writings of the perpetrators of the Columbine Shooting to explore the inner lives of these boys."/>
    <x v="11"/>
    <n v="30891.1"/>
    <x v="0"/>
    <s v="US"/>
    <s v="USD"/>
    <x v="3413"/>
    <x v="3425"/>
    <x v="0"/>
    <x v="201"/>
    <x v="0"/>
    <x v="1"/>
    <x v="6"/>
    <x v="33"/>
    <x v="2374"/>
    <x v="3425"/>
    <x v="3"/>
  </r>
  <r>
    <n v="3426"/>
    <x v="3424"/>
    <s v="Part ghost story, part cautionary tale, Holocene is a play about the end of our world, and the beginning of another."/>
    <x v="192"/>
    <n v="4055"/>
    <x v="0"/>
    <s v="US"/>
    <s v="USD"/>
    <x v="3414"/>
    <x v="3426"/>
    <x v="0"/>
    <x v="45"/>
    <x v="0"/>
    <x v="1"/>
    <x v="6"/>
    <x v="29"/>
    <x v="2375"/>
    <x v="3426"/>
    <x v="3"/>
  </r>
  <r>
    <n v="3427"/>
    <x v="3425"/>
    <s v="A new play developed in collaboration with graduating theatre makers, premiering at the Edinburgh Fringe Festival 2014."/>
    <x v="15"/>
    <n v="1500"/>
    <x v="0"/>
    <s v="GB"/>
    <s v="GBP"/>
    <x v="3415"/>
    <x v="3427"/>
    <x v="0"/>
    <x v="60"/>
    <x v="0"/>
    <x v="1"/>
    <x v="6"/>
    <x v="8"/>
    <x v="246"/>
    <x v="3427"/>
    <x v="3"/>
  </r>
  <r>
    <n v="3428"/>
    <x v="3426"/>
    <s v="The WORLD PREMIERE of Neil Smith's beautiful and thrilling new version of Strindberg's modern masterpiece - CREDITORS."/>
    <x v="13"/>
    <n v="2055"/>
    <x v="0"/>
    <s v="GB"/>
    <s v="GBP"/>
    <x v="3416"/>
    <x v="3428"/>
    <x v="0"/>
    <x v="13"/>
    <x v="0"/>
    <x v="1"/>
    <x v="6"/>
    <x v="33"/>
    <x v="2376"/>
    <x v="3428"/>
    <x v="0"/>
  </r>
  <r>
    <n v="3429"/>
    <x v="3427"/>
    <s v="I would like to raise a small budget to put on my first play, Virtual Reality. To be put on at 53two, Manchester - 29th &amp; 30th Nov 16"/>
    <x v="325"/>
    <n v="195"/>
    <x v="0"/>
    <s v="GB"/>
    <s v="GBP"/>
    <x v="3417"/>
    <x v="3429"/>
    <x v="0"/>
    <x v="8"/>
    <x v="0"/>
    <x v="1"/>
    <x v="6"/>
    <x v="22"/>
    <x v="1783"/>
    <x v="3429"/>
    <x v="2"/>
  </r>
  <r>
    <n v="3430"/>
    <x v="3428"/>
    <s v="We need support for our play so we can promote awareness of kidney diseases and the effect it has on sufferers and their families."/>
    <x v="13"/>
    <n v="2170.9899999999998"/>
    <x v="0"/>
    <s v="GB"/>
    <s v="GBP"/>
    <x v="3418"/>
    <x v="3430"/>
    <x v="0"/>
    <x v="250"/>
    <x v="0"/>
    <x v="1"/>
    <x v="6"/>
    <x v="15"/>
    <x v="2377"/>
    <x v="3430"/>
    <x v="3"/>
  </r>
  <r>
    <n v="3431"/>
    <x v="3429"/>
    <s v="Our 1st full season!  We need your help to fund costumes, sets, props &amp; help bringing these wonderful shows to the stage!"/>
    <x v="13"/>
    <n v="2000"/>
    <x v="0"/>
    <s v="US"/>
    <s v="USD"/>
    <x v="3419"/>
    <x v="3431"/>
    <x v="0"/>
    <x v="64"/>
    <x v="0"/>
    <x v="1"/>
    <x v="6"/>
    <x v="8"/>
    <x v="2378"/>
    <x v="3431"/>
    <x v="3"/>
  </r>
  <r>
    <n v="3432"/>
    <x v="3430"/>
    <s v="Bare Theatre stages A.R. Gurney's Pulitzer Finalist script about a relationship spanning a lifetime and long distance."/>
    <x v="13"/>
    <n v="2193"/>
    <x v="0"/>
    <s v="US"/>
    <s v="USD"/>
    <x v="3420"/>
    <x v="3432"/>
    <x v="0"/>
    <x v="288"/>
    <x v="0"/>
    <x v="1"/>
    <x v="6"/>
    <x v="5"/>
    <x v="2379"/>
    <x v="3432"/>
    <x v="2"/>
  </r>
  <r>
    <n v="3433"/>
    <x v="3431"/>
    <s v="death&amp;pretzels presents their first Chicago based project:_x000a_The Dybbuk by S. Ansky"/>
    <x v="196"/>
    <n v="9525"/>
    <x v="0"/>
    <s v="US"/>
    <s v="USD"/>
    <x v="3421"/>
    <x v="3433"/>
    <x v="0"/>
    <x v="26"/>
    <x v="0"/>
    <x v="1"/>
    <x v="6"/>
    <x v="8"/>
    <x v="2380"/>
    <x v="3433"/>
    <x v="3"/>
  </r>
  <r>
    <n v="3434"/>
    <x v="3432"/>
    <s v="Bringing Tennessee Williams, Shakespeare, and 8 world class actors to Longview, Washington to build a play in and for the community."/>
    <x v="3"/>
    <n v="10555"/>
    <x v="0"/>
    <s v="US"/>
    <s v="USD"/>
    <x v="3422"/>
    <x v="3434"/>
    <x v="0"/>
    <x v="129"/>
    <x v="0"/>
    <x v="1"/>
    <x v="6"/>
    <x v="6"/>
    <x v="2381"/>
    <x v="3434"/>
    <x v="3"/>
  </r>
  <r>
    <n v="3435"/>
    <x v="3433"/>
    <s v="People Of Interest is providing free tickets to &quot;Campo Maldito&quot; for Tenderloin residents who could not otherwise afford to see it."/>
    <x v="28"/>
    <n v="1120"/>
    <x v="0"/>
    <s v="US"/>
    <s v="USD"/>
    <x v="3423"/>
    <x v="3435"/>
    <x v="0"/>
    <x v="10"/>
    <x v="0"/>
    <x v="1"/>
    <x v="6"/>
    <x v="20"/>
    <x v="2382"/>
    <x v="3435"/>
    <x v="2"/>
  </r>
  <r>
    <n v="3436"/>
    <x v="3434"/>
    <s v="Please help us fund &quot;Damselfly&quot; - The Play ( put on by Saints on Stage Alumni &amp; sponsored by Mothers Against Medical Error)"/>
    <x v="10"/>
    <n v="5295"/>
    <x v="0"/>
    <s v="US"/>
    <s v="USD"/>
    <x v="3424"/>
    <x v="3436"/>
    <x v="0"/>
    <x v="77"/>
    <x v="0"/>
    <x v="1"/>
    <x v="6"/>
    <x v="6"/>
    <x v="2383"/>
    <x v="3436"/>
    <x v="3"/>
  </r>
  <r>
    <n v="3437"/>
    <x v="3435"/>
    <s v="Join people who stutter as they come together to support Stuttering &amp; Alzheimer's organizations. Everyone's voice is heard right now!!"/>
    <x v="9"/>
    <n v="3030"/>
    <x v="0"/>
    <s v="US"/>
    <s v="USD"/>
    <x v="3425"/>
    <x v="3437"/>
    <x v="0"/>
    <x v="17"/>
    <x v="0"/>
    <x v="1"/>
    <x v="6"/>
    <x v="7"/>
    <x v="2384"/>
    <x v="3437"/>
    <x v="0"/>
  </r>
  <r>
    <n v="3438"/>
    <x v="3436"/>
    <s v="Klippies is the debut play from Johannesburg-born writer Jessica SiÃ¢n, premiering at the Southwark Playhouse, London in May 2015."/>
    <x v="30"/>
    <n v="2605"/>
    <x v="0"/>
    <s v="GB"/>
    <s v="GBP"/>
    <x v="3426"/>
    <x v="3438"/>
    <x v="0"/>
    <x v="25"/>
    <x v="0"/>
    <x v="1"/>
    <x v="6"/>
    <x v="3"/>
    <x v="2385"/>
    <x v="3438"/>
    <x v="0"/>
  </r>
  <r>
    <n v="3439"/>
    <x v="3437"/>
    <s v="Help a small theater produce an original adaptation of Lewis Carroll's classic story."/>
    <x v="38"/>
    <n v="1616.14"/>
    <x v="0"/>
    <s v="US"/>
    <s v="USD"/>
    <x v="3427"/>
    <x v="3439"/>
    <x v="0"/>
    <x v="59"/>
    <x v="0"/>
    <x v="1"/>
    <x v="6"/>
    <x v="166"/>
    <x v="2386"/>
    <x v="3439"/>
    <x v="2"/>
  </r>
  <r>
    <n v="3440"/>
    <x v="3438"/>
    <s v="LA-based team of professional actors and directors taking Rajiv Joseph's harrowing and romantic play to the Boulder community."/>
    <x v="10"/>
    <n v="5260.92"/>
    <x v="0"/>
    <s v="US"/>
    <s v="USD"/>
    <x v="3428"/>
    <x v="3440"/>
    <x v="0"/>
    <x v="141"/>
    <x v="0"/>
    <x v="1"/>
    <x v="6"/>
    <x v="2"/>
    <x v="1085"/>
    <x v="3440"/>
    <x v="3"/>
  </r>
  <r>
    <n v="3441"/>
    <x v="3439"/>
    <s v="We are producing the play Bug, by Tracy Letts.  This will be an inspiring show, and a great way to bring help to a great LA charity."/>
    <x v="30"/>
    <n v="2565"/>
    <x v="0"/>
    <s v="US"/>
    <s v="USD"/>
    <x v="3429"/>
    <x v="3441"/>
    <x v="0"/>
    <x v="68"/>
    <x v="0"/>
    <x v="1"/>
    <x v="6"/>
    <x v="33"/>
    <x v="2387"/>
    <x v="3441"/>
    <x v="0"/>
  </r>
  <r>
    <n v="3442"/>
    <x v="3440"/>
    <s v="An Evening of Radio aims to showcase original work written by undergraduate playwriting students in the style of live staged readings."/>
    <x v="49"/>
    <n v="250"/>
    <x v="0"/>
    <s v="US"/>
    <s v="USD"/>
    <x v="3430"/>
    <x v="3442"/>
    <x v="0"/>
    <x v="22"/>
    <x v="0"/>
    <x v="1"/>
    <x v="6"/>
    <x v="8"/>
    <x v="672"/>
    <x v="3442"/>
    <x v="0"/>
  </r>
  <r>
    <n v="3443"/>
    <x v="3441"/>
    <s v="A new play about dual-faced identities in the gay community, particularly among those who are deaf and those living with HIV."/>
    <x v="28"/>
    <n v="1855"/>
    <x v="0"/>
    <s v="US"/>
    <s v="USD"/>
    <x v="3431"/>
    <x v="3443"/>
    <x v="0"/>
    <x v="43"/>
    <x v="0"/>
    <x v="1"/>
    <x v="6"/>
    <x v="363"/>
    <x v="2388"/>
    <x v="3443"/>
    <x v="3"/>
  </r>
  <r>
    <n v="3444"/>
    <x v="3442"/>
    <s v="WE NEED YOUR HELP! We are a small town youth arts ensemble, training kids excited about theatre. We need dollars. We need YOU!"/>
    <x v="43"/>
    <n v="867"/>
    <x v="0"/>
    <s v="AU"/>
    <s v="AUD"/>
    <x v="3432"/>
    <x v="3444"/>
    <x v="0"/>
    <x v="9"/>
    <x v="0"/>
    <x v="1"/>
    <x v="6"/>
    <x v="364"/>
    <x v="2389"/>
    <x v="3444"/>
    <x v="2"/>
  </r>
  <r>
    <n v="3445"/>
    <x v="3443"/>
    <s v="Rehearsal &amp; development of our first project as Axon Theatre: &quot;The Star-Spangled Girl&quot; in South Wales."/>
    <x v="13"/>
    <n v="2000"/>
    <x v="0"/>
    <s v="GB"/>
    <s v="GBP"/>
    <x v="3433"/>
    <x v="3445"/>
    <x v="0"/>
    <x v="162"/>
    <x v="0"/>
    <x v="1"/>
    <x v="6"/>
    <x v="8"/>
    <x v="2390"/>
    <x v="3445"/>
    <x v="0"/>
  </r>
  <r>
    <n v="3446"/>
    <x v="3444"/>
    <s v="Pope Head: The Secret Life of Francis Bacon â€“ A solo show celebrating the artist. Touring a land Down Under 12 Feb - 14 March '15."/>
    <x v="28"/>
    <n v="1082"/>
    <x v="0"/>
    <s v="GB"/>
    <s v="GBP"/>
    <x v="3434"/>
    <x v="3446"/>
    <x v="0"/>
    <x v="20"/>
    <x v="0"/>
    <x v="1"/>
    <x v="6"/>
    <x v="29"/>
    <x v="2391"/>
    <x v="3446"/>
    <x v="0"/>
  </r>
  <r>
    <n v="3447"/>
    <x v="3445"/>
    <s v="&quot;He was a poet, a vagrant, a philosopher, a lady's man and a hard drinker&quot;"/>
    <x v="28"/>
    <n v="1078"/>
    <x v="0"/>
    <s v="US"/>
    <s v="USD"/>
    <x v="3435"/>
    <x v="3447"/>
    <x v="0"/>
    <x v="25"/>
    <x v="0"/>
    <x v="1"/>
    <x v="6"/>
    <x v="29"/>
    <x v="2392"/>
    <x v="3447"/>
    <x v="2"/>
  </r>
  <r>
    <n v="3448"/>
    <x v="3446"/>
    <s v="The Mount-- a new play based off the life of Edith Wharton-- is having its premiere reading AT the real Mount in Lenox, MA!"/>
    <x v="190"/>
    <n v="2305"/>
    <x v="0"/>
    <s v="US"/>
    <s v="USD"/>
    <x v="3436"/>
    <x v="3448"/>
    <x v="0"/>
    <x v="43"/>
    <x v="0"/>
    <x v="1"/>
    <x v="6"/>
    <x v="5"/>
    <x v="392"/>
    <x v="3448"/>
    <x v="3"/>
  </r>
  <r>
    <n v="3449"/>
    <x v="3447"/>
    <s v="Help us produce this original play! The play will be presented at the LSTFI July 12-14. Follow us on Facebook."/>
    <x v="134"/>
    <n v="1365"/>
    <x v="0"/>
    <s v="US"/>
    <s v="USD"/>
    <x v="3437"/>
    <x v="3449"/>
    <x v="0"/>
    <x v="9"/>
    <x v="0"/>
    <x v="1"/>
    <x v="6"/>
    <x v="194"/>
    <x v="1922"/>
    <x v="3449"/>
    <x v="2"/>
  </r>
  <r>
    <n v="3450"/>
    <x v="3448"/>
    <s v="The Beautiful House' is a story of modern mummification and the present day post-humanist crisis in our relationship with death."/>
    <x v="2"/>
    <n v="760"/>
    <x v="0"/>
    <s v="GB"/>
    <s v="GBP"/>
    <x v="3438"/>
    <x v="3450"/>
    <x v="0"/>
    <x v="70"/>
    <x v="0"/>
    <x v="1"/>
    <x v="6"/>
    <x v="144"/>
    <x v="2393"/>
    <x v="3450"/>
    <x v="0"/>
  </r>
  <r>
    <n v="3451"/>
    <x v="3449"/>
    <s v="I'm a high school student in New Jersey planning on producing and directing a Twilight Zone Play for a &quot;One Act&quot; competition."/>
    <x v="81"/>
    <n v="658"/>
    <x v="0"/>
    <s v="US"/>
    <s v="USD"/>
    <x v="3439"/>
    <x v="3451"/>
    <x v="0"/>
    <x v="38"/>
    <x v="0"/>
    <x v="1"/>
    <x v="6"/>
    <x v="7"/>
    <x v="2394"/>
    <x v="3451"/>
    <x v="0"/>
  </r>
  <r>
    <n v="3452"/>
    <x v="3450"/>
    <s v="hiSTORYstage presents Eric Overmyer's story of three 19th century women on a journey through time, and space, all the way to 1955!"/>
    <x v="28"/>
    <n v="1532"/>
    <x v="0"/>
    <s v="US"/>
    <s v="USD"/>
    <x v="3440"/>
    <x v="3452"/>
    <x v="0"/>
    <x v="77"/>
    <x v="0"/>
    <x v="1"/>
    <x v="6"/>
    <x v="42"/>
    <x v="2395"/>
    <x v="3452"/>
    <x v="3"/>
  </r>
  <r>
    <n v="3453"/>
    <x v="3451"/>
    <s v="A full length comedy, Patagonia follows Grason and Jerry on their journey through a magical, South-American rainforest."/>
    <x v="43"/>
    <n v="385"/>
    <x v="0"/>
    <s v="GB"/>
    <s v="GBP"/>
    <x v="3441"/>
    <x v="3453"/>
    <x v="0"/>
    <x v="25"/>
    <x v="0"/>
    <x v="1"/>
    <x v="6"/>
    <x v="30"/>
    <x v="440"/>
    <x v="3453"/>
    <x v="2"/>
  </r>
  <r>
    <n v="3454"/>
    <x v="3452"/>
    <s v="Knee Slappers new production coming to Camden Fringe 2014! Presenting this off the wall, dark comedy for lovers of the bizzare. Groovy."/>
    <x v="176"/>
    <n v="705"/>
    <x v="0"/>
    <s v="GB"/>
    <s v="GBP"/>
    <x v="3442"/>
    <x v="3454"/>
    <x v="0"/>
    <x v="64"/>
    <x v="0"/>
    <x v="1"/>
    <x v="6"/>
    <x v="7"/>
    <x v="2396"/>
    <x v="3454"/>
    <x v="3"/>
  </r>
  <r>
    <n v="3455"/>
    <x v="3453"/>
    <s v="Be a part of helping bring the 2013 Tony Award winning comedy &quot;Vanya and Sonia and Masha and Spike&quot; to the Edgemar Center for the Arts!"/>
    <x v="3"/>
    <n v="10065"/>
    <x v="0"/>
    <s v="US"/>
    <s v="USD"/>
    <x v="3443"/>
    <x v="3455"/>
    <x v="0"/>
    <x v="50"/>
    <x v="0"/>
    <x v="1"/>
    <x v="6"/>
    <x v="7"/>
    <x v="2397"/>
    <x v="3455"/>
    <x v="2"/>
  </r>
  <r>
    <n v="3456"/>
    <x v="3454"/>
    <s v="&quot;Thief,&quot; a one man touring show, a theatrical experience portraying a supernatural story about the 3 days Jesus spent in the grave."/>
    <x v="9"/>
    <n v="5739"/>
    <x v="0"/>
    <s v="US"/>
    <s v="USD"/>
    <x v="3444"/>
    <x v="3456"/>
    <x v="0"/>
    <x v="38"/>
    <x v="0"/>
    <x v="1"/>
    <x v="6"/>
    <x v="87"/>
    <x v="2398"/>
    <x v="3456"/>
    <x v="3"/>
  </r>
  <r>
    <n v="3457"/>
    <x v="3455"/>
    <s v="Robots, Space Battles, Mystery, and Intrigue. Nothing is Impossible..."/>
    <x v="13"/>
    <n v="2804"/>
    <x v="0"/>
    <s v="US"/>
    <s v="USD"/>
    <x v="3445"/>
    <x v="3457"/>
    <x v="0"/>
    <x v="165"/>
    <x v="0"/>
    <x v="1"/>
    <x v="6"/>
    <x v="49"/>
    <x v="2399"/>
    <x v="3457"/>
    <x v="0"/>
  </r>
  <r>
    <n v="3458"/>
    <x v="3456"/>
    <s v="I promised my mother on her deathbed that I would tell the world MY story, so here it goes...crossing fingers, 2015 SF FRINGE"/>
    <x v="408"/>
    <n v="1216"/>
    <x v="0"/>
    <s v="US"/>
    <s v="USD"/>
    <x v="3446"/>
    <x v="3458"/>
    <x v="0"/>
    <x v="74"/>
    <x v="0"/>
    <x v="1"/>
    <x v="6"/>
    <x v="39"/>
    <x v="2400"/>
    <x v="3458"/>
    <x v="0"/>
  </r>
  <r>
    <n v="3459"/>
    <x v="3457"/>
    <s v="Cyril needs your help to MAKE new puppet friends to accompany him on a magical journey through storytelling, puppetry and clown."/>
    <x v="2"/>
    <n v="631"/>
    <x v="0"/>
    <s v="GB"/>
    <s v="GBP"/>
    <x v="3447"/>
    <x v="3459"/>
    <x v="0"/>
    <x v="17"/>
    <x v="0"/>
    <x v="1"/>
    <x v="6"/>
    <x v="9"/>
    <x v="2401"/>
    <x v="3459"/>
    <x v="2"/>
  </r>
  <r>
    <n v="3460"/>
    <x v="3458"/>
    <s v="'Pushers' is an exciting new play and the first project for brand new theatre company, Ain't Got No Home Productions."/>
    <x v="2"/>
    <n v="950"/>
    <x v="0"/>
    <s v="GB"/>
    <s v="GBP"/>
    <x v="3448"/>
    <x v="3460"/>
    <x v="0"/>
    <x v="10"/>
    <x v="0"/>
    <x v="1"/>
    <x v="6"/>
    <x v="365"/>
    <x v="73"/>
    <x v="3460"/>
    <x v="3"/>
  </r>
  <r>
    <n v="3461"/>
    <x v="3459"/>
    <s v="A new production of Twelfth Night with an ambitious and enthusiastic group of high school students who love Shakespeare and teamwork."/>
    <x v="2"/>
    <n v="695"/>
    <x v="0"/>
    <s v="US"/>
    <s v="USD"/>
    <x v="3449"/>
    <x v="3461"/>
    <x v="0"/>
    <x v="8"/>
    <x v="0"/>
    <x v="1"/>
    <x v="6"/>
    <x v="86"/>
    <x v="2402"/>
    <x v="3461"/>
    <x v="2"/>
  </r>
  <r>
    <n v="3462"/>
    <x v="3460"/>
    <s v="Help the Upstart Crows of Santa Fe bring Shakespeare's Julius Caesar to life with quality wooden stage swords!"/>
    <x v="49"/>
    <n v="505"/>
    <x v="0"/>
    <s v="US"/>
    <s v="USD"/>
    <x v="3450"/>
    <x v="3462"/>
    <x v="0"/>
    <x v="57"/>
    <x v="0"/>
    <x v="1"/>
    <x v="6"/>
    <x v="181"/>
    <x v="2403"/>
    <x v="3462"/>
    <x v="0"/>
  </r>
  <r>
    <n v="3463"/>
    <x v="3461"/>
    <s v="Uncalled For is finally bringing their latest work of intelligently reckless stream-of-consciousness sketch comedy to Toronto."/>
    <x v="3"/>
    <n v="10338"/>
    <x v="0"/>
    <s v="CA"/>
    <s v="CAD"/>
    <x v="3451"/>
    <x v="3463"/>
    <x v="0"/>
    <x v="229"/>
    <x v="0"/>
    <x v="1"/>
    <x v="6"/>
    <x v="33"/>
    <x v="2404"/>
    <x v="3463"/>
    <x v="2"/>
  </r>
  <r>
    <n v="3464"/>
    <x v="3462"/>
    <s v="Why Do We Know More About Kim Kardashian Than Abigail Adams?  Let's produce and publish a play about women who MAKE and MADE history!"/>
    <x v="10"/>
    <n v="5116.18"/>
    <x v="0"/>
    <s v="US"/>
    <s v="USD"/>
    <x v="3452"/>
    <x v="3464"/>
    <x v="0"/>
    <x v="251"/>
    <x v="0"/>
    <x v="1"/>
    <x v="6"/>
    <x v="21"/>
    <x v="2405"/>
    <x v="3464"/>
    <x v="2"/>
  </r>
  <r>
    <n v="3465"/>
    <x v="3463"/>
    <s v="Family Duels is a tragicomedy about family, filth, fraud and fornication. Please help us bring Crooked Tree to the Camden Fringe."/>
    <x v="13"/>
    <n v="2060"/>
    <x v="0"/>
    <s v="GB"/>
    <s v="GBP"/>
    <x v="3453"/>
    <x v="3465"/>
    <x v="0"/>
    <x v="17"/>
    <x v="0"/>
    <x v="1"/>
    <x v="6"/>
    <x v="33"/>
    <x v="2406"/>
    <x v="3465"/>
    <x v="0"/>
  </r>
  <r>
    <n v="3466"/>
    <x v="3464"/>
    <s v="The Spotlight Youth Theater is a program where every participant has a moment in the spotlight."/>
    <x v="8"/>
    <n v="4450"/>
    <x v="0"/>
    <s v="US"/>
    <s v="USD"/>
    <x v="3454"/>
    <x v="3466"/>
    <x v="0"/>
    <x v="42"/>
    <x v="0"/>
    <x v="1"/>
    <x v="6"/>
    <x v="37"/>
    <x v="2407"/>
    <x v="3466"/>
    <x v="2"/>
  </r>
  <r>
    <n v="3467"/>
    <x v="3465"/>
    <s v="Venus in Fur, By David Ives."/>
    <x v="9"/>
    <n v="3030"/>
    <x v="0"/>
    <s v="US"/>
    <s v="USD"/>
    <x v="3455"/>
    <x v="3467"/>
    <x v="0"/>
    <x v="5"/>
    <x v="0"/>
    <x v="1"/>
    <x v="6"/>
    <x v="7"/>
    <x v="890"/>
    <x v="3467"/>
    <x v="0"/>
  </r>
  <r>
    <n v="3468"/>
    <x v="3466"/>
    <s v="Amidst the atrocities of WWII, two women transcend enemy lines to make the ultimate heroic sacrifice."/>
    <x v="3"/>
    <n v="12178"/>
    <x v="0"/>
    <s v="US"/>
    <s v="USD"/>
    <x v="3456"/>
    <x v="3468"/>
    <x v="0"/>
    <x v="57"/>
    <x v="0"/>
    <x v="1"/>
    <x v="6"/>
    <x v="108"/>
    <x v="2408"/>
    <x v="3468"/>
    <x v="2"/>
  </r>
  <r>
    <n v="3469"/>
    <x v="3467"/>
    <s v="Original plays written, performed, and produced by young and diverse theater artists - alumni from Hostos Lincoln Academy in the Bronx."/>
    <x v="70"/>
    <n v="3175"/>
    <x v="0"/>
    <s v="US"/>
    <s v="USD"/>
    <x v="3457"/>
    <x v="3469"/>
    <x v="0"/>
    <x v="287"/>
    <x v="0"/>
    <x v="1"/>
    <x v="6"/>
    <x v="40"/>
    <x v="2000"/>
    <x v="3469"/>
    <x v="2"/>
  </r>
  <r>
    <n v="3470"/>
    <x v="3468"/>
    <s v="The New Artist's Circle is a theatre company dedicated to bringing the arts to young people."/>
    <x v="49"/>
    <n v="375"/>
    <x v="0"/>
    <s v="US"/>
    <s v="USD"/>
    <x v="3458"/>
    <x v="3470"/>
    <x v="0"/>
    <x v="82"/>
    <x v="0"/>
    <x v="1"/>
    <x v="6"/>
    <x v="95"/>
    <x v="683"/>
    <x v="3470"/>
    <x v="2"/>
  </r>
  <r>
    <n v="3471"/>
    <x v="3469"/>
    <s v="Fast paced, two hander which uses headphone verbatim technique to give an insight into the everyday lives of Leeds city locals."/>
    <x v="2"/>
    <n v="1073"/>
    <x v="0"/>
    <s v="GB"/>
    <s v="GBP"/>
    <x v="3459"/>
    <x v="3471"/>
    <x v="0"/>
    <x v="209"/>
    <x v="0"/>
    <x v="1"/>
    <x v="6"/>
    <x v="206"/>
    <x v="1299"/>
    <x v="3471"/>
    <x v="3"/>
  </r>
  <r>
    <n v="3472"/>
    <x v="3470"/>
    <s v="Raising funds for Dandelion Theatre's Chicago production of 'Body Awareness' by the Pulitzer Prize-winning playwright Annie Baker."/>
    <x v="13"/>
    <n v="2041"/>
    <x v="0"/>
    <s v="US"/>
    <s v="USD"/>
    <x v="3460"/>
    <x v="3472"/>
    <x v="0"/>
    <x v="23"/>
    <x v="0"/>
    <x v="1"/>
    <x v="6"/>
    <x v="21"/>
    <x v="2230"/>
    <x v="3472"/>
    <x v="3"/>
  </r>
  <r>
    <n v="3473"/>
    <x v="3471"/>
    <s v="A modern telling of the Greek myth. Sisyphus defies the Gods and attempts to change the world order... but can he overcome his fate?"/>
    <x v="244"/>
    <n v="4900"/>
    <x v="0"/>
    <s v="US"/>
    <s v="USD"/>
    <x v="3461"/>
    <x v="3473"/>
    <x v="0"/>
    <x v="51"/>
    <x v="0"/>
    <x v="1"/>
    <x v="6"/>
    <x v="8"/>
    <x v="2409"/>
    <x v="3473"/>
    <x v="0"/>
  </r>
  <r>
    <n v="3474"/>
    <x v="3472"/>
    <s v="Help us get actor-writer Ian Bonar's debut play - a hilarious, heartbreaking story of grief and loss - to the 2016 Edinburgh Fringe."/>
    <x v="13"/>
    <n v="2020"/>
    <x v="0"/>
    <s v="GB"/>
    <s v="GBP"/>
    <x v="3462"/>
    <x v="3474"/>
    <x v="0"/>
    <x v="70"/>
    <x v="0"/>
    <x v="1"/>
    <x v="6"/>
    <x v="7"/>
    <x v="2410"/>
    <x v="3474"/>
    <x v="2"/>
  </r>
  <r>
    <n v="3475"/>
    <x v="3473"/>
    <s v="Score is a musical play inspired by true stories of parents who have recovered from addiction and regained their children."/>
    <x v="43"/>
    <n v="340"/>
    <x v="0"/>
    <s v="GB"/>
    <s v="GBP"/>
    <x v="3463"/>
    <x v="3475"/>
    <x v="0"/>
    <x v="57"/>
    <x v="0"/>
    <x v="1"/>
    <x v="6"/>
    <x v="40"/>
    <x v="135"/>
    <x v="3475"/>
    <x v="3"/>
  </r>
  <r>
    <n v="3476"/>
    <x v="3474"/>
    <s v="Meet the Martins; a modern family dealing with modern issues in a way that is as All-American as apple pie, James Dean and repression."/>
    <x v="43"/>
    <n v="312"/>
    <x v="0"/>
    <s v="US"/>
    <s v="USD"/>
    <x v="3464"/>
    <x v="3476"/>
    <x v="0"/>
    <x v="79"/>
    <x v="0"/>
    <x v="1"/>
    <x v="6"/>
    <x v="3"/>
    <x v="364"/>
    <x v="3476"/>
    <x v="3"/>
  </r>
  <r>
    <n v="3477"/>
    <x v="3475"/>
    <s v="8 ten-minute plays, written, directed, rehearsed, and fully produced in only 24 hours! Are we crazy? You bet we are!"/>
    <x v="40"/>
    <n v="2076"/>
    <x v="0"/>
    <s v="US"/>
    <s v="USD"/>
    <x v="3465"/>
    <x v="3477"/>
    <x v="0"/>
    <x v="70"/>
    <x v="0"/>
    <x v="1"/>
    <x v="6"/>
    <x v="41"/>
    <x v="2411"/>
    <x v="3477"/>
    <x v="0"/>
  </r>
  <r>
    <n v="3478"/>
    <x v="3476"/>
    <s v="Bare Theatre takes on Shakespeare's most notorious &quot;problem play,&quot; which asks how far we are willing to go to do what is right."/>
    <x v="13"/>
    <n v="2257"/>
    <x v="0"/>
    <s v="US"/>
    <s v="USD"/>
    <x v="3466"/>
    <x v="3478"/>
    <x v="0"/>
    <x v="7"/>
    <x v="0"/>
    <x v="1"/>
    <x v="6"/>
    <x v="40"/>
    <x v="2412"/>
    <x v="3478"/>
    <x v="0"/>
  </r>
  <r>
    <n v="3479"/>
    <x v="3477"/>
    <s v="A new comedy about what happened to a band of foolhardy actors when the Puritans closed the theatres in the 1640s."/>
    <x v="15"/>
    <n v="1918"/>
    <x v="0"/>
    <s v="GB"/>
    <s v="GBP"/>
    <x v="3467"/>
    <x v="3479"/>
    <x v="0"/>
    <x v="66"/>
    <x v="0"/>
    <x v="1"/>
    <x v="6"/>
    <x v="30"/>
    <x v="2413"/>
    <x v="3479"/>
    <x v="3"/>
  </r>
  <r>
    <n v="3480"/>
    <x v="3478"/>
    <s v="Georgia is a play that looks at the taboo topic of rape in a relationship.  It's a play about perspectives and various viewpoints."/>
    <x v="15"/>
    <n v="2140"/>
    <x v="0"/>
    <s v="US"/>
    <s v="USD"/>
    <x v="3468"/>
    <x v="3480"/>
    <x v="0"/>
    <x v="62"/>
    <x v="0"/>
    <x v="1"/>
    <x v="6"/>
    <x v="142"/>
    <x v="2414"/>
    <x v="3480"/>
    <x v="0"/>
  </r>
  <r>
    <n v="3481"/>
    <x v="3479"/>
    <s v="One of Australia's greatest theatres needs your help. Please help us refurnish, fit out and restore this legendary storytelling venue."/>
    <x v="3"/>
    <n v="11880"/>
    <x v="0"/>
    <s v="AU"/>
    <s v="AUD"/>
    <x v="3469"/>
    <x v="3481"/>
    <x v="0"/>
    <x v="195"/>
    <x v="0"/>
    <x v="1"/>
    <x v="6"/>
    <x v="17"/>
    <x v="2415"/>
    <x v="3481"/>
    <x v="3"/>
  </r>
  <r>
    <n v="3482"/>
    <x v="3480"/>
    <s v="Critically-acclaimed new-writing company Old Trunk make their Edinburgh debut alternating their two darkly comic plays."/>
    <x v="9"/>
    <n v="4150"/>
    <x v="0"/>
    <s v="GB"/>
    <s v="GBP"/>
    <x v="3470"/>
    <x v="3482"/>
    <x v="0"/>
    <x v="144"/>
    <x v="0"/>
    <x v="1"/>
    <x v="6"/>
    <x v="179"/>
    <x v="366"/>
    <x v="3482"/>
    <x v="3"/>
  </r>
  <r>
    <n v="3483"/>
    <x v="3481"/>
    <s v="Join 5 high school teachers in the lounge of every high school in America.  Hear what they never say in the classroom."/>
    <x v="295"/>
    <n v="5358"/>
    <x v="0"/>
    <s v="US"/>
    <s v="USD"/>
    <x v="3471"/>
    <x v="3483"/>
    <x v="0"/>
    <x v="182"/>
    <x v="0"/>
    <x v="1"/>
    <x v="6"/>
    <x v="12"/>
    <x v="2376"/>
    <x v="3483"/>
    <x v="3"/>
  </r>
  <r>
    <n v="3484"/>
    <x v="3482"/>
    <s v="MACBETH IN THE BASEMENT will premiere at the Capital Fringe Festival in July 2016. A teenage kingâ€™s rise and fall in a vicious game."/>
    <x v="30"/>
    <n v="2856"/>
    <x v="0"/>
    <s v="US"/>
    <s v="USD"/>
    <x v="3472"/>
    <x v="3484"/>
    <x v="0"/>
    <x v="34"/>
    <x v="0"/>
    <x v="1"/>
    <x v="6"/>
    <x v="35"/>
    <x v="2416"/>
    <x v="3484"/>
    <x v="2"/>
  </r>
  <r>
    <n v="3485"/>
    <x v="3483"/>
    <s v="We're trying to get our play, &quot;An Evening With Sarah Pettyfer,&quot; to the  Orlando Fringe Festival. The only thing is...we need your help!"/>
    <x v="409"/>
    <n v="1660"/>
    <x v="0"/>
    <s v="US"/>
    <s v="USD"/>
    <x v="3473"/>
    <x v="3485"/>
    <x v="0"/>
    <x v="209"/>
    <x v="0"/>
    <x v="1"/>
    <x v="6"/>
    <x v="7"/>
    <x v="2281"/>
    <x v="3485"/>
    <x v="2"/>
  </r>
  <r>
    <n v="3486"/>
    <x v="3484"/>
    <s v="Dorothy Parker's unforgettable characters come to life onstage in &quot;Might As Well Live&quot; at the 2015 Hollywood Fringe Festival."/>
    <x v="9"/>
    <n v="4656"/>
    <x v="0"/>
    <s v="US"/>
    <s v="USD"/>
    <x v="3474"/>
    <x v="3486"/>
    <x v="0"/>
    <x v="66"/>
    <x v="0"/>
    <x v="1"/>
    <x v="6"/>
    <x v="19"/>
    <x v="2417"/>
    <x v="3486"/>
    <x v="0"/>
  </r>
  <r>
    <n v="3487"/>
    <x v="3485"/>
    <s v="Jericho Creek is an original production by Fledgling Theatre Company which will be performed at The Cockpit Theatre in July 2015"/>
    <x v="13"/>
    <n v="2555"/>
    <x v="0"/>
    <s v="GB"/>
    <s v="GBP"/>
    <x v="3475"/>
    <x v="3487"/>
    <x v="0"/>
    <x v="36"/>
    <x v="0"/>
    <x v="1"/>
    <x v="6"/>
    <x v="30"/>
    <x v="2418"/>
    <x v="3487"/>
    <x v="0"/>
  </r>
  <r>
    <n v="3488"/>
    <x v="3486"/>
    <s v="GTP has been protected financially by The Director since 2012. Now it's time for the community. Do you want GTP? Are we worth it?"/>
    <x v="9"/>
    <n v="3636"/>
    <x v="0"/>
    <s v="US"/>
    <s v="USD"/>
    <x v="3476"/>
    <x v="3488"/>
    <x v="0"/>
    <x v="60"/>
    <x v="0"/>
    <x v="1"/>
    <x v="6"/>
    <x v="10"/>
    <x v="2419"/>
    <x v="3488"/>
    <x v="0"/>
  </r>
  <r>
    <n v="3489"/>
    <x v="3487"/>
    <s v="A brilliant play by Will Eno. An exciting, young theatre company. A production that promises to wow. You wouldn't want to miss it."/>
    <x v="10"/>
    <n v="5635"/>
    <x v="0"/>
    <s v="GB"/>
    <s v="GBP"/>
    <x v="3477"/>
    <x v="3489"/>
    <x v="0"/>
    <x v="250"/>
    <x v="0"/>
    <x v="1"/>
    <x v="6"/>
    <x v="40"/>
    <x v="91"/>
    <x v="3489"/>
    <x v="3"/>
  </r>
  <r>
    <n v="3490"/>
    <x v="3488"/>
    <s v="The 2016 Resident class is producing a family play about one kid's quest to fly. Help us inspire the next generation of theatre lovers!"/>
    <x v="28"/>
    <n v="1275"/>
    <x v="0"/>
    <s v="US"/>
    <s v="USD"/>
    <x v="3478"/>
    <x v="3490"/>
    <x v="0"/>
    <x v="74"/>
    <x v="0"/>
    <x v="1"/>
    <x v="6"/>
    <x v="30"/>
    <x v="1604"/>
    <x v="3490"/>
    <x v="2"/>
  </r>
  <r>
    <n v="3491"/>
    <x v="3489"/>
    <s v="Shakespeare Company at UCLA presents The Tempest under the stars in the Fowler Museum Amphitheater. Bring your blankets and enjoy!"/>
    <x v="2"/>
    <n v="791"/>
    <x v="0"/>
    <s v="US"/>
    <s v="USD"/>
    <x v="3479"/>
    <x v="3491"/>
    <x v="0"/>
    <x v="73"/>
    <x v="0"/>
    <x v="1"/>
    <x v="6"/>
    <x v="137"/>
    <x v="2420"/>
    <x v="3491"/>
    <x v="0"/>
  </r>
  <r>
    <n v="3492"/>
    <x v="3490"/>
    <s v="We have the Blackbox Fellowship at Boston Playwright's Theatre, now all we need is your support to produce Kevin's new play!"/>
    <x v="276"/>
    <n v="4000.22"/>
    <x v="0"/>
    <s v="US"/>
    <s v="USD"/>
    <x v="3480"/>
    <x v="3492"/>
    <x v="0"/>
    <x v="2"/>
    <x v="0"/>
    <x v="1"/>
    <x v="6"/>
    <x v="2"/>
    <x v="2421"/>
    <x v="3492"/>
    <x v="0"/>
  </r>
  <r>
    <n v="3493"/>
    <x v="3491"/>
    <s v="We need your help purchasing a stage for our production of the Wizard of Oz! This program is helping children with autism. Thank you!"/>
    <x v="15"/>
    <n v="1500"/>
    <x v="0"/>
    <s v="US"/>
    <s v="USD"/>
    <x v="3481"/>
    <x v="3493"/>
    <x v="0"/>
    <x v="60"/>
    <x v="0"/>
    <x v="1"/>
    <x v="6"/>
    <x v="8"/>
    <x v="246"/>
    <x v="3493"/>
    <x v="3"/>
  </r>
  <r>
    <n v="3494"/>
    <x v="3492"/>
    <s v="&quot;Special in a Bad Way&quot; is a comedy that questions American Public Schools in their treatment of the so called, 'learning disabled.'"/>
    <x v="44"/>
    <n v="400"/>
    <x v="0"/>
    <s v="US"/>
    <s v="USD"/>
    <x v="3482"/>
    <x v="3494"/>
    <x v="0"/>
    <x v="62"/>
    <x v="0"/>
    <x v="1"/>
    <x v="6"/>
    <x v="8"/>
    <x v="2422"/>
    <x v="3494"/>
    <x v="2"/>
  </r>
  <r>
    <n v="3495"/>
    <x v="3493"/>
    <s v="A one-woman show by Canadian artist Tina Milo. it is a multimedia show about an actress auditioning for a role of a depressed woman."/>
    <x v="10"/>
    <n v="5343"/>
    <x v="0"/>
    <s v="CA"/>
    <s v="CAD"/>
    <x v="3483"/>
    <x v="3495"/>
    <x v="0"/>
    <x v="250"/>
    <x v="0"/>
    <x v="1"/>
    <x v="6"/>
    <x v="13"/>
    <x v="797"/>
    <x v="3495"/>
    <x v="3"/>
  </r>
  <r>
    <n v="3496"/>
    <x v="3494"/>
    <s v="A one-woman play based on Lizzie Borden who was accused of the brutal hatchet murders of her father and step-mother.  Workshop Oct NYC."/>
    <x v="9"/>
    <n v="3732"/>
    <x v="0"/>
    <s v="US"/>
    <s v="USD"/>
    <x v="3484"/>
    <x v="3496"/>
    <x v="0"/>
    <x v="76"/>
    <x v="0"/>
    <x v="1"/>
    <x v="6"/>
    <x v="39"/>
    <x v="2423"/>
    <x v="3496"/>
    <x v="2"/>
  </r>
  <r>
    <n v="3497"/>
    <x v="3495"/>
    <s v="We've been invited to the San Diego International Fringe Festival. Can you help us get there? Special performances in SLC and OREM."/>
    <x v="410"/>
    <n v="1686"/>
    <x v="0"/>
    <s v="US"/>
    <s v="USD"/>
    <x v="3485"/>
    <x v="3497"/>
    <x v="0"/>
    <x v="72"/>
    <x v="0"/>
    <x v="1"/>
    <x v="6"/>
    <x v="15"/>
    <x v="2424"/>
    <x v="3497"/>
    <x v="2"/>
  </r>
  <r>
    <n v="3498"/>
    <x v="3496"/>
    <s v="This solo show has the power to profoundly impact new mothers and those that love them and to educate &amp; change how we support them."/>
    <x v="409"/>
    <n v="1690"/>
    <x v="0"/>
    <s v="CA"/>
    <s v="CAD"/>
    <x v="3486"/>
    <x v="3498"/>
    <x v="0"/>
    <x v="288"/>
    <x v="0"/>
    <x v="1"/>
    <x v="6"/>
    <x v="21"/>
    <x v="2425"/>
    <x v="3498"/>
    <x v="2"/>
  </r>
  <r>
    <n v="3499"/>
    <x v="3497"/>
    <s v="Figure 8 Troupe's debut performance! A stunning piece of theatre written by premier female playwright Maria Irene Fornes."/>
    <x v="13"/>
    <n v="2110"/>
    <x v="0"/>
    <s v="US"/>
    <s v="USD"/>
    <x v="3487"/>
    <x v="3499"/>
    <x v="0"/>
    <x v="2"/>
    <x v="0"/>
    <x v="1"/>
    <x v="6"/>
    <x v="6"/>
    <x v="2426"/>
    <x v="3499"/>
    <x v="0"/>
  </r>
  <r>
    <n v="3500"/>
    <x v="3498"/>
    <s v="A minimalist, post-modern production of the classic play, performed and produced by aspiring theater undergraduates at UMass Amherst."/>
    <x v="28"/>
    <n v="1063"/>
    <x v="0"/>
    <s v="US"/>
    <s v="USD"/>
    <x v="3488"/>
    <x v="3500"/>
    <x v="0"/>
    <x v="288"/>
    <x v="0"/>
    <x v="1"/>
    <x v="6"/>
    <x v="6"/>
    <x v="2427"/>
    <x v="3500"/>
    <x v="2"/>
  </r>
  <r>
    <n v="3501"/>
    <x v="3499"/>
    <s v="'Pig' by Alex Oates is an urgent and dark comedy with live music that discusses the vital issue of the state of our police force."/>
    <x v="15"/>
    <n v="1510"/>
    <x v="0"/>
    <s v="GB"/>
    <s v="GBP"/>
    <x v="3489"/>
    <x v="3501"/>
    <x v="0"/>
    <x v="288"/>
    <x v="0"/>
    <x v="1"/>
    <x v="6"/>
    <x v="7"/>
    <x v="2428"/>
    <x v="3501"/>
    <x v="0"/>
  </r>
  <r>
    <n v="3502"/>
    <x v="3500"/>
    <s v="Dickhead is a play about one man's struggle with the dicks in his head. If you want to know more stop being a twat and put out...please"/>
    <x v="23"/>
    <n v="4216"/>
    <x v="0"/>
    <s v="US"/>
    <s v="USD"/>
    <x v="3490"/>
    <x v="3502"/>
    <x v="0"/>
    <x v="162"/>
    <x v="0"/>
    <x v="1"/>
    <x v="6"/>
    <x v="2"/>
    <x v="2429"/>
    <x v="3502"/>
    <x v="2"/>
  </r>
  <r>
    <n v="3503"/>
    <x v="3501"/>
    <s v="A group of Sicilian immigrants in New York struggle to deal with conflict from both within the family and from without."/>
    <x v="30"/>
    <n v="2689"/>
    <x v="0"/>
    <s v="GB"/>
    <s v="GBP"/>
    <x v="3491"/>
    <x v="3503"/>
    <x v="0"/>
    <x v="44"/>
    <x v="0"/>
    <x v="1"/>
    <x v="6"/>
    <x v="29"/>
    <x v="2430"/>
    <x v="3503"/>
    <x v="2"/>
  </r>
  <r>
    <n v="3504"/>
    <x v="3502"/>
    <s v="The Sterling Lion Theater Company is a non-profit theater group established for the benefit of the Connecticut lower Naugatuck Valley."/>
    <x v="28"/>
    <n v="1000"/>
    <x v="0"/>
    <s v="US"/>
    <s v="USD"/>
    <x v="3492"/>
    <x v="3504"/>
    <x v="0"/>
    <x v="22"/>
    <x v="0"/>
    <x v="1"/>
    <x v="6"/>
    <x v="8"/>
    <x v="178"/>
    <x v="3504"/>
    <x v="0"/>
  </r>
  <r>
    <n v="3505"/>
    <x v="3503"/>
    <s v="Four myths._x000a_Four writers._x000a_Four new takes._x000a__x000a_The Four Disgracers comes to the stage to launch a new theatre group, Ixion."/>
    <x v="30"/>
    <n v="2594"/>
    <x v="0"/>
    <s v="US"/>
    <s v="USD"/>
    <x v="3493"/>
    <x v="3505"/>
    <x v="0"/>
    <x v="70"/>
    <x v="0"/>
    <x v="1"/>
    <x v="6"/>
    <x v="3"/>
    <x v="2431"/>
    <x v="3505"/>
    <x v="3"/>
  </r>
  <r>
    <n v="3506"/>
    <x v="3504"/>
    <s v="The Secret is a historical drama about a lawyer who worked for the Spanish Inquisition &amp; crossed the Atlantic with Menendez in 1565."/>
    <x v="9"/>
    <n v="3045"/>
    <x v="0"/>
    <s v="US"/>
    <s v="USD"/>
    <x v="3494"/>
    <x v="3506"/>
    <x v="0"/>
    <x v="60"/>
    <x v="0"/>
    <x v="1"/>
    <x v="6"/>
    <x v="21"/>
    <x v="2432"/>
    <x v="3506"/>
    <x v="3"/>
  </r>
  <r>
    <n v="3507"/>
    <x v="3505"/>
    <s v="Please help our troupe bring our first project from planning to reality! Join us on one exciting ride!"/>
    <x v="3"/>
    <n v="10440"/>
    <x v="0"/>
    <s v="US"/>
    <s v="USD"/>
    <x v="3495"/>
    <x v="3507"/>
    <x v="0"/>
    <x v="250"/>
    <x v="0"/>
    <x v="1"/>
    <x v="6"/>
    <x v="3"/>
    <x v="1716"/>
    <x v="3507"/>
    <x v="2"/>
  </r>
  <r>
    <n v="3508"/>
    <x v="3506"/>
    <s v="Roll The Dice Theatre Company revolves around taking risks in the game of life vicariously through beloved childhood games."/>
    <x v="213"/>
    <n v="180"/>
    <x v="0"/>
    <s v="GB"/>
    <s v="GBP"/>
    <x v="3496"/>
    <x v="3508"/>
    <x v="0"/>
    <x v="41"/>
    <x v="0"/>
    <x v="1"/>
    <x v="6"/>
    <x v="145"/>
    <x v="1028"/>
    <x v="3508"/>
    <x v="2"/>
  </r>
  <r>
    <n v="3509"/>
    <x v="3507"/>
    <s v="PL@Y is an original comedic fantasy spectacle inspired by the original music of the Amboys and classic rabbit-hole fiction archetypes"/>
    <x v="9"/>
    <n v="3190"/>
    <x v="0"/>
    <s v="US"/>
    <s v="USD"/>
    <x v="3497"/>
    <x v="3509"/>
    <x v="0"/>
    <x v="51"/>
    <x v="0"/>
    <x v="1"/>
    <x v="6"/>
    <x v="6"/>
    <x v="2433"/>
    <x v="3509"/>
    <x v="3"/>
  </r>
  <r>
    <n v="3510"/>
    <x v="3508"/>
    <s v="The Uncommon Loons return with Much Ado for a 2nd production of Shakespeare in Minnesota's Nature on the banks of the Mississippi!"/>
    <x v="42"/>
    <n v="905"/>
    <x v="0"/>
    <s v="US"/>
    <s v="USD"/>
    <x v="3498"/>
    <x v="3510"/>
    <x v="0"/>
    <x v="41"/>
    <x v="0"/>
    <x v="1"/>
    <x v="6"/>
    <x v="7"/>
    <x v="2434"/>
    <x v="3510"/>
    <x v="3"/>
  </r>
  <r>
    <n v="3511"/>
    <x v="3509"/>
    <s v="The world premiere of the first full-length play by Eve Leigh, at the intimate Finborough Theatre in London."/>
    <x v="15"/>
    <n v="1518"/>
    <x v="0"/>
    <s v="GB"/>
    <s v="GBP"/>
    <x v="3499"/>
    <x v="3511"/>
    <x v="0"/>
    <x v="10"/>
    <x v="0"/>
    <x v="1"/>
    <x v="6"/>
    <x v="7"/>
    <x v="2435"/>
    <x v="3511"/>
    <x v="3"/>
  </r>
  <r>
    <n v="3512"/>
    <x v="3510"/>
    <s v="We're making a hard hitting, innovative play which will open your eyes to what mental illness is like in the mind of the sufferer."/>
    <x v="28"/>
    <n v="1000"/>
    <x v="0"/>
    <s v="GB"/>
    <s v="GBP"/>
    <x v="3500"/>
    <x v="3512"/>
    <x v="0"/>
    <x v="57"/>
    <x v="0"/>
    <x v="1"/>
    <x v="6"/>
    <x v="8"/>
    <x v="2436"/>
    <x v="3512"/>
    <x v="0"/>
  </r>
  <r>
    <n v="3513"/>
    <x v="3511"/>
    <s v="Brazos Valley TROUPE is taking an original work, Truth AND Consequences, to the Texas Nonprofit Theaters 2014 Youth Conference"/>
    <x v="70"/>
    <n v="3315"/>
    <x v="0"/>
    <s v="US"/>
    <s v="USD"/>
    <x v="3501"/>
    <x v="3513"/>
    <x v="0"/>
    <x v="34"/>
    <x v="0"/>
    <x v="1"/>
    <x v="6"/>
    <x v="90"/>
    <x v="2437"/>
    <x v="3513"/>
    <x v="3"/>
  </r>
  <r>
    <n v="3514"/>
    <x v="3512"/>
    <s v="My play &quot;In the Hour Before the Bars Open&quot; has won an award from KCACTF, but I need to present the play in Georgia to receive it!"/>
    <x v="2"/>
    <n v="550"/>
    <x v="0"/>
    <s v="US"/>
    <s v="USD"/>
    <x v="3502"/>
    <x v="3514"/>
    <x v="0"/>
    <x v="73"/>
    <x v="0"/>
    <x v="1"/>
    <x v="6"/>
    <x v="5"/>
    <x v="687"/>
    <x v="3514"/>
    <x v="0"/>
  </r>
  <r>
    <n v="3515"/>
    <x v="3513"/>
    <s v="We are casting an all-inclusive production of Shakespeare's Twelfth Night in a non-traditional performance space."/>
    <x v="9"/>
    <n v="3080"/>
    <x v="0"/>
    <s v="US"/>
    <s v="USD"/>
    <x v="3503"/>
    <x v="3515"/>
    <x v="0"/>
    <x v="67"/>
    <x v="0"/>
    <x v="1"/>
    <x v="6"/>
    <x v="33"/>
    <x v="2438"/>
    <x v="3515"/>
    <x v="0"/>
  </r>
  <r>
    <n v="3516"/>
    <x v="3514"/>
    <s v="A new play about a lesser known yet pivotal event in American history, about a group of WWI Veterans fighting for their rights."/>
    <x v="30"/>
    <n v="2500"/>
    <x v="0"/>
    <s v="US"/>
    <s v="USD"/>
    <x v="3504"/>
    <x v="3516"/>
    <x v="0"/>
    <x v="202"/>
    <x v="0"/>
    <x v="1"/>
    <x v="6"/>
    <x v="8"/>
    <x v="2439"/>
    <x v="3516"/>
    <x v="3"/>
  </r>
  <r>
    <n v="3517"/>
    <x v="3515"/>
    <s v="Support an outstanding cast of actors to take on a professional production of a masterpiece of modern theatre"/>
    <x v="23"/>
    <n v="4000"/>
    <x v="0"/>
    <s v="GB"/>
    <s v="GBP"/>
    <x v="3505"/>
    <x v="3517"/>
    <x v="0"/>
    <x v="62"/>
    <x v="0"/>
    <x v="1"/>
    <x v="6"/>
    <x v="8"/>
    <x v="2440"/>
    <x v="3517"/>
    <x v="3"/>
  </r>
  <r>
    <n v="3518"/>
    <x v="3516"/>
    <s v="One play.  Two theaters.  See the story from both sides and then decide for yourself - who are the BEASTS OF BAVERLY GROVE?"/>
    <x v="15"/>
    <n v="1650.69"/>
    <x v="0"/>
    <s v="US"/>
    <s v="USD"/>
    <x v="3506"/>
    <x v="3518"/>
    <x v="0"/>
    <x v="51"/>
    <x v="0"/>
    <x v="1"/>
    <x v="6"/>
    <x v="5"/>
    <x v="2441"/>
    <x v="3518"/>
    <x v="3"/>
  </r>
  <r>
    <n v="3519"/>
    <x v="3517"/>
    <s v="Bookstory is a tiny puppet musical with some very big ideas that tells the story of the story in the digital age"/>
    <x v="13"/>
    <n v="2027"/>
    <x v="0"/>
    <s v="GB"/>
    <s v="GBP"/>
    <x v="3507"/>
    <x v="3519"/>
    <x v="0"/>
    <x v="33"/>
    <x v="0"/>
    <x v="1"/>
    <x v="6"/>
    <x v="7"/>
    <x v="2442"/>
    <x v="3519"/>
    <x v="0"/>
  </r>
  <r>
    <n v="3520"/>
    <x v="3518"/>
    <s v="Help us to bring &quot;Protocols&quot; at the 2015 Camden Fringe. The most controversial play of the year."/>
    <x v="13"/>
    <n v="2015"/>
    <x v="0"/>
    <s v="GB"/>
    <s v="GBP"/>
    <x v="3508"/>
    <x v="3520"/>
    <x v="0"/>
    <x v="64"/>
    <x v="0"/>
    <x v="1"/>
    <x v="6"/>
    <x v="7"/>
    <x v="2443"/>
    <x v="3520"/>
    <x v="0"/>
  </r>
  <r>
    <n v="3521"/>
    <x v="3519"/>
    <s v="A professionally directed/acted workshop &amp; reading for a new play depicting sexual addiction and its crippling effect on relationships."/>
    <x v="18"/>
    <n v="593"/>
    <x v="0"/>
    <s v="US"/>
    <s v="USD"/>
    <x v="3509"/>
    <x v="3521"/>
    <x v="0"/>
    <x v="62"/>
    <x v="0"/>
    <x v="1"/>
    <x v="6"/>
    <x v="313"/>
    <x v="1300"/>
    <x v="3521"/>
    <x v="3"/>
  </r>
  <r>
    <n v="3522"/>
    <x v="3520"/>
    <s v="New show with 2 performers and an original score, bringing the true story of this forgotten WW1 heroine to audiences in the southwest."/>
    <x v="411"/>
    <n v="1395"/>
    <x v="0"/>
    <s v="GB"/>
    <s v="GBP"/>
    <x v="3510"/>
    <x v="3522"/>
    <x v="0"/>
    <x v="69"/>
    <x v="0"/>
    <x v="1"/>
    <x v="6"/>
    <x v="8"/>
    <x v="2444"/>
    <x v="3522"/>
    <x v="0"/>
  </r>
  <r>
    <n v="3523"/>
    <x v="3521"/>
    <s v="An old play about our world. Set in 1970s England, Magnificence is a gut-wrenching story of radicalisation, idealism and pity."/>
    <x v="23"/>
    <n v="4546"/>
    <x v="0"/>
    <s v="GB"/>
    <s v="GBP"/>
    <x v="3511"/>
    <x v="3523"/>
    <x v="0"/>
    <x v="144"/>
    <x v="0"/>
    <x v="1"/>
    <x v="6"/>
    <x v="35"/>
    <x v="2445"/>
    <x v="3523"/>
    <x v="2"/>
  </r>
  <r>
    <n v="3524"/>
    <x v="3522"/>
    <s v="A West Texas matriarch is enraged by the news that her gay grandson has been the victim of a hate crime committed by his own father."/>
    <x v="3"/>
    <n v="10156"/>
    <x v="0"/>
    <s v="US"/>
    <s v="USD"/>
    <x v="3512"/>
    <x v="3524"/>
    <x v="0"/>
    <x v="142"/>
    <x v="0"/>
    <x v="1"/>
    <x v="6"/>
    <x v="21"/>
    <x v="2446"/>
    <x v="3524"/>
    <x v="3"/>
  </r>
  <r>
    <n v="3525"/>
    <x v="3523"/>
    <s v="The Attic interns present Tennessee Williams's &quot;Talk to Me Like the Rain and Let Me Listen&quot; performing at The Flea Theater!"/>
    <x v="2"/>
    <n v="530"/>
    <x v="0"/>
    <s v="US"/>
    <s v="USD"/>
    <x v="3453"/>
    <x v="3525"/>
    <x v="0"/>
    <x v="63"/>
    <x v="0"/>
    <x v="1"/>
    <x v="6"/>
    <x v="6"/>
    <x v="2447"/>
    <x v="3525"/>
    <x v="0"/>
  </r>
  <r>
    <n v="3526"/>
    <x v="3524"/>
    <s v="By day we perform Acts of Kindness, by night we perform free theater, all sustained by the love of our neighbors, not ticket prices."/>
    <x v="126"/>
    <n v="3366"/>
    <x v="0"/>
    <s v="US"/>
    <s v="USD"/>
    <x v="3513"/>
    <x v="3526"/>
    <x v="0"/>
    <x v="69"/>
    <x v="0"/>
    <x v="1"/>
    <x v="6"/>
    <x v="21"/>
    <x v="2448"/>
    <x v="3526"/>
    <x v="2"/>
  </r>
  <r>
    <n v="3527"/>
    <x v="3525"/>
    <s v="A 'tasty' new drama ~&quot;Booker T Washington of Tuskegee, Alabama, dined with the President (Roosevelt) last evening.&quot;~ the White House."/>
    <x v="12"/>
    <n v="7015"/>
    <x v="0"/>
    <s v="US"/>
    <s v="USD"/>
    <x v="3514"/>
    <x v="3527"/>
    <x v="0"/>
    <x v="48"/>
    <x v="0"/>
    <x v="1"/>
    <x v="6"/>
    <x v="16"/>
    <x v="2010"/>
    <x v="3527"/>
    <x v="0"/>
  </r>
  <r>
    <n v="3528"/>
    <x v="3526"/>
    <s v="pluck. productions present their first four-week run - the world premiere of David K. Barnes' BIRTHDAY SUIT at the Old Red Lion."/>
    <x v="409"/>
    <n v="1669"/>
    <x v="0"/>
    <s v="GB"/>
    <s v="GBP"/>
    <x v="3515"/>
    <x v="3528"/>
    <x v="0"/>
    <x v="77"/>
    <x v="0"/>
    <x v="1"/>
    <x v="6"/>
    <x v="7"/>
    <x v="2449"/>
    <x v="3528"/>
    <x v="2"/>
  </r>
  <r>
    <n v="3529"/>
    <x v="3527"/>
    <s v="Partners w/the Black Arts &amp; Cultural Center; we use theatre to EDUCATE &amp; EMPOWER through diverse expressions of the human experience."/>
    <x v="2"/>
    <n v="660"/>
    <x v="0"/>
    <s v="US"/>
    <s v="USD"/>
    <x v="3516"/>
    <x v="3529"/>
    <x v="0"/>
    <x v="59"/>
    <x v="0"/>
    <x v="1"/>
    <x v="6"/>
    <x v="88"/>
    <x v="2202"/>
    <x v="3529"/>
    <x v="0"/>
  </r>
  <r>
    <n v="3530"/>
    <x v="3528"/>
    <s v="â€œFar From Fictionâ€ is a powerful play, written by Sally Willis, offering insights into a new understanding of  female psychology."/>
    <x v="181"/>
    <n v="2750"/>
    <x v="0"/>
    <s v="GB"/>
    <s v="GBP"/>
    <x v="3517"/>
    <x v="3530"/>
    <x v="0"/>
    <x v="19"/>
    <x v="0"/>
    <x v="1"/>
    <x v="6"/>
    <x v="8"/>
    <x v="178"/>
    <x v="3530"/>
    <x v="2"/>
  </r>
  <r>
    <n v="3531"/>
    <x v="3529"/>
    <s v="A political comedy for a crazy election year"/>
    <x v="28"/>
    <n v="1280"/>
    <x v="0"/>
    <s v="US"/>
    <s v="USD"/>
    <x v="3518"/>
    <x v="3531"/>
    <x v="0"/>
    <x v="55"/>
    <x v="0"/>
    <x v="1"/>
    <x v="6"/>
    <x v="30"/>
    <x v="2450"/>
    <x v="3531"/>
    <x v="2"/>
  </r>
  <r>
    <n v="3532"/>
    <x v="3530"/>
    <s v="Our goal: To produce a stirring one-woman show historically based on African-American womenâ€™s experiences, struggles, and journeys."/>
    <x v="412"/>
    <n v="1142"/>
    <x v="0"/>
    <s v="US"/>
    <s v="USD"/>
    <x v="3519"/>
    <x v="3532"/>
    <x v="0"/>
    <x v="74"/>
    <x v="0"/>
    <x v="1"/>
    <x v="6"/>
    <x v="17"/>
    <x v="2451"/>
    <x v="3532"/>
    <x v="3"/>
  </r>
  <r>
    <n v="3533"/>
    <x v="3531"/>
    <s v="Two shows! (we're feeling particularly ambitious). Help us produce Eurydice and The Effect of Gamma Rays on Man-in-the-Moon Marigolds!"/>
    <x v="2"/>
    <n v="631"/>
    <x v="0"/>
    <s v="US"/>
    <s v="USD"/>
    <x v="3520"/>
    <x v="3533"/>
    <x v="0"/>
    <x v="22"/>
    <x v="0"/>
    <x v="1"/>
    <x v="6"/>
    <x v="9"/>
    <x v="2452"/>
    <x v="3533"/>
    <x v="0"/>
  </r>
  <r>
    <n v="3534"/>
    <x v="3532"/>
    <s v="A Theatrical Prequel to Hell's Rebels, the current Pathfinder Adventure Path from Paizo Publishing"/>
    <x v="10"/>
    <n v="7810"/>
    <x v="0"/>
    <s v="US"/>
    <s v="USD"/>
    <x v="3521"/>
    <x v="3534"/>
    <x v="0"/>
    <x v="386"/>
    <x v="0"/>
    <x v="1"/>
    <x v="6"/>
    <x v="94"/>
    <x v="2453"/>
    <x v="3534"/>
    <x v="0"/>
  </r>
  <r>
    <n v="3535"/>
    <x v="3533"/>
    <s v="On the 60th anniversary of Twelve Angry Men, 12 female writers create 12 short pieces about what makes them angry."/>
    <x v="13"/>
    <n v="2063"/>
    <x v="0"/>
    <s v="GB"/>
    <s v="GBP"/>
    <x v="1804"/>
    <x v="3535"/>
    <x v="0"/>
    <x v="67"/>
    <x v="0"/>
    <x v="1"/>
    <x v="6"/>
    <x v="33"/>
    <x v="1428"/>
    <x v="3535"/>
    <x v="0"/>
  </r>
  <r>
    <n v="3536"/>
    <x v="3534"/>
    <s v="&quot;Inteligent, Inspired and Inimitable&quot; Nottingham's leading two man improv show is heading to Dave's Leicester Comedy Festival."/>
    <x v="325"/>
    <n v="230"/>
    <x v="0"/>
    <s v="GB"/>
    <s v="GBP"/>
    <x v="3522"/>
    <x v="3536"/>
    <x v="0"/>
    <x v="57"/>
    <x v="0"/>
    <x v="1"/>
    <x v="6"/>
    <x v="42"/>
    <x v="2454"/>
    <x v="3536"/>
    <x v="0"/>
  </r>
  <r>
    <n v="3537"/>
    <x v="3535"/>
    <s v="A fast-pace, zany comedy involving six actors performing seven usually untold Grimm Fairy Tales about giants, witches, demons and more!"/>
    <x v="413"/>
    <n v="1218"/>
    <x v="0"/>
    <s v="CA"/>
    <s v="CAD"/>
    <x v="3523"/>
    <x v="3537"/>
    <x v="0"/>
    <x v="33"/>
    <x v="0"/>
    <x v="1"/>
    <x v="6"/>
    <x v="145"/>
    <x v="145"/>
    <x v="3537"/>
    <x v="3"/>
  </r>
  <r>
    <n v="3538"/>
    <x v="3536"/>
    <s v="A play about riverside homelessness, inspired by true events. Shows at Brunel Museum, 240 Project and similar community organisations."/>
    <x v="13"/>
    <n v="2569"/>
    <x v="0"/>
    <s v="GB"/>
    <s v="GBP"/>
    <x v="3524"/>
    <x v="3538"/>
    <x v="0"/>
    <x v="183"/>
    <x v="0"/>
    <x v="1"/>
    <x v="6"/>
    <x v="30"/>
    <x v="2455"/>
    <x v="3538"/>
    <x v="2"/>
  </r>
  <r>
    <n v="3539"/>
    <x v="3537"/>
    <s v="A searing new play that takes  an unflinching look at the terrible costs of police shootings in the African American community."/>
    <x v="20"/>
    <n v="718"/>
    <x v="0"/>
    <s v="US"/>
    <s v="USD"/>
    <x v="3525"/>
    <x v="3539"/>
    <x v="0"/>
    <x v="62"/>
    <x v="0"/>
    <x v="1"/>
    <x v="6"/>
    <x v="28"/>
    <x v="2456"/>
    <x v="3539"/>
    <x v="2"/>
  </r>
  <r>
    <n v="3540"/>
    <x v="3538"/>
    <s v="A brand new stage adaptation of the Libby Purves/Nicholas Heiney book. A new work involving music, poetry and fajitas. #timetochange"/>
    <x v="43"/>
    <n v="369"/>
    <x v="0"/>
    <s v="GB"/>
    <s v="GBP"/>
    <x v="3526"/>
    <x v="3540"/>
    <x v="0"/>
    <x v="22"/>
    <x v="0"/>
    <x v="1"/>
    <x v="6"/>
    <x v="4"/>
    <x v="885"/>
    <x v="3540"/>
    <x v="2"/>
  </r>
  <r>
    <n v="3541"/>
    <x v="3539"/>
    <s v="Yellowbelly Theatre needs your help to bring this incredible play of love, lust and mistaken identity to life in our debut performance!"/>
    <x v="38"/>
    <n v="1260"/>
    <x v="0"/>
    <s v="GB"/>
    <s v="GBP"/>
    <x v="3527"/>
    <x v="3541"/>
    <x v="0"/>
    <x v="58"/>
    <x v="0"/>
    <x v="1"/>
    <x v="6"/>
    <x v="2"/>
    <x v="104"/>
    <x v="3541"/>
    <x v="0"/>
  </r>
  <r>
    <n v="3542"/>
    <x v="3540"/>
    <s v="Ancient Greece. Giddy, champagne soaked debauchery celebrating the Trojan War's end leads to a shocking and deadly surprise."/>
    <x v="62"/>
    <n v="5623"/>
    <x v="0"/>
    <s v="US"/>
    <s v="USD"/>
    <x v="3528"/>
    <x v="3542"/>
    <x v="0"/>
    <x v="268"/>
    <x v="0"/>
    <x v="1"/>
    <x v="6"/>
    <x v="21"/>
    <x v="2457"/>
    <x v="3542"/>
    <x v="3"/>
  </r>
  <r>
    <n v="3543"/>
    <x v="3541"/>
    <s v="A circus theater show. An escaped carousel horse and a beautiful wire dancer let the fantasies run wild."/>
    <x v="15"/>
    <n v="1570"/>
    <x v="0"/>
    <s v="DE"/>
    <s v="EUR"/>
    <x v="3529"/>
    <x v="3543"/>
    <x v="0"/>
    <x v="60"/>
    <x v="0"/>
    <x v="1"/>
    <x v="6"/>
    <x v="2"/>
    <x v="2458"/>
    <x v="3543"/>
    <x v="0"/>
  </r>
  <r>
    <n v="3544"/>
    <x v="3542"/>
    <s v="Death &amp; Pretzels presents the world premiere of Paul Pasulka's Gruoch, or Lady Macbeth"/>
    <x v="30"/>
    <n v="2500"/>
    <x v="0"/>
    <s v="US"/>
    <s v="USD"/>
    <x v="3530"/>
    <x v="3544"/>
    <x v="0"/>
    <x v="54"/>
    <x v="0"/>
    <x v="1"/>
    <x v="6"/>
    <x v="8"/>
    <x v="2459"/>
    <x v="3544"/>
    <x v="0"/>
  </r>
  <r>
    <n v="3545"/>
    <x v="3543"/>
    <s v="FUND our teens in Shakespeare's comedy &quot;The Merchant of Venice&quot;. Donating pays for our venue/insurance located in Woodland, CA."/>
    <x v="49"/>
    <n v="251"/>
    <x v="0"/>
    <s v="US"/>
    <s v="USD"/>
    <x v="3531"/>
    <x v="3545"/>
    <x v="0"/>
    <x v="22"/>
    <x v="0"/>
    <x v="1"/>
    <x v="6"/>
    <x v="8"/>
    <x v="90"/>
    <x v="3545"/>
    <x v="0"/>
  </r>
  <r>
    <n v="3546"/>
    <x v="3544"/>
    <s v="Help us produce this revealing play about Nazi-resistance member Dietrich Bonhoeffer and his final years of incarceration during WWII."/>
    <x v="184"/>
    <n v="1125"/>
    <x v="0"/>
    <s v="US"/>
    <s v="USD"/>
    <x v="3532"/>
    <x v="3546"/>
    <x v="0"/>
    <x v="10"/>
    <x v="0"/>
    <x v="1"/>
    <x v="6"/>
    <x v="21"/>
    <x v="2460"/>
    <x v="3546"/>
    <x v="0"/>
  </r>
  <r>
    <n v="3547"/>
    <x v="3545"/>
    <s v="Help to bring this heart warming story of Ray Didinger's relationship with his boyhood hero Tommy McDonald to life."/>
    <x v="19"/>
    <n v="40043.25"/>
    <x v="0"/>
    <s v="US"/>
    <s v="USD"/>
    <x v="3533"/>
    <x v="3547"/>
    <x v="0"/>
    <x v="226"/>
    <x v="0"/>
    <x v="1"/>
    <x v="6"/>
    <x v="35"/>
    <x v="2461"/>
    <x v="3547"/>
    <x v="2"/>
  </r>
  <r>
    <n v="3548"/>
    <x v="3546"/>
    <s v="We're putting together a production of THE UNDERSTUDY by Theresa Rebeck and hope you'll help us share this story."/>
    <x v="190"/>
    <n v="2140"/>
    <x v="0"/>
    <s v="US"/>
    <s v="USD"/>
    <x v="3534"/>
    <x v="3548"/>
    <x v="0"/>
    <x v="62"/>
    <x v="0"/>
    <x v="1"/>
    <x v="6"/>
    <x v="21"/>
    <x v="2414"/>
    <x v="3548"/>
    <x v="2"/>
  </r>
  <r>
    <n v="3549"/>
    <x v="3547"/>
    <s v="Help us bring to life tales of hardship, danger and community of extraordinary women working in WW1 munitions factories."/>
    <x v="28"/>
    <n v="1020"/>
    <x v="0"/>
    <s v="GB"/>
    <s v="GBP"/>
    <x v="3535"/>
    <x v="3549"/>
    <x v="0"/>
    <x v="288"/>
    <x v="0"/>
    <x v="1"/>
    <x v="6"/>
    <x v="21"/>
    <x v="2462"/>
    <x v="3549"/>
    <x v="0"/>
  </r>
  <r>
    <n v="3550"/>
    <x v="3548"/>
    <s v="MOONFACE explores the formative f***k-ups of adolescence. Fresh, incisive new writing. Monologue, movement and striking naturalism."/>
    <x v="30"/>
    <n v="2620"/>
    <x v="0"/>
    <s v="GB"/>
    <s v="GBP"/>
    <x v="3536"/>
    <x v="3550"/>
    <x v="0"/>
    <x v="31"/>
    <x v="0"/>
    <x v="1"/>
    <x v="6"/>
    <x v="2"/>
    <x v="2463"/>
    <x v="3550"/>
    <x v="2"/>
  </r>
  <r>
    <n v="3551"/>
    <x v="3549"/>
    <s v="UASPA is a performing arts high school producing its 2014 Theatre Showcase featuring our strongest performances and original work."/>
    <x v="15"/>
    <n v="1527.5"/>
    <x v="0"/>
    <s v="US"/>
    <s v="USD"/>
    <x v="3537"/>
    <x v="3551"/>
    <x v="0"/>
    <x v="20"/>
    <x v="0"/>
    <x v="1"/>
    <x v="6"/>
    <x v="21"/>
    <x v="1756"/>
    <x v="3551"/>
    <x v="3"/>
  </r>
  <r>
    <n v="3552"/>
    <x v="3550"/>
    <s v="Support Lock&amp;Key Theatre's 'Timon of Athens' by donating to our printing! Every penny goes to posters, programmes, flyers and scripts."/>
    <x v="414"/>
    <n v="773"/>
    <x v="0"/>
    <s v="GB"/>
    <s v="GBP"/>
    <x v="3538"/>
    <x v="3552"/>
    <x v="0"/>
    <x v="9"/>
    <x v="0"/>
    <x v="1"/>
    <x v="6"/>
    <x v="8"/>
    <x v="2464"/>
    <x v="3552"/>
    <x v="3"/>
  </r>
  <r>
    <n v="3553"/>
    <x v="3551"/>
    <s v="Professional actors bring to life the true stories of 5 African-Americans struggling with mental health and their search for healing."/>
    <x v="62"/>
    <n v="5845"/>
    <x v="0"/>
    <s v="US"/>
    <s v="USD"/>
    <x v="3539"/>
    <x v="3553"/>
    <x v="0"/>
    <x v="201"/>
    <x v="0"/>
    <x v="1"/>
    <x v="6"/>
    <x v="6"/>
    <x v="1382"/>
    <x v="3553"/>
    <x v="0"/>
  </r>
  <r>
    <n v="3554"/>
    <x v="3552"/>
    <s v="MASKS is a dramedy dealing with what it means to be alive, the reliability of identity, and what it means to suffer."/>
    <x v="10"/>
    <n v="5671.11"/>
    <x v="0"/>
    <s v="US"/>
    <s v="USD"/>
    <x v="3540"/>
    <x v="3554"/>
    <x v="0"/>
    <x v="28"/>
    <x v="0"/>
    <x v="1"/>
    <x v="6"/>
    <x v="40"/>
    <x v="2465"/>
    <x v="3554"/>
    <x v="0"/>
  </r>
  <r>
    <n v="3555"/>
    <x v="3553"/>
    <s v="Baby Living Room is a project created by Spazio Farma Mestre for children: free theatre for kids as sustainable education for families"/>
    <x v="262"/>
    <n v="2400"/>
    <x v="0"/>
    <s v="IT"/>
    <s v="EUR"/>
    <x v="3541"/>
    <x v="3555"/>
    <x v="0"/>
    <x v="25"/>
    <x v="0"/>
    <x v="1"/>
    <x v="6"/>
    <x v="8"/>
    <x v="1199"/>
    <x v="3555"/>
    <x v="2"/>
  </r>
  <r>
    <n v="3556"/>
    <x v="3554"/>
    <s v="'Immortal', a play about five English Air Bombers in WW2, is an exciting first project for the brand new Production Company, GreanTea."/>
    <x v="41"/>
    <n v="2210"/>
    <x v="0"/>
    <s v="GB"/>
    <s v="GBP"/>
    <x v="3542"/>
    <x v="3556"/>
    <x v="0"/>
    <x v="9"/>
    <x v="0"/>
    <x v="1"/>
    <x v="6"/>
    <x v="8"/>
    <x v="2466"/>
    <x v="3556"/>
    <x v="3"/>
  </r>
  <r>
    <n v="3557"/>
    <x v="3555"/>
    <s v="A play by April Yvette Thompson. A Gullah Healer Woman and an Afro-Cuban Priest forge a new world of magic &amp; dreams in Jim Crow Miami."/>
    <x v="57"/>
    <n v="100036"/>
    <x v="0"/>
    <s v="US"/>
    <s v="USD"/>
    <x v="3543"/>
    <x v="3557"/>
    <x v="0"/>
    <x v="501"/>
    <x v="0"/>
    <x v="1"/>
    <x v="6"/>
    <x v="8"/>
    <x v="2467"/>
    <x v="3557"/>
    <x v="3"/>
  </r>
  <r>
    <n v="3558"/>
    <x v="3556"/>
    <s v="We're making a show about sex. Because it's important, everyone wants to talk about it and it's at the start of everything."/>
    <x v="18"/>
    <n v="504"/>
    <x v="0"/>
    <s v="GB"/>
    <s v="GBP"/>
    <x v="3544"/>
    <x v="3558"/>
    <x v="0"/>
    <x v="19"/>
    <x v="0"/>
    <x v="1"/>
    <x v="6"/>
    <x v="124"/>
    <x v="2468"/>
    <x v="3558"/>
    <x v="0"/>
  </r>
  <r>
    <n v="3559"/>
    <x v="3557"/>
    <s v="A theatre company designed to help young people to come out of their shell. Offering workshops and original shows directly to schools."/>
    <x v="28"/>
    <n v="1035"/>
    <x v="0"/>
    <s v="AU"/>
    <s v="AUD"/>
    <x v="3545"/>
    <x v="3559"/>
    <x v="0"/>
    <x v="54"/>
    <x v="0"/>
    <x v="1"/>
    <x v="6"/>
    <x v="3"/>
    <x v="2469"/>
    <x v="3559"/>
    <x v="0"/>
  </r>
  <r>
    <n v="3560"/>
    <x v="3558"/>
    <s v="The world premiere of an endearing play about love, friendship, men's styling putty, Dungeons &amp; Dragons &amp; our capacity for forbearance."/>
    <x v="50"/>
    <n v="3470"/>
    <x v="0"/>
    <s v="CA"/>
    <s v="CAD"/>
    <x v="3546"/>
    <x v="3560"/>
    <x v="0"/>
    <x v="142"/>
    <x v="0"/>
    <x v="1"/>
    <x v="6"/>
    <x v="29"/>
    <x v="2470"/>
    <x v="3560"/>
    <x v="0"/>
  </r>
  <r>
    <n v="3561"/>
    <x v="3559"/>
    <s v="How You Kiss Me Is Not How I Like To Be Kissed_x000a__x000a_a new play by Dan Giles_x000a__x000a_coming to FringeNYC 2015_x000a__x000a_www.howyoukissme.com"/>
    <x v="30"/>
    <n v="2560"/>
    <x v="0"/>
    <s v="US"/>
    <s v="USD"/>
    <x v="3547"/>
    <x v="3561"/>
    <x v="0"/>
    <x v="241"/>
    <x v="0"/>
    <x v="1"/>
    <x v="6"/>
    <x v="21"/>
    <x v="2471"/>
    <x v="3561"/>
    <x v="0"/>
  </r>
  <r>
    <n v="3562"/>
    <x v="3560"/>
    <s v="ThreeWay is a part-verbatim play that explores dating &amp; what happens when someone finds the love of their life, except itâ€™s two people."/>
    <x v="415"/>
    <n v="469"/>
    <x v="0"/>
    <s v="GB"/>
    <s v="GBP"/>
    <x v="3548"/>
    <x v="3562"/>
    <x v="0"/>
    <x v="162"/>
    <x v="0"/>
    <x v="1"/>
    <x v="6"/>
    <x v="329"/>
    <x v="2472"/>
    <x v="3562"/>
    <x v="2"/>
  </r>
  <r>
    <n v="3563"/>
    <x v="3561"/>
    <s v="Written a solo show about celebrity, and I'll be performing it at the famous Just The Tonic this Edinburgh Fringe - Help me get there!"/>
    <x v="2"/>
    <n v="527.45000000000005"/>
    <x v="0"/>
    <s v="GB"/>
    <s v="GBP"/>
    <x v="3549"/>
    <x v="3563"/>
    <x v="0"/>
    <x v="20"/>
    <x v="0"/>
    <x v="1"/>
    <x v="6"/>
    <x v="2"/>
    <x v="2473"/>
    <x v="3563"/>
    <x v="2"/>
  </r>
  <r>
    <n v="3564"/>
    <x v="3562"/>
    <s v="Multi Award-Winng play THE PILLOWMAN coming to the Arts Centre Theatre, Aberdeen"/>
    <x v="28"/>
    <n v="1005"/>
    <x v="0"/>
    <s v="GB"/>
    <s v="GBP"/>
    <x v="3550"/>
    <x v="3564"/>
    <x v="0"/>
    <x v="57"/>
    <x v="0"/>
    <x v="1"/>
    <x v="6"/>
    <x v="7"/>
    <x v="2474"/>
    <x v="3564"/>
    <x v="0"/>
  </r>
  <r>
    <n v="3565"/>
    <x v="3563"/>
    <s v="The Honeymoon is Over is a romantic comedy about a recently eloped couple learning the dynamics of living together for the first time."/>
    <x v="42"/>
    <n v="1175"/>
    <x v="0"/>
    <s v="US"/>
    <s v="USD"/>
    <x v="3551"/>
    <x v="3565"/>
    <x v="0"/>
    <x v="8"/>
    <x v="0"/>
    <x v="1"/>
    <x v="6"/>
    <x v="26"/>
    <x v="2475"/>
    <x v="3565"/>
    <x v="3"/>
  </r>
  <r>
    <n v="3566"/>
    <x v="3564"/>
    <s v="A &quot;bold, subversive and very funny&quot; clown cookery show about searching for self worth in a cheesecake - VAULT Festival &amp; Tour 2015"/>
    <x v="13"/>
    <n v="2095"/>
    <x v="0"/>
    <s v="GB"/>
    <s v="GBP"/>
    <x v="3552"/>
    <x v="3566"/>
    <x v="0"/>
    <x v="44"/>
    <x v="0"/>
    <x v="1"/>
    <x v="6"/>
    <x v="2"/>
    <x v="2476"/>
    <x v="3566"/>
    <x v="3"/>
  </r>
  <r>
    <n v="3567"/>
    <x v="3565"/>
    <s v="First stage adaptation of Sarah Moore Fitzgerald's beautiful novel about Alzheimer's and time travel with a live folk score."/>
    <x v="28"/>
    <n v="1088"/>
    <x v="0"/>
    <s v="GB"/>
    <s v="GBP"/>
    <x v="3553"/>
    <x v="3567"/>
    <x v="0"/>
    <x v="14"/>
    <x v="0"/>
    <x v="1"/>
    <x v="6"/>
    <x v="15"/>
    <x v="2477"/>
    <x v="3567"/>
    <x v="0"/>
  </r>
  <r>
    <n v="3568"/>
    <x v="3566"/>
    <s v="GK. Jr (for student actors 12 and under) will bring George Macdonald's story to life. 10+ speaking parts &amp; many non-speaking parts!"/>
    <x v="28"/>
    <n v="1110"/>
    <x v="0"/>
    <s v="US"/>
    <s v="USD"/>
    <x v="3554"/>
    <x v="3568"/>
    <x v="0"/>
    <x v="10"/>
    <x v="0"/>
    <x v="1"/>
    <x v="6"/>
    <x v="38"/>
    <x v="700"/>
    <x v="3568"/>
    <x v="3"/>
  </r>
  <r>
    <n v="3569"/>
    <x v="3567"/>
    <s v="In 2015, Green Light is producing 3 shows of new plays exclusively written, directed and created by women- help make it happen!"/>
    <x v="10"/>
    <n v="5024"/>
    <x v="0"/>
    <s v="US"/>
    <s v="USD"/>
    <x v="3555"/>
    <x v="3569"/>
    <x v="0"/>
    <x v="14"/>
    <x v="0"/>
    <x v="1"/>
    <x v="6"/>
    <x v="8"/>
    <x v="2478"/>
    <x v="3569"/>
    <x v="3"/>
  </r>
  <r>
    <n v="3570"/>
    <x v="3568"/>
    <s v="Theatre Machine presents an all-new adaptation of Maxim Gorky's classic of Russian theatre, The Lower Depths."/>
    <x v="13"/>
    <n v="2287"/>
    <x v="0"/>
    <s v="US"/>
    <s v="USD"/>
    <x v="3556"/>
    <x v="3570"/>
    <x v="0"/>
    <x v="55"/>
    <x v="0"/>
    <x v="1"/>
    <x v="6"/>
    <x v="35"/>
    <x v="1336"/>
    <x v="3570"/>
    <x v="3"/>
  </r>
  <r>
    <n v="3571"/>
    <x v="3569"/>
    <s v="Support Kuleshovâ€™s first full length production; help to build the set and bring a fierce and important new play to life"/>
    <x v="15"/>
    <n v="1831"/>
    <x v="0"/>
    <s v="GB"/>
    <s v="GBP"/>
    <x v="3557"/>
    <x v="3571"/>
    <x v="0"/>
    <x v="20"/>
    <x v="0"/>
    <x v="1"/>
    <x v="6"/>
    <x v="108"/>
    <x v="2479"/>
    <x v="3571"/>
    <x v="3"/>
  </r>
  <r>
    <n v="3572"/>
    <x v="3570"/>
    <s v="A darkly comic one woman show by Abram Rooney as part of The Camden Fringe 2015."/>
    <x v="2"/>
    <n v="500"/>
    <x v="0"/>
    <s v="GB"/>
    <s v="GBP"/>
    <x v="3558"/>
    <x v="3572"/>
    <x v="0"/>
    <x v="82"/>
    <x v="0"/>
    <x v="1"/>
    <x v="6"/>
    <x v="8"/>
    <x v="2480"/>
    <x v="3572"/>
    <x v="0"/>
  </r>
  <r>
    <n v="3573"/>
    <x v="3571"/>
    <s v="London based theatre makers collaborating to create a new show about the history of HipHop."/>
    <x v="9"/>
    <n v="3084"/>
    <x v="0"/>
    <s v="GB"/>
    <s v="GBP"/>
    <x v="3559"/>
    <x v="3573"/>
    <x v="0"/>
    <x v="76"/>
    <x v="0"/>
    <x v="1"/>
    <x v="6"/>
    <x v="33"/>
    <x v="2481"/>
    <x v="3573"/>
    <x v="3"/>
  </r>
  <r>
    <n v="3574"/>
    <x v="3572"/>
    <s v="Help Galli Theater continue to bring fairytales to children in English &amp; German in our theater and to institutions serving children."/>
    <x v="238"/>
    <n v="6155"/>
    <x v="0"/>
    <s v="US"/>
    <s v="USD"/>
    <x v="3560"/>
    <x v="3574"/>
    <x v="0"/>
    <x v="43"/>
    <x v="0"/>
    <x v="1"/>
    <x v="6"/>
    <x v="6"/>
    <x v="2482"/>
    <x v="3574"/>
    <x v="3"/>
  </r>
  <r>
    <n v="3575"/>
    <x v="3573"/>
    <s v="An island in hell. Cleopatra, Joan of Arc, &amp; Queen Victoria wait, trapped in the memory of who they were... until AnaiÌˆs Nin shows up."/>
    <x v="3"/>
    <n v="10133"/>
    <x v="0"/>
    <s v="US"/>
    <s v="USD"/>
    <x v="3561"/>
    <x v="3575"/>
    <x v="0"/>
    <x v="332"/>
    <x v="0"/>
    <x v="1"/>
    <x v="6"/>
    <x v="7"/>
    <x v="2483"/>
    <x v="3575"/>
    <x v="2"/>
  </r>
  <r>
    <n v="3576"/>
    <x v="3574"/>
    <s v="Vote here for whatever show you want to see next year! No gimmick, no stretch goals, just a simple vote and a free ticket."/>
    <x v="213"/>
    <n v="100"/>
    <x v="0"/>
    <s v="US"/>
    <s v="USD"/>
    <x v="3562"/>
    <x v="3576"/>
    <x v="0"/>
    <x v="81"/>
    <x v="0"/>
    <x v="1"/>
    <x v="6"/>
    <x v="8"/>
    <x v="135"/>
    <x v="3576"/>
    <x v="2"/>
  </r>
  <r>
    <n v="3577"/>
    <x v="3575"/>
    <s v="Our goal is to bring this story of one town's processing of tragedy and their own community identity to Utah County."/>
    <x v="20"/>
    <n v="780"/>
    <x v="0"/>
    <s v="US"/>
    <s v="USD"/>
    <x v="3563"/>
    <x v="3577"/>
    <x v="0"/>
    <x v="74"/>
    <x v="0"/>
    <x v="1"/>
    <x v="6"/>
    <x v="22"/>
    <x v="673"/>
    <x v="3577"/>
    <x v="0"/>
  </r>
  <r>
    <n v="3578"/>
    <x v="3576"/>
    <s v="An unsparing, slightly surreal look at the effects of the private rented sector on two young women. Based on real events."/>
    <x v="15"/>
    <n v="1500.2"/>
    <x v="0"/>
    <s v="GB"/>
    <s v="GBP"/>
    <x v="3564"/>
    <x v="3578"/>
    <x v="0"/>
    <x v="77"/>
    <x v="0"/>
    <x v="1"/>
    <x v="6"/>
    <x v="8"/>
    <x v="1318"/>
    <x v="3578"/>
    <x v="2"/>
  </r>
  <r>
    <n v="3579"/>
    <x v="3577"/>
    <s v="Following success with 'The Canada Boys' and 'Parachute', we are looking for financial help from the community with our new production"/>
    <x v="2"/>
    <n v="500"/>
    <x v="0"/>
    <s v="GB"/>
    <s v="GBP"/>
    <x v="3565"/>
    <x v="3579"/>
    <x v="0"/>
    <x v="25"/>
    <x v="0"/>
    <x v="1"/>
    <x v="6"/>
    <x v="8"/>
    <x v="669"/>
    <x v="3579"/>
    <x v="2"/>
  </r>
  <r>
    <n v="3580"/>
    <x v="3578"/>
    <s v="Annabel Lost combines visual art and performance poetry to tell the story of two orphaned refugees, Quetzal and Rhime."/>
    <x v="42"/>
    <n v="1025"/>
    <x v="0"/>
    <s v="US"/>
    <s v="USD"/>
    <x v="3566"/>
    <x v="3580"/>
    <x v="0"/>
    <x v="74"/>
    <x v="0"/>
    <x v="1"/>
    <x v="6"/>
    <x v="35"/>
    <x v="2484"/>
    <x v="3580"/>
    <x v="0"/>
  </r>
  <r>
    <n v="3581"/>
    <x v="3579"/>
    <s v="An extraordinary, punchy and provocative new play, providing a voice for women to address their sexuality and self worth. #EDFREAK"/>
    <x v="15"/>
    <n v="1500"/>
    <x v="0"/>
    <s v="GB"/>
    <s v="GBP"/>
    <x v="3567"/>
    <x v="3581"/>
    <x v="0"/>
    <x v="43"/>
    <x v="0"/>
    <x v="1"/>
    <x v="6"/>
    <x v="8"/>
    <x v="836"/>
    <x v="3581"/>
    <x v="3"/>
  </r>
  <r>
    <n v="3582"/>
    <x v="3580"/>
    <s v="A contemporary American play touching on the scorching realities of growing up in the Millennial generation."/>
    <x v="28"/>
    <n v="2870"/>
    <x v="0"/>
    <s v="US"/>
    <s v="USD"/>
    <x v="3568"/>
    <x v="3582"/>
    <x v="0"/>
    <x v="72"/>
    <x v="0"/>
    <x v="1"/>
    <x v="6"/>
    <x v="316"/>
    <x v="2485"/>
    <x v="3582"/>
    <x v="2"/>
  </r>
  <r>
    <n v="3583"/>
    <x v="3581"/>
    <s v="Bumbling architect Romeo and handsome contractor Mario meet their match while building a balcony for Verona, NJ siren, Juliet."/>
    <x v="9"/>
    <n v="3255"/>
    <x v="0"/>
    <s v="US"/>
    <s v="USD"/>
    <x v="3569"/>
    <x v="3583"/>
    <x v="0"/>
    <x v="54"/>
    <x v="0"/>
    <x v="1"/>
    <x v="6"/>
    <x v="15"/>
    <x v="938"/>
    <x v="3583"/>
    <x v="2"/>
  </r>
  <r>
    <n v="3584"/>
    <x v="3582"/>
    <s v="Critically-acclaimed Old Trunk are back with their new play. _x000a_PRAMKICKER. _x000a__x000a_Written by Sadie Hasler &amp; directed by Sarah Mayhew."/>
    <x v="9"/>
    <n v="3465"/>
    <x v="0"/>
    <s v="GB"/>
    <s v="GBP"/>
    <x v="3570"/>
    <x v="3584"/>
    <x v="0"/>
    <x v="300"/>
    <x v="0"/>
    <x v="1"/>
    <x v="6"/>
    <x v="31"/>
    <x v="2486"/>
    <x v="3584"/>
    <x v="0"/>
  </r>
  <r>
    <n v="3585"/>
    <x v="3583"/>
    <s v="The world premiere of a play, a true story about love, loss, and a man reaching back in time as the only way to move forward."/>
    <x v="104"/>
    <n v="4050"/>
    <x v="0"/>
    <s v="US"/>
    <s v="USD"/>
    <x v="3571"/>
    <x v="3585"/>
    <x v="0"/>
    <x v="23"/>
    <x v="0"/>
    <x v="1"/>
    <x v="6"/>
    <x v="17"/>
    <x v="2487"/>
    <x v="3585"/>
    <x v="3"/>
  </r>
  <r>
    <n v="3586"/>
    <x v="3584"/>
    <s v="See Theatre In A New Light"/>
    <x v="51"/>
    <n v="8207"/>
    <x v="0"/>
    <s v="US"/>
    <s v="USD"/>
    <x v="3572"/>
    <x v="3586"/>
    <x v="0"/>
    <x v="241"/>
    <x v="0"/>
    <x v="1"/>
    <x v="6"/>
    <x v="15"/>
    <x v="2488"/>
    <x v="3586"/>
    <x v="2"/>
  </r>
  <r>
    <n v="3587"/>
    <x v="3585"/>
    <s v="The GSA BA (Hons) Acting class of 2016 are taking a transfer of their GSA Production to The Cockpit Theatre in London"/>
    <x v="2"/>
    <n v="633"/>
    <x v="0"/>
    <s v="GB"/>
    <s v="GBP"/>
    <x v="3573"/>
    <x v="3587"/>
    <x v="0"/>
    <x v="33"/>
    <x v="0"/>
    <x v="1"/>
    <x v="6"/>
    <x v="37"/>
    <x v="2489"/>
    <x v="3587"/>
    <x v="2"/>
  </r>
  <r>
    <n v="3588"/>
    <x v="3586"/>
    <s v="Touring the fast-paced, playful and poignant story of three twenty-somethings in a mental-health support group."/>
    <x v="48"/>
    <n v="201"/>
    <x v="0"/>
    <s v="GB"/>
    <s v="GBP"/>
    <x v="3574"/>
    <x v="3588"/>
    <x v="0"/>
    <x v="202"/>
    <x v="0"/>
    <x v="1"/>
    <x v="6"/>
    <x v="7"/>
    <x v="2490"/>
    <x v="3588"/>
    <x v="0"/>
  </r>
  <r>
    <n v="3589"/>
    <x v="3587"/>
    <s v="After being officially selected for the 2015 FringeNYC Festival, we are looking for your help to put on this new and exciting play!"/>
    <x v="23"/>
    <n v="5100"/>
    <x v="0"/>
    <s v="US"/>
    <s v="USD"/>
    <x v="3575"/>
    <x v="3589"/>
    <x v="0"/>
    <x v="95"/>
    <x v="0"/>
    <x v="1"/>
    <x v="6"/>
    <x v="30"/>
    <x v="2491"/>
    <x v="3589"/>
    <x v="0"/>
  </r>
  <r>
    <n v="3590"/>
    <x v="3588"/>
    <s v="Two men on trial for desertion, confined within a Glasshouse. How long can friendship last? How much can a man stand before he breaks?"/>
    <x v="10"/>
    <n v="5003"/>
    <x v="0"/>
    <s v="GB"/>
    <s v="GBP"/>
    <x v="3576"/>
    <x v="3590"/>
    <x v="0"/>
    <x v="196"/>
    <x v="0"/>
    <x v="1"/>
    <x v="6"/>
    <x v="8"/>
    <x v="2492"/>
    <x v="3590"/>
    <x v="3"/>
  </r>
  <r>
    <n v="3591"/>
    <x v="3589"/>
    <s v="We are trying to produce a kid friendly show about an imaginative journey through space and time. Help us create our wonderland!!"/>
    <x v="176"/>
    <n v="1225"/>
    <x v="0"/>
    <s v="US"/>
    <s v="USD"/>
    <x v="3577"/>
    <x v="3591"/>
    <x v="0"/>
    <x v="59"/>
    <x v="0"/>
    <x v="1"/>
    <x v="6"/>
    <x v="216"/>
    <x v="2493"/>
    <x v="3591"/>
    <x v="3"/>
  </r>
  <r>
    <n v="3592"/>
    <x v="3590"/>
    <s v="Sex. Fish. A COMET THAT DESTROYS THE WORLD. boom a play by Peter Sinn Nachtrieb- Feb 19-21 at The Bridge in NYC."/>
    <x v="13"/>
    <n v="2545"/>
    <x v="0"/>
    <s v="US"/>
    <s v="USD"/>
    <x v="3578"/>
    <x v="3592"/>
    <x v="0"/>
    <x v="2"/>
    <x v="0"/>
    <x v="1"/>
    <x v="6"/>
    <x v="37"/>
    <x v="2494"/>
    <x v="3592"/>
    <x v="3"/>
  </r>
  <r>
    <n v="3593"/>
    <x v="3591"/>
    <s v="A staged reading for &quot;Lucy &amp; Vincente&quot; in NYC. A new play about Lucille Ball &amp; Vincente Minnelli in Hollywood, 1953."/>
    <x v="9"/>
    <n v="3319"/>
    <x v="0"/>
    <s v="US"/>
    <s v="USD"/>
    <x v="3579"/>
    <x v="3593"/>
    <x v="0"/>
    <x v="68"/>
    <x v="0"/>
    <x v="1"/>
    <x v="6"/>
    <x v="38"/>
    <x v="2495"/>
    <x v="3593"/>
    <x v="3"/>
  </r>
  <r>
    <n v="3594"/>
    <x v="3592"/>
    <s v="An adaptation that realizes the internal struggle of Ibsenâ€™s most renowned protagonist as she traverses a claustrophobic social world"/>
    <x v="183"/>
    <n v="2015"/>
    <x v="0"/>
    <s v="US"/>
    <s v="USD"/>
    <x v="3580"/>
    <x v="3594"/>
    <x v="0"/>
    <x v="17"/>
    <x v="0"/>
    <x v="1"/>
    <x v="6"/>
    <x v="9"/>
    <x v="2496"/>
    <x v="3594"/>
    <x v="2"/>
  </r>
  <r>
    <n v="3595"/>
    <x v="3593"/>
    <s v="A new theatre company staging Will Eno's The Flu Season in Seattle"/>
    <x v="27"/>
    <n v="3081"/>
    <x v="0"/>
    <s v="US"/>
    <s v="USD"/>
    <x v="3581"/>
    <x v="3595"/>
    <x v="0"/>
    <x v="95"/>
    <x v="0"/>
    <x v="1"/>
    <x v="6"/>
    <x v="17"/>
    <x v="2497"/>
    <x v="3595"/>
    <x v="0"/>
  </r>
  <r>
    <n v="3596"/>
    <x v="3594"/>
    <s v="A play about the last eight years of the life of Egon Schiele, one of the most influential Austrian Expressionist artists."/>
    <x v="184"/>
    <n v="1185"/>
    <x v="0"/>
    <s v="CA"/>
    <s v="CAD"/>
    <x v="3582"/>
    <x v="3596"/>
    <x v="0"/>
    <x v="41"/>
    <x v="0"/>
    <x v="1"/>
    <x v="6"/>
    <x v="29"/>
    <x v="2498"/>
    <x v="3596"/>
    <x v="3"/>
  </r>
  <r>
    <n v="3597"/>
    <x v="3595"/>
    <s v="&quot;I think that I have my own will. I can stop this, I tell myself. But it's not true.&quot;"/>
    <x v="30"/>
    <n v="2565"/>
    <x v="0"/>
    <s v="US"/>
    <s v="USD"/>
    <x v="3583"/>
    <x v="3597"/>
    <x v="0"/>
    <x v="51"/>
    <x v="0"/>
    <x v="1"/>
    <x v="6"/>
    <x v="33"/>
    <x v="2499"/>
    <x v="3597"/>
    <x v="2"/>
  </r>
  <r>
    <n v="3598"/>
    <x v="3596"/>
    <s v="River City Theatre Company needs your support as we embark on our thirteenth production, CINDERELLA!"/>
    <x v="28"/>
    <n v="1101"/>
    <x v="0"/>
    <s v="US"/>
    <s v="USD"/>
    <x v="3584"/>
    <x v="3598"/>
    <x v="0"/>
    <x v="74"/>
    <x v="0"/>
    <x v="1"/>
    <x v="6"/>
    <x v="5"/>
    <x v="99"/>
    <x v="3598"/>
    <x v="3"/>
  </r>
  <r>
    <n v="3599"/>
    <x v="3597"/>
    <s v="Help Chrysalis get this production off the ground!  An original play, we only need $500 to get this production on its feet!"/>
    <x v="2"/>
    <n v="1010"/>
    <x v="0"/>
    <s v="US"/>
    <s v="USD"/>
    <x v="3585"/>
    <x v="3599"/>
    <x v="0"/>
    <x v="57"/>
    <x v="0"/>
    <x v="1"/>
    <x v="6"/>
    <x v="181"/>
    <x v="1225"/>
    <x v="3599"/>
    <x v="0"/>
  </r>
  <r>
    <n v="3600"/>
    <x v="3598"/>
    <s v="The First Play From The Man Who Brought You The Black James Bond!"/>
    <x v="185"/>
    <n v="13"/>
    <x v="0"/>
    <s v="US"/>
    <s v="USD"/>
    <x v="3586"/>
    <x v="3600"/>
    <x v="0"/>
    <x v="80"/>
    <x v="0"/>
    <x v="1"/>
    <x v="6"/>
    <x v="22"/>
    <x v="2500"/>
    <x v="3600"/>
    <x v="2"/>
  </r>
  <r>
    <n v="3601"/>
    <x v="3599"/>
    <s v="New play 'Pink Confetti' by Paul Roberts at The Courtyard Theatre produced by Etch and directed by Oliver Dawe."/>
    <x v="13"/>
    <n v="2087"/>
    <x v="0"/>
    <s v="GB"/>
    <s v="GBP"/>
    <x v="3587"/>
    <x v="3601"/>
    <x v="0"/>
    <x v="28"/>
    <x v="0"/>
    <x v="1"/>
    <x v="6"/>
    <x v="3"/>
    <x v="104"/>
    <x v="3601"/>
    <x v="3"/>
  </r>
  <r>
    <n v="3602"/>
    <x v="3600"/>
    <s v="A student directed and student performed production of Shakespeare's Macbeth in Milwaukee's beautiful Lake Park on June 3rd &amp; 4th"/>
    <x v="23"/>
    <n v="4002"/>
    <x v="0"/>
    <s v="US"/>
    <s v="USD"/>
    <x v="3588"/>
    <x v="3602"/>
    <x v="0"/>
    <x v="72"/>
    <x v="0"/>
    <x v="1"/>
    <x v="6"/>
    <x v="8"/>
    <x v="2501"/>
    <x v="3602"/>
    <x v="2"/>
  </r>
  <r>
    <n v="3603"/>
    <x v="3601"/>
    <s v="Help produce &quot;Thank You For Waiting,&quot; a new play that explores friendship, loss, and mental illness, at the 2016 Frigid Festival!"/>
    <x v="15"/>
    <n v="2560"/>
    <x v="0"/>
    <s v="US"/>
    <s v="USD"/>
    <x v="3589"/>
    <x v="3603"/>
    <x v="0"/>
    <x v="7"/>
    <x v="0"/>
    <x v="1"/>
    <x v="6"/>
    <x v="194"/>
    <x v="290"/>
    <x v="3603"/>
    <x v="0"/>
  </r>
  <r>
    <n v="3604"/>
    <x v="3602"/>
    <s v="â€œSuddenly Split &amp; Swiping Overâ€ is a sassy and heartfelt one-woman show about ending a longterm relationship and starting over."/>
    <x v="9"/>
    <n v="3385"/>
    <x v="0"/>
    <s v="US"/>
    <s v="USD"/>
    <x v="3590"/>
    <x v="3604"/>
    <x v="0"/>
    <x v="50"/>
    <x v="0"/>
    <x v="1"/>
    <x v="6"/>
    <x v="40"/>
    <x v="2502"/>
    <x v="3604"/>
    <x v="2"/>
  </r>
  <r>
    <n v="3605"/>
    <x v="3603"/>
    <s v="We are a new Theatre Company who are fundraising to put on a new production of the play 'The Blue Room' in High Wycombe and Maidenhead"/>
    <x v="49"/>
    <n v="460"/>
    <x v="0"/>
    <s v="GB"/>
    <s v="GBP"/>
    <x v="3591"/>
    <x v="3605"/>
    <x v="0"/>
    <x v="41"/>
    <x v="0"/>
    <x v="1"/>
    <x v="6"/>
    <x v="362"/>
    <x v="76"/>
    <x v="3605"/>
    <x v="2"/>
  </r>
  <r>
    <n v="3606"/>
    <x v="3604"/>
    <s v="Support Swansea's youngest theatre company Critical Ambition, in their co-production of BLINK with Volcano and The Other Room."/>
    <x v="9"/>
    <n v="3908"/>
    <x v="0"/>
    <s v="GB"/>
    <s v="GBP"/>
    <x v="3592"/>
    <x v="3606"/>
    <x v="0"/>
    <x v="31"/>
    <x v="0"/>
    <x v="1"/>
    <x v="6"/>
    <x v="22"/>
    <x v="2503"/>
    <x v="3606"/>
    <x v="2"/>
  </r>
  <r>
    <n v="3607"/>
    <x v="3605"/>
    <s v="'E15' is a verbatim project that looks at the story of the Focus E15 Campaign"/>
    <x v="131"/>
    <n v="580"/>
    <x v="0"/>
    <s v="GB"/>
    <s v="GBP"/>
    <x v="3593"/>
    <x v="3607"/>
    <x v="0"/>
    <x v="9"/>
    <x v="0"/>
    <x v="1"/>
    <x v="6"/>
    <x v="2"/>
    <x v="2005"/>
    <x v="3607"/>
    <x v="0"/>
  </r>
  <r>
    <n v="3608"/>
    <x v="3606"/>
    <s v="Help us get the show on the road! Petrification is a new play about home, memory and identity and we need your help to tour."/>
    <x v="134"/>
    <n v="800"/>
    <x v="0"/>
    <s v="GB"/>
    <s v="GBP"/>
    <x v="3594"/>
    <x v="3608"/>
    <x v="0"/>
    <x v="74"/>
    <x v="0"/>
    <x v="1"/>
    <x v="6"/>
    <x v="8"/>
    <x v="1354"/>
    <x v="3608"/>
    <x v="2"/>
  </r>
  <r>
    <n v="3609"/>
    <x v="3607"/>
    <s v="KHOJALY is a new play that gives a voice to refugees the world over, telling the story of the survivors of the 1992 massacre in Khojaly"/>
    <x v="416"/>
    <n v="3005"/>
    <x v="0"/>
    <s v="GB"/>
    <s v="GBP"/>
    <x v="3595"/>
    <x v="3609"/>
    <x v="0"/>
    <x v="64"/>
    <x v="0"/>
    <x v="1"/>
    <x v="6"/>
    <x v="42"/>
    <x v="2504"/>
    <x v="3609"/>
    <x v="2"/>
  </r>
  <r>
    <n v="3610"/>
    <x v="3608"/>
    <s v="The Florence Company premieres its first stage play at the Chelsea Theatre in London with an original piece of writing"/>
    <x v="28"/>
    <n v="1623"/>
    <x v="0"/>
    <s v="GB"/>
    <s v="GBP"/>
    <x v="3596"/>
    <x v="3610"/>
    <x v="0"/>
    <x v="162"/>
    <x v="0"/>
    <x v="1"/>
    <x v="6"/>
    <x v="185"/>
    <x v="2505"/>
    <x v="3610"/>
    <x v="0"/>
  </r>
  <r>
    <n v="3611"/>
    <x v="3609"/>
    <s v="How do you retain a sense identity after losing your home, your family and your country? Leftovers is a play about refugees in Nairobi."/>
    <x v="30"/>
    <n v="3400"/>
    <x v="0"/>
    <s v="GB"/>
    <s v="GBP"/>
    <x v="3597"/>
    <x v="3611"/>
    <x v="0"/>
    <x v="13"/>
    <x v="0"/>
    <x v="1"/>
    <x v="6"/>
    <x v="104"/>
    <x v="583"/>
    <x v="3611"/>
    <x v="0"/>
  </r>
  <r>
    <n v="3612"/>
    <x v="3610"/>
    <s v="A Harlem Hellfighter struggles to re-integrate into his community after heroically fighting for his country in WW1."/>
    <x v="10"/>
    <n v="7220"/>
    <x v="0"/>
    <s v="CA"/>
    <s v="CAD"/>
    <x v="3598"/>
    <x v="3612"/>
    <x v="0"/>
    <x v="7"/>
    <x v="0"/>
    <x v="1"/>
    <x v="6"/>
    <x v="124"/>
    <x v="2506"/>
    <x v="3612"/>
    <x v="3"/>
  </r>
  <r>
    <n v="3613"/>
    <x v="3611"/>
    <s v="a woman walks into a bar except she looks like a man and no one's serving drinks. one night only"/>
    <x v="21"/>
    <n v="1250"/>
    <x v="0"/>
    <s v="US"/>
    <s v="USD"/>
    <x v="3599"/>
    <x v="3613"/>
    <x v="0"/>
    <x v="9"/>
    <x v="0"/>
    <x v="1"/>
    <x v="6"/>
    <x v="8"/>
    <x v="368"/>
    <x v="3613"/>
    <x v="3"/>
  </r>
  <r>
    <n v="3614"/>
    <x v="3438"/>
    <s v="A production of &quot;Gruesome Playground Injuries&quot; by Rajiv Joseph July 24th-August 9th at The Bakery in Denver, CO."/>
    <x v="30"/>
    <n v="2520"/>
    <x v="0"/>
    <s v="US"/>
    <s v="USD"/>
    <x v="3600"/>
    <x v="3614"/>
    <x v="0"/>
    <x v="26"/>
    <x v="0"/>
    <x v="1"/>
    <x v="6"/>
    <x v="7"/>
    <x v="2507"/>
    <x v="3614"/>
    <x v="0"/>
  </r>
  <r>
    <n v="3615"/>
    <x v="3612"/>
    <s v="Bob is on the road. Bob is on the run. But from what? Will she make it to her destination and what will she find whens she gets there?"/>
    <x v="30"/>
    <n v="2670"/>
    <x v="0"/>
    <s v="GB"/>
    <s v="GBP"/>
    <x v="3601"/>
    <x v="3615"/>
    <x v="0"/>
    <x v="250"/>
    <x v="0"/>
    <x v="1"/>
    <x v="6"/>
    <x v="13"/>
    <x v="2508"/>
    <x v="3615"/>
    <x v="0"/>
  </r>
  <r>
    <n v="3616"/>
    <x v="3613"/>
    <s v="A vibrant, gender-inverted film-noir adaptation of Shakespeare's brutal comedy Taming of the Shrew, a visceral physical spectacle."/>
    <x v="30"/>
    <n v="3120"/>
    <x v="0"/>
    <s v="GB"/>
    <s v="GBP"/>
    <x v="3602"/>
    <x v="3616"/>
    <x v="0"/>
    <x v="43"/>
    <x v="0"/>
    <x v="1"/>
    <x v="6"/>
    <x v="105"/>
    <x v="2509"/>
    <x v="3616"/>
    <x v="0"/>
  </r>
  <r>
    <n v="3617"/>
    <x v="3614"/>
    <s v="Venue hire and payment of designer for a darkly comic, all female play about power - losing it, wanting it and fighting to get it back"/>
    <x v="417"/>
    <n v="880"/>
    <x v="0"/>
    <s v="GB"/>
    <s v="GBP"/>
    <x v="3603"/>
    <x v="3617"/>
    <x v="0"/>
    <x v="13"/>
    <x v="0"/>
    <x v="1"/>
    <x v="6"/>
    <x v="17"/>
    <x v="383"/>
    <x v="3617"/>
    <x v="1"/>
  </r>
  <r>
    <n v="3618"/>
    <x v="3615"/>
    <s v="The play yet to be described as &quot;A surefire Edinburgh Fringe Festival Cult Hit&quot;. Coming to the Underbelly, Edinburgh, 5th-30th August."/>
    <x v="13"/>
    <n v="2020"/>
    <x v="0"/>
    <s v="GB"/>
    <s v="GBP"/>
    <x v="3604"/>
    <x v="3618"/>
    <x v="0"/>
    <x v="66"/>
    <x v="0"/>
    <x v="1"/>
    <x v="6"/>
    <x v="7"/>
    <x v="2350"/>
    <x v="3618"/>
    <x v="0"/>
  </r>
  <r>
    <n v="3619"/>
    <x v="3616"/>
    <s v="We are a fledgling theatre company based in Atlanta looking to fund our first show, Sincerity Forever by playwright Mac Wellman."/>
    <x v="28"/>
    <n v="1130"/>
    <x v="0"/>
    <s v="US"/>
    <s v="USD"/>
    <x v="3605"/>
    <x v="3619"/>
    <x v="0"/>
    <x v="57"/>
    <x v="0"/>
    <x v="1"/>
    <x v="6"/>
    <x v="40"/>
    <x v="1137"/>
    <x v="3619"/>
    <x v="2"/>
  </r>
  <r>
    <n v="3620"/>
    <x v="3617"/>
    <s v="An Irish show about mental illness though the eyes of the man experiencing it. Support this show and help get it to Boulder and NYC."/>
    <x v="124"/>
    <n v="11045"/>
    <x v="0"/>
    <s v="US"/>
    <s v="USD"/>
    <x v="3606"/>
    <x v="3620"/>
    <x v="0"/>
    <x v="438"/>
    <x v="0"/>
    <x v="1"/>
    <x v="6"/>
    <x v="2"/>
    <x v="2510"/>
    <x v="3620"/>
    <x v="0"/>
  </r>
  <r>
    <n v="3621"/>
    <x v="3618"/>
    <s v="Bare Theatre and Sonorous Road collaborate on the NC debut of  Allan Maule's gamer fantasy play that was extended in New York."/>
    <x v="9"/>
    <n v="3292"/>
    <x v="0"/>
    <s v="US"/>
    <s v="USD"/>
    <x v="3607"/>
    <x v="3621"/>
    <x v="0"/>
    <x v="16"/>
    <x v="0"/>
    <x v="1"/>
    <x v="6"/>
    <x v="5"/>
    <x v="2511"/>
    <x v="3621"/>
    <x v="2"/>
  </r>
  <r>
    <n v="3622"/>
    <x v="3619"/>
    <s v="5 actors. 39 characters. 1 epic adventure. Presented by the Cradle Theatre Company."/>
    <x v="28"/>
    <n v="1000.99"/>
    <x v="0"/>
    <s v="US"/>
    <s v="USD"/>
    <x v="3608"/>
    <x v="3622"/>
    <x v="0"/>
    <x v="64"/>
    <x v="0"/>
    <x v="1"/>
    <x v="6"/>
    <x v="8"/>
    <x v="635"/>
    <x v="3622"/>
    <x v="3"/>
  </r>
  <r>
    <n v="3623"/>
    <x v="3620"/>
    <s v="An original play exploring the complications of romantic relationships in all forms."/>
    <x v="30"/>
    <n v="3000"/>
    <x v="0"/>
    <s v="US"/>
    <s v="USD"/>
    <x v="3609"/>
    <x v="3623"/>
    <x v="0"/>
    <x v="69"/>
    <x v="0"/>
    <x v="1"/>
    <x v="6"/>
    <x v="28"/>
    <x v="1461"/>
    <x v="3623"/>
    <x v="3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s v="US"/>
    <s v="USD"/>
    <x v="3610"/>
    <x v="3624"/>
    <x v="0"/>
    <x v="70"/>
    <x v="0"/>
    <x v="1"/>
    <x v="6"/>
    <x v="2"/>
    <x v="2512"/>
    <x v="3624"/>
    <x v="2"/>
  </r>
  <r>
    <n v="3625"/>
    <x v="3622"/>
    <s v="Help us run Leithâ€™s acclaimed, year round pub theatre VPT as part of Edinburgh Fringe 2015. Presenting 72 short plays over two weeks."/>
    <x v="9"/>
    <n v="3080"/>
    <x v="0"/>
    <s v="GB"/>
    <s v="GBP"/>
    <x v="3611"/>
    <x v="3625"/>
    <x v="0"/>
    <x v="76"/>
    <x v="0"/>
    <x v="1"/>
    <x v="6"/>
    <x v="33"/>
    <x v="1765"/>
    <x v="3625"/>
    <x v="0"/>
  </r>
  <r>
    <n v="3626"/>
    <x v="3623"/>
    <s v="The first four-week performance run for our dance-theatre company, Geste Records, to be performed at The Yard Theatre in September."/>
    <x v="23"/>
    <n v="4073"/>
    <x v="0"/>
    <s v="GB"/>
    <s v="GBP"/>
    <x v="3612"/>
    <x v="3626"/>
    <x v="0"/>
    <x v="53"/>
    <x v="0"/>
    <x v="1"/>
    <x v="6"/>
    <x v="21"/>
    <x v="2513"/>
    <x v="3626"/>
    <x v="3"/>
  </r>
  <r>
    <n v="3627"/>
    <x v="3624"/>
    <s v="One Shot Theatre Company is an organization that promotes youth theatre for social change, putting on shows that open a social dialogue"/>
    <x v="13"/>
    <n v="2000"/>
    <x v="0"/>
    <s v="US"/>
    <s v="USD"/>
    <x v="3613"/>
    <x v="3627"/>
    <x v="0"/>
    <x v="60"/>
    <x v="0"/>
    <x v="1"/>
    <x v="6"/>
    <x v="8"/>
    <x v="2514"/>
    <x v="3627"/>
    <x v="2"/>
  </r>
  <r>
    <n v="3628"/>
    <x v="3625"/>
    <s v="I am asking for public funding to help put together a musical tribute titled &quot;Blast From The Past&quot; reenacting famous HipHop, RnB acts."/>
    <x v="57"/>
    <n v="0"/>
    <x v="2"/>
    <s v="US"/>
    <s v="USD"/>
    <x v="3614"/>
    <x v="3628"/>
    <x v="0"/>
    <x v="78"/>
    <x v="1"/>
    <x v="1"/>
    <x v="40"/>
    <x v="50"/>
    <x v="121"/>
    <x v="3628"/>
    <x v="0"/>
  </r>
  <r>
    <n v="3629"/>
    <x v="3626"/>
    <s v="Introducing a high class environmentally friendly, vegan, adult cabaret theater in Chicago with unique on, and off stage entertainment."/>
    <x v="80"/>
    <n v="2"/>
    <x v="2"/>
    <s v="US"/>
    <s v="USD"/>
    <x v="3615"/>
    <x v="3629"/>
    <x v="0"/>
    <x v="84"/>
    <x v="1"/>
    <x v="1"/>
    <x v="40"/>
    <x v="50"/>
    <x v="120"/>
    <x v="3629"/>
    <x v="2"/>
  </r>
  <r>
    <n v="3630"/>
    <x v="3627"/>
    <s v="The Jeremy Kyle Show offers so much subject matter to create an opera with.  Along with his brilliant put downs it could be excellent!"/>
    <x v="9"/>
    <n v="1"/>
    <x v="2"/>
    <s v="GB"/>
    <s v="GBP"/>
    <x v="3616"/>
    <x v="3630"/>
    <x v="0"/>
    <x v="29"/>
    <x v="1"/>
    <x v="1"/>
    <x v="40"/>
    <x v="50"/>
    <x v="120"/>
    <x v="3630"/>
    <x v="3"/>
  </r>
  <r>
    <n v="3631"/>
    <x v="3628"/>
    <s v="A revival of Shadowbox Live's Off-Broadway Rock Opera to uncompromisingly explore the darker urges of humankind. But we need your help!"/>
    <x v="418"/>
    <n v="8725"/>
    <x v="2"/>
    <s v="US"/>
    <s v="USD"/>
    <x v="3617"/>
    <x v="3631"/>
    <x v="0"/>
    <x v="211"/>
    <x v="1"/>
    <x v="1"/>
    <x v="40"/>
    <x v="76"/>
    <x v="2515"/>
    <x v="3631"/>
    <x v="3"/>
  </r>
  <r>
    <n v="3632"/>
    <x v="3629"/>
    <s v="A professional musical revue. First performed in 2013 as a short tour, to be embarking on a full length tour across the UK in 2015!"/>
    <x v="2"/>
    <n v="100"/>
    <x v="2"/>
    <s v="GB"/>
    <s v="GBP"/>
    <x v="3618"/>
    <x v="3632"/>
    <x v="0"/>
    <x v="29"/>
    <x v="1"/>
    <x v="1"/>
    <x v="40"/>
    <x v="68"/>
    <x v="101"/>
    <x v="3632"/>
    <x v="3"/>
  </r>
  <r>
    <n v="3633"/>
    <x v="3630"/>
    <s v="SMOKEY AND THE BANDIT: THE MUSICAL_x000a_The classic film, characters and music you love, on stage, LIVE!"/>
    <x v="10"/>
    <n v="1762"/>
    <x v="2"/>
    <s v="US"/>
    <s v="USD"/>
    <x v="3619"/>
    <x v="3633"/>
    <x v="0"/>
    <x v="162"/>
    <x v="1"/>
    <x v="1"/>
    <x v="40"/>
    <x v="131"/>
    <x v="2516"/>
    <x v="3633"/>
    <x v="2"/>
  </r>
  <r>
    <n v="3634"/>
    <x v="3631"/>
    <s v="Alice is an original musical for all ages with a unique new story based on Alice's Adventures in Wonderland, premiering in summer 2017."/>
    <x v="96"/>
    <n v="3185"/>
    <x v="2"/>
    <s v="CA"/>
    <s v="CAD"/>
    <x v="3620"/>
    <x v="3634"/>
    <x v="0"/>
    <x v="59"/>
    <x v="1"/>
    <x v="1"/>
    <x v="40"/>
    <x v="65"/>
    <x v="2517"/>
    <x v="3634"/>
    <x v="2"/>
  </r>
  <r>
    <n v="3635"/>
    <x v="3632"/>
    <s v="Mary's Son is a pop opera about Jesus and the hope he brings to all people."/>
    <x v="8"/>
    <n v="1276"/>
    <x v="2"/>
    <s v="US"/>
    <s v="USD"/>
    <x v="3621"/>
    <x v="3635"/>
    <x v="0"/>
    <x v="73"/>
    <x v="1"/>
    <x v="1"/>
    <x v="40"/>
    <x v="71"/>
    <x v="2518"/>
    <x v="3635"/>
    <x v="2"/>
  </r>
  <r>
    <n v="3636"/>
    <x v="3633"/>
    <s v="The Brotherâ€™s of B-block is a musical play. A new take on &quot;OZ&quot; _x000a_The Wizard of OZ meets HBO's OZ."/>
    <x v="60"/>
    <n v="0"/>
    <x v="2"/>
    <s v="US"/>
    <s v="USD"/>
    <x v="3622"/>
    <x v="3636"/>
    <x v="0"/>
    <x v="78"/>
    <x v="1"/>
    <x v="1"/>
    <x v="40"/>
    <x v="50"/>
    <x v="121"/>
    <x v="3636"/>
    <x v="0"/>
  </r>
  <r>
    <n v="3637"/>
    <x v="3634"/>
    <s v="THE BALLAD OF DOWNTOWN JAKE is a newly created contemporary music drama that is schedule to premiere in Phoenix, AZ in March 2015."/>
    <x v="9"/>
    <n v="926"/>
    <x v="2"/>
    <s v="US"/>
    <s v="USD"/>
    <x v="3623"/>
    <x v="3637"/>
    <x v="0"/>
    <x v="25"/>
    <x v="1"/>
    <x v="1"/>
    <x v="40"/>
    <x v="134"/>
    <x v="2519"/>
    <x v="3637"/>
    <x v="3"/>
  </r>
  <r>
    <n v="3638"/>
    <x v="3635"/>
    <s v="A rock and roll journey that explores love, loss, redemption, duality and ascension."/>
    <x v="126"/>
    <n v="216"/>
    <x v="2"/>
    <s v="CA"/>
    <s v="CAD"/>
    <x v="3624"/>
    <x v="3638"/>
    <x v="0"/>
    <x v="84"/>
    <x v="1"/>
    <x v="1"/>
    <x v="40"/>
    <x v="113"/>
    <x v="1694"/>
    <x v="3638"/>
    <x v="0"/>
  </r>
  <r>
    <n v="3639"/>
    <x v="3636"/>
    <s v="POE is a tragicomic musical about the life and works of Edgar Poe, with Death as his therapist helping him find peace in the beyond."/>
    <x v="31"/>
    <n v="1"/>
    <x v="2"/>
    <s v="US"/>
    <s v="USD"/>
    <x v="3625"/>
    <x v="3639"/>
    <x v="0"/>
    <x v="29"/>
    <x v="1"/>
    <x v="1"/>
    <x v="40"/>
    <x v="50"/>
    <x v="120"/>
    <x v="3639"/>
    <x v="2"/>
  </r>
  <r>
    <n v="3640"/>
    <x v="3637"/>
    <s v="Help us bring the SPRING AWAKENING to Frederick, MD! _x000a__x000a_We're producing a project for young adults and could use your help."/>
    <x v="28"/>
    <n v="55"/>
    <x v="2"/>
    <s v="US"/>
    <s v="USD"/>
    <x v="3626"/>
    <x v="3640"/>
    <x v="0"/>
    <x v="83"/>
    <x v="1"/>
    <x v="1"/>
    <x v="40"/>
    <x v="52"/>
    <x v="1714"/>
    <x v="3640"/>
    <x v="0"/>
  </r>
  <r>
    <n v="3641"/>
    <x v="3638"/>
    <s v="See Pryor from his teenage years to his last breath featuring his past wives, closest friends. &amp; his fan favorite character Mudbone."/>
    <x v="9"/>
    <n v="0"/>
    <x v="2"/>
    <s v="US"/>
    <s v="USD"/>
    <x v="3627"/>
    <x v="3641"/>
    <x v="0"/>
    <x v="78"/>
    <x v="1"/>
    <x v="1"/>
    <x v="40"/>
    <x v="50"/>
    <x v="121"/>
    <x v="3641"/>
    <x v="3"/>
  </r>
  <r>
    <n v="3642"/>
    <x v="3639"/>
    <s v="All the world's a stage..._x000a_It is my biggest dream to perform my own, selfcreated musical with lots of kids as big as I am able to."/>
    <x v="176"/>
    <n v="15"/>
    <x v="2"/>
    <s v="DE"/>
    <s v="EUR"/>
    <x v="3628"/>
    <x v="3642"/>
    <x v="0"/>
    <x v="84"/>
    <x v="1"/>
    <x v="1"/>
    <x v="40"/>
    <x v="53"/>
    <x v="501"/>
    <x v="3642"/>
    <x v="0"/>
  </r>
  <r>
    <n v="3643"/>
    <x v="3640"/>
    <s v="It feels like the first time. Like the very first time everyone's coming-of-age comes to the stage. Think 'Wicked', with bad acne."/>
    <x v="31"/>
    <n v="0"/>
    <x v="2"/>
    <s v="US"/>
    <s v="USD"/>
    <x v="3629"/>
    <x v="3643"/>
    <x v="0"/>
    <x v="78"/>
    <x v="1"/>
    <x v="1"/>
    <x v="40"/>
    <x v="50"/>
    <x v="121"/>
    <x v="3643"/>
    <x v="0"/>
  </r>
  <r>
    <n v="3644"/>
    <x v="3641"/>
    <s v="We are the Saugerties High School drama club. Please help us create our musical to keep theater alive!"/>
    <x v="10"/>
    <n v="821"/>
    <x v="2"/>
    <s v="US"/>
    <s v="USD"/>
    <x v="3630"/>
    <x v="3644"/>
    <x v="0"/>
    <x v="8"/>
    <x v="1"/>
    <x v="1"/>
    <x v="40"/>
    <x v="63"/>
    <x v="2520"/>
    <x v="3644"/>
    <x v="2"/>
  </r>
  <r>
    <n v="3645"/>
    <x v="3642"/>
    <s v="This new musical comedy empowers women and girls of all ages to be themselves in their shoes, whatever shoes they choose."/>
    <x v="28"/>
    <n v="1"/>
    <x v="2"/>
    <s v="CA"/>
    <s v="CAD"/>
    <x v="3631"/>
    <x v="3645"/>
    <x v="0"/>
    <x v="29"/>
    <x v="1"/>
    <x v="1"/>
    <x v="40"/>
    <x v="50"/>
    <x v="120"/>
    <x v="3645"/>
    <x v="2"/>
  </r>
  <r>
    <n v="3646"/>
    <x v="3643"/>
    <s v="Develop demo materials for new, true story of teen Revolutionary War heroes - for hybrid film/live stage musical"/>
    <x v="3"/>
    <n v="481"/>
    <x v="2"/>
    <s v="US"/>
    <s v="USD"/>
    <x v="3632"/>
    <x v="3646"/>
    <x v="0"/>
    <x v="22"/>
    <x v="1"/>
    <x v="1"/>
    <x v="40"/>
    <x v="62"/>
    <x v="2521"/>
    <x v="3646"/>
    <x v="0"/>
  </r>
  <r>
    <n v="3647"/>
    <x v="3644"/>
    <s v="Zachariah Sheldon is a brilliant, darkly twisted brand new musical with music from Mark Newton and script by Anthony Wilkes"/>
    <x v="2"/>
    <n v="30"/>
    <x v="2"/>
    <s v="GB"/>
    <s v="GBP"/>
    <x v="3633"/>
    <x v="3647"/>
    <x v="0"/>
    <x v="84"/>
    <x v="1"/>
    <x v="1"/>
    <x v="40"/>
    <x v="52"/>
    <x v="2"/>
    <x v="3647"/>
    <x v="2"/>
  </r>
  <r>
    <n v="3648"/>
    <x v="3645"/>
    <s v="Help Moth Live! Support Moth and its artist collective to achieve its 2014/15 season."/>
    <x v="79"/>
    <n v="40153"/>
    <x v="0"/>
    <s v="US"/>
    <s v="USD"/>
    <x v="3634"/>
    <x v="3648"/>
    <x v="0"/>
    <x v="196"/>
    <x v="0"/>
    <x v="1"/>
    <x v="6"/>
    <x v="8"/>
    <x v="2522"/>
    <x v="3648"/>
    <x v="3"/>
  </r>
  <r>
    <n v="3649"/>
    <x v="3646"/>
    <s v="Monies raised will help offset production costs of  transportation of set and actors, theatre rental and advertising costs."/>
    <x v="47"/>
    <n v="780"/>
    <x v="0"/>
    <s v="CA"/>
    <s v="CAD"/>
    <x v="3635"/>
    <x v="3649"/>
    <x v="0"/>
    <x v="22"/>
    <x v="0"/>
    <x v="1"/>
    <x v="6"/>
    <x v="3"/>
    <x v="1158"/>
    <x v="3649"/>
    <x v="3"/>
  </r>
  <r>
    <n v="3650"/>
    <x v="3647"/>
    <s v="A terse and delicate dissection of male emotions from a rural perspective: fathers and sons, legacy and heritage, molasses and mud."/>
    <x v="2"/>
    <n v="500"/>
    <x v="0"/>
    <s v="GB"/>
    <s v="GBP"/>
    <x v="3636"/>
    <x v="3650"/>
    <x v="0"/>
    <x v="57"/>
    <x v="0"/>
    <x v="1"/>
    <x v="6"/>
    <x v="8"/>
    <x v="2011"/>
    <x v="3650"/>
    <x v="2"/>
  </r>
  <r>
    <n v="3651"/>
    <x v="3648"/>
    <s v="A Chicago staged reading of Jim Cartwright's 1992 play-with-music, &quot;The Rise and Fall of Little Voice.&quot;"/>
    <x v="2"/>
    <n v="520"/>
    <x v="0"/>
    <s v="US"/>
    <s v="USD"/>
    <x v="3637"/>
    <x v="3651"/>
    <x v="0"/>
    <x v="82"/>
    <x v="0"/>
    <x v="1"/>
    <x v="6"/>
    <x v="3"/>
    <x v="1337"/>
    <x v="3651"/>
    <x v="3"/>
  </r>
  <r>
    <n v="3652"/>
    <x v="2866"/>
    <s v="A new take on a classic. Under the direction of Rosanna Saracino, We are exploring the darker elements of A Midsummer Night's Dream."/>
    <x v="43"/>
    <n v="752"/>
    <x v="0"/>
    <s v="CA"/>
    <s v="CAD"/>
    <x v="3638"/>
    <x v="3652"/>
    <x v="0"/>
    <x v="57"/>
    <x v="0"/>
    <x v="1"/>
    <x v="6"/>
    <x v="366"/>
    <x v="2523"/>
    <x v="3652"/>
    <x v="2"/>
  </r>
  <r>
    <n v="3653"/>
    <x v="3649"/>
    <s v="ALLIE is a new dark comedy play which will premiere at the Edinburgh Festival Fringe 2015. Written and produced by Ruaraidh Murray."/>
    <x v="13"/>
    <n v="2010"/>
    <x v="0"/>
    <s v="GB"/>
    <s v="GBP"/>
    <x v="3639"/>
    <x v="3653"/>
    <x v="0"/>
    <x v="51"/>
    <x v="0"/>
    <x v="1"/>
    <x v="6"/>
    <x v="7"/>
    <x v="2524"/>
    <x v="3653"/>
    <x v="0"/>
  </r>
  <r>
    <n v="3654"/>
    <x v="3650"/>
    <s v="Miranda Conquest is Britainâ€™s top celebrity chef. One problem: she canâ€™t cook. A comedy about control, celebrity and kitchen knives."/>
    <x v="15"/>
    <n v="2616"/>
    <x v="0"/>
    <s v="GB"/>
    <s v="GBP"/>
    <x v="3640"/>
    <x v="3654"/>
    <x v="0"/>
    <x v="44"/>
    <x v="0"/>
    <x v="1"/>
    <x v="6"/>
    <x v="107"/>
    <x v="2525"/>
    <x v="3654"/>
    <x v="2"/>
  </r>
  <r>
    <n v="3655"/>
    <x v="3651"/>
    <s v="All aboard for the world premiere of a new steampunk-inspired train adventure play, written by Maggie Lee and directed by Amy Poisson!"/>
    <x v="10"/>
    <n v="5813"/>
    <x v="0"/>
    <s v="US"/>
    <s v="USD"/>
    <x v="3641"/>
    <x v="3655"/>
    <x v="0"/>
    <x v="1"/>
    <x v="0"/>
    <x v="1"/>
    <x v="6"/>
    <x v="31"/>
    <x v="2526"/>
    <x v="3655"/>
    <x v="0"/>
  </r>
  <r>
    <n v="3656"/>
    <x v="3652"/>
    <s v="Auch dieses Jahr soll wieder unter der Leitung von Christian Seiler &amp; Bruno Catalano ein Projekt der AG Theater stattfinden."/>
    <x v="10"/>
    <n v="5291"/>
    <x v="0"/>
    <s v="CH"/>
    <s v="CHF"/>
    <x v="3642"/>
    <x v="3656"/>
    <x v="0"/>
    <x v="67"/>
    <x v="0"/>
    <x v="1"/>
    <x v="6"/>
    <x v="6"/>
    <x v="2527"/>
    <x v="3656"/>
    <x v="1"/>
  </r>
  <r>
    <n v="3657"/>
    <x v="3653"/>
    <s v="Vi mindes 400-Ã¥ret for Shakespeares dÃ¸d ved at producere en forestilling, som indeholder alt det, som vi kender Shakespeare for."/>
    <x v="13"/>
    <n v="2215"/>
    <x v="0"/>
    <s v="DK"/>
    <s v="DKK"/>
    <x v="3643"/>
    <x v="3657"/>
    <x v="0"/>
    <x v="9"/>
    <x v="0"/>
    <x v="1"/>
    <x v="6"/>
    <x v="38"/>
    <x v="2528"/>
    <x v="3657"/>
    <x v="2"/>
  </r>
  <r>
    <n v="3658"/>
    <x v="3654"/>
    <s v="Life is hard when your own imaginary friend can't make time for you."/>
    <x v="15"/>
    <n v="1510"/>
    <x v="0"/>
    <s v="US"/>
    <s v="USD"/>
    <x v="3644"/>
    <x v="3658"/>
    <x v="0"/>
    <x v="9"/>
    <x v="0"/>
    <x v="1"/>
    <x v="6"/>
    <x v="7"/>
    <x v="1700"/>
    <x v="3658"/>
    <x v="3"/>
  </r>
  <r>
    <n v="3659"/>
    <x v="3655"/>
    <s v="We want you to analyze while we dramatize if people who romanticize can recognize true love in a disguise."/>
    <x v="9"/>
    <n v="3061"/>
    <x v="0"/>
    <s v="US"/>
    <s v="USD"/>
    <x v="3645"/>
    <x v="3659"/>
    <x v="0"/>
    <x v="62"/>
    <x v="0"/>
    <x v="1"/>
    <x v="6"/>
    <x v="21"/>
    <x v="2529"/>
    <x v="3659"/>
    <x v="0"/>
  </r>
  <r>
    <n v="3660"/>
    <x v="3656"/>
    <s v="We are a young company who have been accepted to put on our play at The Courtyard Theatre. We need Â£250 for flyers, props and costume!"/>
    <x v="49"/>
    <n v="250"/>
    <x v="0"/>
    <s v="GB"/>
    <s v="GBP"/>
    <x v="3646"/>
    <x v="3660"/>
    <x v="0"/>
    <x v="19"/>
    <x v="0"/>
    <x v="1"/>
    <x v="6"/>
    <x v="8"/>
    <x v="2530"/>
    <x v="3660"/>
    <x v="3"/>
  </r>
  <r>
    <n v="3661"/>
    <x v="3657"/>
    <s v="AENY-Spanish Artists in NY brings Juan Diego Botto's &quot;brilliant script&quot; (El PaÃ­s) for &quot;An Invisible Piece of this World&quot; to the stage."/>
    <x v="9"/>
    <n v="3330"/>
    <x v="0"/>
    <s v="US"/>
    <s v="USD"/>
    <x v="3647"/>
    <x v="3661"/>
    <x v="0"/>
    <x v="17"/>
    <x v="0"/>
    <x v="1"/>
    <x v="6"/>
    <x v="38"/>
    <x v="2531"/>
    <x v="3661"/>
    <x v="2"/>
  </r>
  <r>
    <n v="3662"/>
    <x v="3658"/>
    <s v="I'm an Inuit playwright chosen for the esteemed Arctic Circle Residency in Svalbard to write about 1800's Inuk woman guide, Tookoolito."/>
    <x v="6"/>
    <n v="8114"/>
    <x v="0"/>
    <s v="CA"/>
    <s v="CAD"/>
    <x v="3648"/>
    <x v="3662"/>
    <x v="0"/>
    <x v="244"/>
    <x v="0"/>
    <x v="1"/>
    <x v="6"/>
    <x v="7"/>
    <x v="2532"/>
    <x v="3662"/>
    <x v="0"/>
  </r>
  <r>
    <n v="3663"/>
    <x v="3659"/>
    <s v="Each year our community comes together to put on a fun and funny family show. We need your help to keep our annual event going."/>
    <x v="419"/>
    <n v="234"/>
    <x v="0"/>
    <s v="GB"/>
    <s v="GBP"/>
    <x v="3649"/>
    <x v="3663"/>
    <x v="0"/>
    <x v="82"/>
    <x v="0"/>
    <x v="1"/>
    <x v="6"/>
    <x v="3"/>
    <x v="433"/>
    <x v="3663"/>
    <x v="2"/>
  </r>
  <r>
    <n v="3664"/>
    <x v="3660"/>
    <s v="An Original Short Play: two young women search for answers about sexuality, the history they are taught, and their animal instincts."/>
    <x v="134"/>
    <n v="875"/>
    <x v="0"/>
    <s v="US"/>
    <s v="USD"/>
    <x v="3650"/>
    <x v="3664"/>
    <x v="0"/>
    <x v="10"/>
    <x v="0"/>
    <x v="1"/>
    <x v="6"/>
    <x v="15"/>
    <x v="2533"/>
    <x v="3664"/>
    <x v="2"/>
  </r>
  <r>
    <n v="3665"/>
    <x v="3661"/>
    <s v="A Fantastic creation about Napoleon, through his words and letters, sublimated by a musical score of rare beauty. Magnificent poetry!"/>
    <x v="420"/>
    <n v="714"/>
    <x v="0"/>
    <s v="FR"/>
    <s v="EUR"/>
    <x v="3651"/>
    <x v="3665"/>
    <x v="0"/>
    <x v="25"/>
    <x v="0"/>
    <x v="1"/>
    <x v="6"/>
    <x v="41"/>
    <x v="2534"/>
    <x v="3665"/>
    <x v="0"/>
  </r>
  <r>
    <n v="3666"/>
    <x v="3662"/>
    <s v="Artistic Internship @ Ojai Playwrights Conference"/>
    <x v="38"/>
    <n v="1200"/>
    <x v="0"/>
    <s v="US"/>
    <s v="USD"/>
    <x v="3652"/>
    <x v="3666"/>
    <x v="0"/>
    <x v="44"/>
    <x v="0"/>
    <x v="1"/>
    <x v="6"/>
    <x v="8"/>
    <x v="2535"/>
    <x v="3666"/>
    <x v="3"/>
  </r>
  <r>
    <n v="3667"/>
    <x v="3663"/>
    <s v="A short man takes his tall family to court for stealing his height. Help Small Things Theatre take this big story to EdFringe 2015!"/>
    <x v="9"/>
    <n v="3095.11"/>
    <x v="0"/>
    <s v="GB"/>
    <s v="GBP"/>
    <x v="3653"/>
    <x v="3667"/>
    <x v="0"/>
    <x v="6"/>
    <x v="0"/>
    <x v="1"/>
    <x v="6"/>
    <x v="33"/>
    <x v="2536"/>
    <x v="3667"/>
    <x v="0"/>
  </r>
  <r>
    <n v="3668"/>
    <x v="3664"/>
    <s v="A stunning production of Michele Lowe's biting play, The Smell of the Kill.  Brought to you by Michael Sheeks and his friends &amp; heroes."/>
    <x v="28"/>
    <n v="1035"/>
    <x v="0"/>
    <s v="US"/>
    <s v="USD"/>
    <x v="3654"/>
    <x v="3668"/>
    <x v="0"/>
    <x v="33"/>
    <x v="0"/>
    <x v="1"/>
    <x v="6"/>
    <x v="3"/>
    <x v="2537"/>
    <x v="3668"/>
    <x v="0"/>
  </r>
  <r>
    <n v="3669"/>
    <x v="3665"/>
    <s v="Prowl Theatre Company is brand new. We are putting on our first play 'Sexual perversity in Chicago', from the 10th to the 16th August"/>
    <x v="28"/>
    <n v="1382"/>
    <x v="0"/>
    <s v="GB"/>
    <s v="GBP"/>
    <x v="3655"/>
    <x v="3669"/>
    <x v="0"/>
    <x v="57"/>
    <x v="0"/>
    <x v="1"/>
    <x v="6"/>
    <x v="179"/>
    <x v="2538"/>
    <x v="3669"/>
    <x v="0"/>
  </r>
  <r>
    <n v="3670"/>
    <x v="3666"/>
    <s v="Debauchery, laughter, violence and politics. Why wouldn't you want help Drama Soc's production of 'Posh' be the best it can be?"/>
    <x v="421"/>
    <n v="241"/>
    <x v="0"/>
    <s v="GB"/>
    <s v="GBP"/>
    <x v="3656"/>
    <x v="3670"/>
    <x v="0"/>
    <x v="8"/>
    <x v="0"/>
    <x v="1"/>
    <x v="6"/>
    <x v="5"/>
    <x v="2539"/>
    <x v="3670"/>
    <x v="0"/>
  </r>
  <r>
    <n v="3671"/>
    <x v="3667"/>
    <s v="Bring a touring character education play about making wise choices to elementary students in Kentuckiana. Vote Kylie for President!"/>
    <x v="8"/>
    <n v="3530"/>
    <x v="0"/>
    <s v="US"/>
    <s v="USD"/>
    <x v="3657"/>
    <x v="3671"/>
    <x v="0"/>
    <x v="244"/>
    <x v="0"/>
    <x v="1"/>
    <x v="6"/>
    <x v="7"/>
    <x v="2540"/>
    <x v="3671"/>
    <x v="3"/>
  </r>
  <r>
    <n v="3672"/>
    <x v="3668"/>
    <s v="1984. An IRA bomb explodes at the Grand Hotel. Years on, the bomber and a victim's daughter meet. The meeting changes both their lives."/>
    <x v="9"/>
    <n v="3046"/>
    <x v="0"/>
    <s v="GB"/>
    <s v="GBP"/>
    <x v="3658"/>
    <x v="3672"/>
    <x v="0"/>
    <x v="7"/>
    <x v="0"/>
    <x v="1"/>
    <x v="6"/>
    <x v="21"/>
    <x v="2541"/>
    <x v="3672"/>
    <x v="3"/>
  </r>
  <r>
    <n v="3673"/>
    <x v="3669"/>
    <s v="Zoe is a teenage girl growing up in a deeply disturbing society. If those paid to protect her aren't listening, then who is?"/>
    <x v="23"/>
    <n v="4545"/>
    <x v="0"/>
    <s v="GB"/>
    <s v="GBP"/>
    <x v="3659"/>
    <x v="3673"/>
    <x v="0"/>
    <x v="229"/>
    <x v="0"/>
    <x v="1"/>
    <x v="6"/>
    <x v="35"/>
    <x v="2542"/>
    <x v="3673"/>
    <x v="3"/>
  </r>
  <r>
    <n v="3674"/>
    <x v="3670"/>
    <s v="Theaterprojekt 12. Kl. Waldorfschule Essen. 2 junge Regisseure bringen volles Engagement &amp; Zeit ein. FÃ¼r ihre Finanzierung sammeln wir."/>
    <x v="37"/>
    <n v="4500"/>
    <x v="0"/>
    <s v="DE"/>
    <s v="EUR"/>
    <x v="3660"/>
    <x v="3674"/>
    <x v="0"/>
    <x v="162"/>
    <x v="0"/>
    <x v="1"/>
    <x v="6"/>
    <x v="8"/>
    <x v="2543"/>
    <x v="3674"/>
    <x v="2"/>
  </r>
  <r>
    <n v="3675"/>
    <x v="3671"/>
    <s v="3 decades, 3 generations, 3 friends, one house. Real Eyes Theatre explore how our lives are influenced by the decades we grow up in."/>
    <x v="45"/>
    <n v="70"/>
    <x v="0"/>
    <s v="GB"/>
    <s v="GBP"/>
    <x v="3661"/>
    <x v="3675"/>
    <x v="0"/>
    <x v="83"/>
    <x v="0"/>
    <x v="1"/>
    <x v="6"/>
    <x v="49"/>
    <x v="457"/>
    <x v="3675"/>
    <x v="2"/>
  </r>
  <r>
    <n v="3676"/>
    <x v="3672"/>
    <s v="The Black and White Theatre Company Inc. is a small company who loves to perform and entertain, but needs your support to succeed!"/>
    <x v="134"/>
    <n v="1030"/>
    <x v="0"/>
    <s v="US"/>
    <s v="USD"/>
    <x v="3662"/>
    <x v="3676"/>
    <x v="0"/>
    <x v="38"/>
    <x v="0"/>
    <x v="1"/>
    <x v="6"/>
    <x v="32"/>
    <x v="2544"/>
    <x v="3676"/>
    <x v="3"/>
  </r>
  <r>
    <n v="3677"/>
    <x v="3673"/>
    <s v="Goldfish Memory Productions seeks at least $12,000 to begin their first 3 professional projects."/>
    <x v="14"/>
    <n v="12348.5"/>
    <x v="0"/>
    <s v="US"/>
    <s v="USD"/>
    <x v="3663"/>
    <x v="3677"/>
    <x v="0"/>
    <x v="473"/>
    <x v="0"/>
    <x v="1"/>
    <x v="6"/>
    <x v="33"/>
    <x v="2545"/>
    <x v="3677"/>
    <x v="3"/>
  </r>
  <r>
    <n v="3678"/>
    <x v="3674"/>
    <s v="The Ugly Collective takes Some big Some bang to the Underbelly Venues at the Edinburgh Fringe!"/>
    <x v="13"/>
    <n v="2050"/>
    <x v="0"/>
    <s v="GB"/>
    <s v="GBP"/>
    <x v="3664"/>
    <x v="3678"/>
    <x v="0"/>
    <x v="162"/>
    <x v="0"/>
    <x v="1"/>
    <x v="6"/>
    <x v="33"/>
    <x v="2546"/>
    <x v="3678"/>
    <x v="0"/>
  </r>
  <r>
    <n v="3679"/>
    <x v="3675"/>
    <s v="Bert V. Royal makes a strong statement about drug use, suicide, teen violence, rebellion and sexual identity in this powerful play."/>
    <x v="13"/>
    <n v="2202"/>
    <x v="0"/>
    <s v="US"/>
    <s v="USD"/>
    <x v="3665"/>
    <x v="3679"/>
    <x v="0"/>
    <x v="209"/>
    <x v="0"/>
    <x v="1"/>
    <x v="6"/>
    <x v="5"/>
    <x v="2547"/>
    <x v="3679"/>
    <x v="3"/>
  </r>
  <r>
    <n v="3680"/>
    <x v="3676"/>
    <s v="In The Dudleys! family memories are brought to life as a malfunctioning 8-bit video game. Press Start."/>
    <x v="9"/>
    <n v="3383"/>
    <x v="0"/>
    <s v="US"/>
    <s v="USD"/>
    <x v="3666"/>
    <x v="3680"/>
    <x v="0"/>
    <x v="69"/>
    <x v="0"/>
    <x v="1"/>
    <x v="6"/>
    <x v="40"/>
    <x v="2548"/>
    <x v="3680"/>
    <x v="2"/>
  </r>
  <r>
    <n v="3681"/>
    <x v="3677"/>
    <s v="HBOâ€™s Going Clear meets Netflixâ€™s Unbreakable Kimmy Schmidt in this one-woman comedy that takes you into and out of a destructive cult."/>
    <x v="28"/>
    <n v="1119"/>
    <x v="0"/>
    <s v="US"/>
    <s v="USD"/>
    <x v="3667"/>
    <x v="3681"/>
    <x v="0"/>
    <x v="59"/>
    <x v="0"/>
    <x v="1"/>
    <x v="6"/>
    <x v="20"/>
    <x v="1025"/>
    <x v="3681"/>
    <x v="2"/>
  </r>
  <r>
    <n v="3682"/>
    <x v="3678"/>
    <s v="My one-woman show invites audiences to join me on my path to pregnancy as I share my neuroses, challenges and revelations."/>
    <x v="9"/>
    <n v="4176"/>
    <x v="0"/>
    <s v="US"/>
    <s v="USD"/>
    <x v="3668"/>
    <x v="3682"/>
    <x v="0"/>
    <x v="85"/>
    <x v="0"/>
    <x v="1"/>
    <x v="6"/>
    <x v="86"/>
    <x v="69"/>
    <x v="3682"/>
    <x v="3"/>
  </r>
  <r>
    <n v="3683"/>
    <x v="3679"/>
    <s v="A Krumpus Story is a dark holiday comedy for anyone who wants a little more spice in their holiday fare."/>
    <x v="8"/>
    <n v="3880"/>
    <x v="0"/>
    <s v="US"/>
    <s v="USD"/>
    <x v="3669"/>
    <x v="3683"/>
    <x v="0"/>
    <x v="36"/>
    <x v="0"/>
    <x v="1"/>
    <x v="6"/>
    <x v="38"/>
    <x v="2549"/>
    <x v="3683"/>
    <x v="2"/>
  </r>
  <r>
    <n v="3684"/>
    <x v="3680"/>
    <s v="Thespis Theater Festival presents Cassiopeia: A romantic tale of a bride finding her way to her unknown groom before it is too late."/>
    <x v="47"/>
    <n v="1043"/>
    <x v="0"/>
    <s v="US"/>
    <s v="USD"/>
    <x v="3670"/>
    <x v="3684"/>
    <x v="0"/>
    <x v="23"/>
    <x v="0"/>
    <x v="1"/>
    <x v="6"/>
    <x v="86"/>
    <x v="2550"/>
    <x v="3684"/>
    <x v="0"/>
  </r>
  <r>
    <n v="3685"/>
    <x v="3681"/>
    <s v="Bare Theatre &amp; Cirque de Vol Studios are back for another outdoor adventure in the amphitheatre at Raleigh Little Theatre!"/>
    <x v="10"/>
    <n v="5285"/>
    <x v="0"/>
    <s v="US"/>
    <s v="USD"/>
    <x v="3671"/>
    <x v="3685"/>
    <x v="0"/>
    <x v="149"/>
    <x v="0"/>
    <x v="1"/>
    <x v="6"/>
    <x v="6"/>
    <x v="17"/>
    <x v="3685"/>
    <x v="3"/>
  </r>
  <r>
    <n v="3686"/>
    <x v="3682"/>
    <s v="This October, in association with Rogue Productions at FSU, I will be directing a production of Dog sees God."/>
    <x v="18"/>
    <n v="355"/>
    <x v="0"/>
    <s v="US"/>
    <s v="USD"/>
    <x v="3672"/>
    <x v="3686"/>
    <x v="0"/>
    <x v="79"/>
    <x v="0"/>
    <x v="1"/>
    <x v="6"/>
    <x v="7"/>
    <x v="2551"/>
    <x v="3686"/>
    <x v="0"/>
  </r>
  <r>
    <n v="3687"/>
    <x v="3683"/>
    <s v="&quot;death (and straight boys)&quot; is a 5 play cycle, loosely founded on the KÃ¼bler-Ross model, more commonly known as the 5 stages of grief."/>
    <x v="10"/>
    <n v="5012.25"/>
    <x v="0"/>
    <s v="US"/>
    <s v="USD"/>
    <x v="3673"/>
    <x v="3687"/>
    <x v="0"/>
    <x v="20"/>
    <x v="0"/>
    <x v="1"/>
    <x v="6"/>
    <x v="8"/>
    <x v="2552"/>
    <x v="3687"/>
    <x v="3"/>
  </r>
  <r>
    <n v="3688"/>
    <x v="3684"/>
    <s v="The Tulip Tree is a project I have been passionate about for 5 years. It is an unforgettable story that has never been told."/>
    <x v="9"/>
    <n v="3275"/>
    <x v="0"/>
    <s v="GB"/>
    <s v="GBP"/>
    <x v="3674"/>
    <x v="3688"/>
    <x v="0"/>
    <x v="70"/>
    <x v="0"/>
    <x v="1"/>
    <x v="6"/>
    <x v="15"/>
    <x v="995"/>
    <x v="3688"/>
    <x v="3"/>
  </r>
  <r>
    <n v="3689"/>
    <x v="3685"/>
    <s v="A humorous, touching play about the joys and challenges of a married couple's tender, yet intense relationship &quot;Love is never random&quot;"/>
    <x v="9"/>
    <n v="3550"/>
    <x v="0"/>
    <s v="US"/>
    <s v="USD"/>
    <x v="3675"/>
    <x v="3689"/>
    <x v="0"/>
    <x v="95"/>
    <x v="0"/>
    <x v="1"/>
    <x v="6"/>
    <x v="90"/>
    <x v="2553"/>
    <x v="3689"/>
    <x v="0"/>
  </r>
  <r>
    <n v="3690"/>
    <x v="3686"/>
    <s v="A play honoring the lives and legacies of the activists and those remembered at the 1992 ACT UP Ashes Action at The White House"/>
    <x v="15"/>
    <n v="1800"/>
    <x v="0"/>
    <s v="US"/>
    <s v="USD"/>
    <x v="3676"/>
    <x v="3690"/>
    <x v="0"/>
    <x v="162"/>
    <x v="0"/>
    <x v="1"/>
    <x v="6"/>
    <x v="28"/>
    <x v="2554"/>
    <x v="3690"/>
    <x v="3"/>
  </r>
  <r>
    <n v="3691"/>
    <x v="3687"/>
    <s v="World Premiere of last play written by Amiri Baraka"/>
    <x v="79"/>
    <n v="51184"/>
    <x v="0"/>
    <s v="US"/>
    <s v="USD"/>
    <x v="3677"/>
    <x v="3691"/>
    <x v="0"/>
    <x v="220"/>
    <x v="0"/>
    <x v="1"/>
    <x v="6"/>
    <x v="30"/>
    <x v="2555"/>
    <x v="3691"/>
    <x v="0"/>
  </r>
  <r>
    <n v="3692"/>
    <x v="3688"/>
    <s v="Help us independently produce two great comedies by Christopher Durang."/>
    <x v="28"/>
    <n v="1260"/>
    <x v="0"/>
    <s v="US"/>
    <s v="USD"/>
    <x v="3678"/>
    <x v="3692"/>
    <x v="0"/>
    <x v="57"/>
    <x v="0"/>
    <x v="1"/>
    <x v="6"/>
    <x v="9"/>
    <x v="2556"/>
    <x v="3692"/>
    <x v="3"/>
  </r>
  <r>
    <n v="3693"/>
    <x v="3689"/>
    <s v="Jason (Georgia on My Mind), a solo play about a modern quest to the Republic of Georgia in the ancient steps of Jason &amp; the Argonauts"/>
    <x v="422"/>
    <n v="430"/>
    <x v="0"/>
    <s v="GB"/>
    <s v="GBP"/>
    <x v="3679"/>
    <x v="3693"/>
    <x v="0"/>
    <x v="25"/>
    <x v="0"/>
    <x v="1"/>
    <x v="6"/>
    <x v="32"/>
    <x v="2557"/>
    <x v="3693"/>
    <x v="0"/>
  </r>
  <r>
    <n v="3694"/>
    <x v="3690"/>
    <s v="A new play exploring themes of reverence, belief, and certainty. _x000a_&quot;Because what is is, and what is cannot not be...&quot;"/>
    <x v="8"/>
    <n v="3760"/>
    <x v="0"/>
    <s v="US"/>
    <s v="USD"/>
    <x v="3680"/>
    <x v="3694"/>
    <x v="0"/>
    <x v="65"/>
    <x v="0"/>
    <x v="1"/>
    <x v="6"/>
    <x v="13"/>
    <x v="2558"/>
    <x v="3694"/>
    <x v="2"/>
  </r>
  <r>
    <n v="3695"/>
    <x v="3691"/>
    <s v="Tony-Award Winning Play, The History Boys brought to you by the Independent Student Production Company Narrative Series: Page to Stage!"/>
    <x v="23"/>
    <n v="4005"/>
    <x v="0"/>
    <s v="US"/>
    <s v="USD"/>
    <x v="3681"/>
    <x v="3695"/>
    <x v="0"/>
    <x v="51"/>
    <x v="0"/>
    <x v="1"/>
    <x v="6"/>
    <x v="8"/>
    <x v="2559"/>
    <x v="3695"/>
    <x v="3"/>
  </r>
  <r>
    <n v="3696"/>
    <x v="3692"/>
    <s v="We are 10 years old - please help us celebrate the last 10 years and secure our future for the next 10 years."/>
    <x v="13"/>
    <n v="3100"/>
    <x v="0"/>
    <s v="GB"/>
    <s v="GBP"/>
    <x v="3682"/>
    <x v="3696"/>
    <x v="0"/>
    <x v="76"/>
    <x v="0"/>
    <x v="1"/>
    <x v="6"/>
    <x v="19"/>
    <x v="2560"/>
    <x v="3696"/>
    <x v="3"/>
  </r>
  <r>
    <n v="3697"/>
    <x v="3693"/>
    <s v="With your support this one-man show will tour various theatres in the UK - it's a story of hero worship and love beyond the grave."/>
    <x v="13"/>
    <n v="2160"/>
    <x v="0"/>
    <s v="GB"/>
    <s v="GBP"/>
    <x v="3683"/>
    <x v="3697"/>
    <x v="0"/>
    <x v="209"/>
    <x v="0"/>
    <x v="1"/>
    <x v="6"/>
    <x v="29"/>
    <x v="2561"/>
    <x v="3697"/>
    <x v="2"/>
  </r>
  <r>
    <n v="3698"/>
    <x v="3694"/>
    <s v="Two great political plays, separated in authorship by four hundred years but united in their urgency."/>
    <x v="10"/>
    <n v="5526"/>
    <x v="0"/>
    <s v="US"/>
    <s v="USD"/>
    <x v="3684"/>
    <x v="3698"/>
    <x v="0"/>
    <x v="327"/>
    <x v="0"/>
    <x v="1"/>
    <x v="6"/>
    <x v="38"/>
    <x v="2562"/>
    <x v="3698"/>
    <x v="2"/>
  </r>
  <r>
    <n v="3699"/>
    <x v="3695"/>
    <s v="Tell Me That You Love Me, a new play about the love affair between Actress and Writer, with the novel Arch of Triumph as the backdrop"/>
    <x v="30"/>
    <n v="2520"/>
    <x v="0"/>
    <s v="US"/>
    <s v="USD"/>
    <x v="3685"/>
    <x v="3699"/>
    <x v="0"/>
    <x v="244"/>
    <x v="0"/>
    <x v="1"/>
    <x v="6"/>
    <x v="7"/>
    <x v="2007"/>
    <x v="3699"/>
    <x v="3"/>
  </r>
  <r>
    <n v="3700"/>
    <x v="3696"/>
    <s v="Help me produce the play I have written for my senior project!"/>
    <x v="2"/>
    <n v="606"/>
    <x v="0"/>
    <s v="US"/>
    <s v="USD"/>
    <x v="3686"/>
    <x v="3700"/>
    <x v="0"/>
    <x v="59"/>
    <x v="0"/>
    <x v="1"/>
    <x v="6"/>
    <x v="10"/>
    <x v="2274"/>
    <x v="3700"/>
    <x v="3"/>
  </r>
  <r>
    <n v="3701"/>
    <x v="3697"/>
    <s v="Part-silent film, part-thriller, Dog Show sees four actors play a community of dogs and their owners. One autumn, a killer strikes."/>
    <x v="15"/>
    <n v="1505"/>
    <x v="0"/>
    <s v="GB"/>
    <s v="GBP"/>
    <x v="3687"/>
    <x v="3701"/>
    <x v="0"/>
    <x v="70"/>
    <x v="0"/>
    <x v="1"/>
    <x v="6"/>
    <x v="8"/>
    <x v="2563"/>
    <x v="3701"/>
    <x v="0"/>
  </r>
  <r>
    <n v="3702"/>
    <x v="3698"/>
    <s v="Shakespeare's &quot;Julius Caesar&quot; inspires the unforgettable story of the &quot;African Che Guevara&quot; Thomas Sankara, President of Burkina Faso."/>
    <x v="9"/>
    <n v="3275"/>
    <x v="0"/>
    <s v="GB"/>
    <s v="GBP"/>
    <x v="3688"/>
    <x v="3702"/>
    <x v="0"/>
    <x v="64"/>
    <x v="0"/>
    <x v="1"/>
    <x v="6"/>
    <x v="15"/>
    <x v="2564"/>
    <x v="3702"/>
    <x v="2"/>
  </r>
  <r>
    <n v="3703"/>
    <x v="3699"/>
    <s v="Dancing spirits and blood magic come together in-the-park to depict an image of retaliation against oppression in &quot;The Tempest&quot;"/>
    <x v="405"/>
    <n v="1296"/>
    <x v="0"/>
    <s v="US"/>
    <s v="USD"/>
    <x v="3689"/>
    <x v="3703"/>
    <x v="0"/>
    <x v="209"/>
    <x v="0"/>
    <x v="1"/>
    <x v="6"/>
    <x v="4"/>
    <x v="2565"/>
    <x v="3703"/>
    <x v="2"/>
  </r>
  <r>
    <n v="3704"/>
    <x v="3700"/>
    <s v="The award-winning Nottingham New Theatre presents an exciting experimental play about the multi-universe theory and love."/>
    <x v="43"/>
    <n v="409.01"/>
    <x v="0"/>
    <s v="GB"/>
    <s v="GBP"/>
    <x v="3690"/>
    <x v="3704"/>
    <x v="0"/>
    <x v="74"/>
    <x v="0"/>
    <x v="1"/>
    <x v="6"/>
    <x v="104"/>
    <x v="2566"/>
    <x v="3704"/>
    <x v="2"/>
  </r>
  <r>
    <n v="3705"/>
    <x v="3701"/>
    <s v="The play satirizes the Chicago improvisation scene exposing the rules of the craft and the eccentricities of its participants"/>
    <x v="423"/>
    <n v="2925"/>
    <x v="0"/>
    <s v="US"/>
    <s v="USD"/>
    <x v="3691"/>
    <x v="3705"/>
    <x v="0"/>
    <x v="2"/>
    <x v="0"/>
    <x v="1"/>
    <x v="6"/>
    <x v="33"/>
    <x v="1829"/>
    <x v="3705"/>
    <x v="3"/>
  </r>
  <r>
    <n v="3706"/>
    <x v="3702"/>
    <s v="Our original dramatic adaption of this Mozart opera is staged to create visually stunning fun with live music."/>
    <x v="15"/>
    <n v="1820"/>
    <x v="0"/>
    <s v="US"/>
    <s v="USD"/>
    <x v="3692"/>
    <x v="3706"/>
    <x v="0"/>
    <x v="62"/>
    <x v="0"/>
    <x v="1"/>
    <x v="6"/>
    <x v="10"/>
    <x v="2567"/>
    <x v="3706"/>
    <x v="3"/>
  </r>
  <r>
    <n v="3707"/>
    <x v="3703"/>
    <s v="Support this collection of new plays by Kansas City writers and the artists who are bringing it to life!"/>
    <x v="28"/>
    <n v="1860"/>
    <x v="0"/>
    <s v="US"/>
    <s v="USD"/>
    <x v="3693"/>
    <x v="3707"/>
    <x v="0"/>
    <x v="23"/>
    <x v="0"/>
    <x v="1"/>
    <x v="6"/>
    <x v="363"/>
    <x v="2568"/>
    <x v="3707"/>
    <x v="2"/>
  </r>
  <r>
    <n v="3708"/>
    <x v="3704"/>
    <s v="Dear Stone Theater Company brings its inaugural production of Much Ado About Nothing to Logan Square, Chicago. Thanks for watching!"/>
    <x v="176"/>
    <n v="2100"/>
    <x v="0"/>
    <s v="US"/>
    <s v="USD"/>
    <x v="3694"/>
    <x v="3708"/>
    <x v="0"/>
    <x v="70"/>
    <x v="0"/>
    <x v="1"/>
    <x v="6"/>
    <x v="126"/>
    <x v="2569"/>
    <x v="3708"/>
    <x v="3"/>
  </r>
  <r>
    <n v="3709"/>
    <x v="3705"/>
    <s v="The filthily talented Ruby and Darling, take you on a raunch-tastic musical discovery of life with a vagina. #sayno"/>
    <x v="28"/>
    <n v="1082.5"/>
    <x v="0"/>
    <s v="GB"/>
    <s v="GBP"/>
    <x v="3695"/>
    <x v="3709"/>
    <x v="0"/>
    <x v="2"/>
    <x v="0"/>
    <x v="1"/>
    <x v="6"/>
    <x v="29"/>
    <x v="2570"/>
    <x v="3709"/>
    <x v="3"/>
  </r>
  <r>
    <n v="3710"/>
    <x v="3706"/>
    <s v="A comedy about, life, death, men, women, and the power of a good Kegel."/>
    <x v="46"/>
    <n v="1835"/>
    <x v="0"/>
    <s v="US"/>
    <s v="USD"/>
    <x v="3696"/>
    <x v="3710"/>
    <x v="0"/>
    <x v="74"/>
    <x v="0"/>
    <x v="1"/>
    <x v="6"/>
    <x v="48"/>
    <x v="2571"/>
    <x v="3710"/>
    <x v="0"/>
  </r>
  <r>
    <n v="3711"/>
    <x v="3707"/>
    <s v="Two teachers and twenty kids bring one of Shakespeare's plays to life!"/>
    <x v="2"/>
    <n v="570"/>
    <x v="0"/>
    <s v="US"/>
    <s v="USD"/>
    <x v="3174"/>
    <x v="3711"/>
    <x v="0"/>
    <x v="64"/>
    <x v="0"/>
    <x v="1"/>
    <x v="6"/>
    <x v="35"/>
    <x v="2572"/>
    <x v="3711"/>
    <x v="3"/>
  </r>
  <r>
    <n v="3712"/>
    <x v="3708"/>
    <s v="Married, Single, Divorced, Straight, Gay, Transgendered, Birth Mother, Adoptive Mother.... Everyone has a story.  These are ours."/>
    <x v="51"/>
    <n v="11530"/>
    <x v="0"/>
    <s v="US"/>
    <s v="USD"/>
    <x v="3697"/>
    <x v="3712"/>
    <x v="0"/>
    <x v="201"/>
    <x v="0"/>
    <x v="1"/>
    <x v="6"/>
    <x v="225"/>
    <x v="734"/>
    <x v="3712"/>
    <x v="0"/>
  </r>
  <r>
    <n v="3713"/>
    <x v="3709"/>
    <s v="Matt Fotis's play, Nights on the Couch, was accepted to the 28th Annual Strawberry One Act Festival! Show your support!"/>
    <x v="13"/>
    <n v="2030"/>
    <x v="0"/>
    <s v="US"/>
    <s v="USD"/>
    <x v="3698"/>
    <x v="3713"/>
    <x v="0"/>
    <x v="10"/>
    <x v="0"/>
    <x v="1"/>
    <x v="6"/>
    <x v="21"/>
    <x v="2573"/>
    <x v="3713"/>
    <x v="2"/>
  </r>
  <r>
    <n v="3714"/>
    <x v="3710"/>
    <s v="This summer, help some of the top high school theater students from across the country come to NYC to create a world premiere play."/>
    <x v="3"/>
    <n v="10235"/>
    <x v="0"/>
    <s v="US"/>
    <s v="USD"/>
    <x v="3699"/>
    <x v="3714"/>
    <x v="0"/>
    <x v="174"/>
    <x v="0"/>
    <x v="1"/>
    <x v="6"/>
    <x v="21"/>
    <x v="2574"/>
    <x v="3714"/>
    <x v="0"/>
  </r>
  <r>
    <n v="3715"/>
    <x v="3711"/>
    <s v="Vibrant contemporary political theatre, exploring the professional and human impact of the growing corporate culture in education."/>
    <x v="8"/>
    <n v="3590"/>
    <x v="0"/>
    <s v="GB"/>
    <s v="GBP"/>
    <x v="3700"/>
    <x v="3715"/>
    <x v="0"/>
    <x v="74"/>
    <x v="0"/>
    <x v="1"/>
    <x v="6"/>
    <x v="33"/>
    <x v="2575"/>
    <x v="3715"/>
    <x v="0"/>
  </r>
  <r>
    <n v="3716"/>
    <x v="3712"/>
    <s v="I am raising money to pay for the rights to produce Sylvia by A.R. Gurney. The show will be a fundraiser for Wayside Waifs."/>
    <x v="134"/>
    <n v="1246"/>
    <x v="0"/>
    <s v="US"/>
    <s v="USD"/>
    <x v="3701"/>
    <x v="3716"/>
    <x v="0"/>
    <x v="54"/>
    <x v="0"/>
    <x v="1"/>
    <x v="6"/>
    <x v="94"/>
    <x v="843"/>
    <x v="3716"/>
    <x v="0"/>
  </r>
  <r>
    <n v="3717"/>
    <x v="3713"/>
    <s v="A heart-warming comedy by award-winning writer about Love, Sex, Friendship of three old gay men in their 60s'!"/>
    <x v="23"/>
    <n v="4030"/>
    <x v="0"/>
    <s v="GB"/>
    <s v="GBP"/>
    <x v="3702"/>
    <x v="3717"/>
    <x v="0"/>
    <x v="62"/>
    <x v="0"/>
    <x v="1"/>
    <x v="6"/>
    <x v="7"/>
    <x v="2576"/>
    <x v="3717"/>
    <x v="0"/>
  </r>
  <r>
    <n v="3718"/>
    <x v="3714"/>
    <s v="William Carlisle has the world at his feet but its weight on his shoulders. He is intelligent, articulate and fucked."/>
    <x v="2"/>
    <n v="1197"/>
    <x v="0"/>
    <s v="GB"/>
    <s v="GBP"/>
    <x v="3703"/>
    <x v="3718"/>
    <x v="0"/>
    <x v="67"/>
    <x v="0"/>
    <x v="1"/>
    <x v="6"/>
    <x v="367"/>
    <x v="2577"/>
    <x v="3718"/>
    <x v="0"/>
  </r>
  <r>
    <n v="3719"/>
    <x v="3715"/>
    <s v="A new piece of physical theatre about love, regret and longing."/>
    <x v="48"/>
    <n v="420"/>
    <x v="0"/>
    <s v="GB"/>
    <s v="GBP"/>
    <x v="3704"/>
    <x v="3719"/>
    <x v="0"/>
    <x v="80"/>
    <x v="0"/>
    <x v="1"/>
    <x v="6"/>
    <x v="368"/>
    <x v="2432"/>
    <x v="3719"/>
    <x v="0"/>
  </r>
  <r>
    <n v="3720"/>
    <x v="3716"/>
    <s v="Breaking the American Indian stereotype in the American Theatre."/>
    <x v="126"/>
    <n v="3449"/>
    <x v="0"/>
    <s v="US"/>
    <s v="USD"/>
    <x v="3705"/>
    <x v="3720"/>
    <x v="0"/>
    <x v="244"/>
    <x v="0"/>
    <x v="1"/>
    <x v="6"/>
    <x v="2"/>
    <x v="2578"/>
    <x v="3720"/>
    <x v="0"/>
  </r>
  <r>
    <n v="3721"/>
    <x v="3717"/>
    <s v="Our birthing pains are over! Mamai Theatre Co. has delivered. Ease our growing pains as we move to downtown venues &amp; Playhouse Square!"/>
    <x v="10"/>
    <n v="5040"/>
    <x v="0"/>
    <s v="US"/>
    <s v="USD"/>
    <x v="3706"/>
    <x v="3721"/>
    <x v="0"/>
    <x v="34"/>
    <x v="0"/>
    <x v="1"/>
    <x v="6"/>
    <x v="7"/>
    <x v="2579"/>
    <x v="3721"/>
    <x v="3"/>
  </r>
  <r>
    <n v="3722"/>
    <x v="3718"/>
    <s v="Un psychiatre reÃ§oit une patiente souffrant d'amnÃ©sie, de mythomanie et de nymphomanie. S'en suit une cascade d'Ã©vÃ©nements drolatiques."/>
    <x v="15"/>
    <n v="1668"/>
    <x v="0"/>
    <s v="CA"/>
    <s v="CAD"/>
    <x v="3707"/>
    <x v="3722"/>
    <x v="0"/>
    <x v="2"/>
    <x v="0"/>
    <x v="1"/>
    <x v="6"/>
    <x v="38"/>
    <x v="2580"/>
    <x v="3722"/>
    <x v="2"/>
  </r>
  <r>
    <n v="3723"/>
    <x v="3719"/>
    <s v="Saltmine Theatre Company present Beauty and the Beast:"/>
    <x v="37"/>
    <n v="4592"/>
    <x v="0"/>
    <s v="GB"/>
    <s v="GBP"/>
    <x v="3708"/>
    <x v="3723"/>
    <x v="0"/>
    <x v="287"/>
    <x v="0"/>
    <x v="1"/>
    <x v="6"/>
    <x v="21"/>
    <x v="2581"/>
    <x v="3723"/>
    <x v="3"/>
  </r>
  <r>
    <n v="3724"/>
    <x v="3720"/>
    <s v="One man, one monster, one unforgettable act of violence. This is the story of the worldâ€™s most notorious terrorist. It is going to USA"/>
    <x v="270"/>
    <n v="4409.55"/>
    <x v="0"/>
    <s v="GB"/>
    <s v="GBP"/>
    <x v="3709"/>
    <x v="3724"/>
    <x v="0"/>
    <x v="30"/>
    <x v="0"/>
    <x v="1"/>
    <x v="6"/>
    <x v="33"/>
    <x v="2582"/>
    <x v="3724"/>
    <x v="2"/>
  </r>
  <r>
    <n v="3725"/>
    <x v="3721"/>
    <s v="A small theatre company taking 'Mine' on tour in early 2016. 'Mine' is a modern play and we hope to break on to the stage with a bang."/>
    <x v="43"/>
    <n v="381"/>
    <x v="0"/>
    <s v="GB"/>
    <s v="GBP"/>
    <x v="3710"/>
    <x v="3725"/>
    <x v="0"/>
    <x v="41"/>
    <x v="0"/>
    <x v="1"/>
    <x v="6"/>
    <x v="37"/>
    <x v="2583"/>
    <x v="3725"/>
    <x v="2"/>
  </r>
  <r>
    <n v="3726"/>
    <x v="3722"/>
    <s v="A week of rehearsal culminating in a staged reading of our three-actor adaptation of &quot;Howards End,&quot; for potential producers."/>
    <x v="16"/>
    <n v="2879"/>
    <x v="0"/>
    <s v="US"/>
    <s v="USD"/>
    <x v="3711"/>
    <x v="3726"/>
    <x v="0"/>
    <x v="67"/>
    <x v="0"/>
    <x v="1"/>
    <x v="6"/>
    <x v="369"/>
    <x v="2584"/>
    <x v="3726"/>
    <x v="2"/>
  </r>
  <r>
    <n v="3727"/>
    <x v="3723"/>
    <s v="It's exactly what you think it is: a historical parody of your favorite sitcom about a bar and its psychiatrist spinoff!"/>
    <x v="13"/>
    <n v="2015"/>
    <x v="0"/>
    <s v="US"/>
    <s v="USD"/>
    <x v="3712"/>
    <x v="3727"/>
    <x v="0"/>
    <x v="51"/>
    <x v="0"/>
    <x v="1"/>
    <x v="6"/>
    <x v="7"/>
    <x v="2503"/>
    <x v="3727"/>
    <x v="2"/>
  </r>
  <r>
    <n v="3728"/>
    <x v="3724"/>
    <s v="Bare Bones Shakespeare's first season will start with a DFW school touring show: Romeo and Juliet."/>
    <x v="22"/>
    <n v="1862"/>
    <x v="2"/>
    <s v="US"/>
    <s v="USD"/>
    <x v="3713"/>
    <x v="3728"/>
    <x v="0"/>
    <x v="162"/>
    <x v="1"/>
    <x v="1"/>
    <x v="6"/>
    <x v="114"/>
    <x v="2585"/>
    <x v="3728"/>
    <x v="0"/>
  </r>
  <r>
    <n v="3729"/>
    <x v="3725"/>
    <s v="Shoe-string, Independent theater with a focus on art that makes you think.  Next, we're putting on an award winning Steve Martin play!"/>
    <x v="10"/>
    <n v="362"/>
    <x v="2"/>
    <s v="US"/>
    <s v="USD"/>
    <x v="3714"/>
    <x v="3729"/>
    <x v="0"/>
    <x v="81"/>
    <x v="1"/>
    <x v="1"/>
    <x v="6"/>
    <x v="113"/>
    <x v="2586"/>
    <x v="3729"/>
    <x v="0"/>
  </r>
  <r>
    <n v="3730"/>
    <x v="3726"/>
    <s v="&quot;MARK TWAIN IS HELL FOR THE COMPANY&quot; is an original theatrical production created and under development by Jeff Lowe."/>
    <x v="28"/>
    <n v="100"/>
    <x v="2"/>
    <s v="US"/>
    <s v="USD"/>
    <x v="3715"/>
    <x v="3730"/>
    <x v="0"/>
    <x v="29"/>
    <x v="1"/>
    <x v="1"/>
    <x v="6"/>
    <x v="54"/>
    <x v="101"/>
    <x v="3730"/>
    <x v="0"/>
  </r>
  <r>
    <n v="3731"/>
    <x v="3727"/>
    <s v="A long distance wrong number leads to love, but with Emily flying in to finally meet, Nick somehow forgot to mention he's blind."/>
    <x v="62"/>
    <n v="620"/>
    <x v="2"/>
    <s v="US"/>
    <s v="USD"/>
    <x v="3716"/>
    <x v="3731"/>
    <x v="0"/>
    <x v="8"/>
    <x v="1"/>
    <x v="1"/>
    <x v="6"/>
    <x v="57"/>
    <x v="1237"/>
    <x v="3731"/>
    <x v="3"/>
  </r>
  <r>
    <n v="3732"/>
    <x v="3728"/>
    <s v="Mijn solo voorstelling gaat over Elektra (Sophokles) en hoe zij als jongere alles beleeft en meemaakt!"/>
    <x v="16"/>
    <n v="131"/>
    <x v="2"/>
    <s v="NL"/>
    <s v="EUR"/>
    <x v="3717"/>
    <x v="3732"/>
    <x v="0"/>
    <x v="80"/>
    <x v="1"/>
    <x v="1"/>
    <x v="6"/>
    <x v="77"/>
    <x v="163"/>
    <x v="3732"/>
    <x v="3"/>
  </r>
  <r>
    <n v="3733"/>
    <x v="3729"/>
    <s v="want to donate tickets to residents who live in the community that cant afford the 35.00 price of ticket"/>
    <x v="15"/>
    <n v="0"/>
    <x v="2"/>
    <s v="US"/>
    <s v="USD"/>
    <x v="3718"/>
    <x v="3733"/>
    <x v="0"/>
    <x v="78"/>
    <x v="1"/>
    <x v="1"/>
    <x v="6"/>
    <x v="50"/>
    <x v="121"/>
    <x v="3733"/>
    <x v="0"/>
  </r>
  <r>
    <n v="3734"/>
    <x v="3730"/>
    <s v="Shakespeare's plays have an important message for the world. Bosnia needs to hear. Bring Shakespeare to Sarajevo! Fund performances!"/>
    <x v="15"/>
    <n v="427"/>
    <x v="2"/>
    <s v="US"/>
    <s v="USD"/>
    <x v="3719"/>
    <x v="3734"/>
    <x v="0"/>
    <x v="63"/>
    <x v="1"/>
    <x v="1"/>
    <x v="6"/>
    <x v="58"/>
    <x v="2254"/>
    <x v="3734"/>
    <x v="0"/>
  </r>
  <r>
    <n v="3735"/>
    <x v="3731"/>
    <s v="Young Actor's taking on a Jacobean tragedy. Family, betrayal, love, lust, sex and death."/>
    <x v="325"/>
    <n v="20"/>
    <x v="2"/>
    <s v="GB"/>
    <s v="GBP"/>
    <x v="3720"/>
    <x v="3735"/>
    <x v="0"/>
    <x v="84"/>
    <x v="1"/>
    <x v="1"/>
    <x v="6"/>
    <x v="55"/>
    <x v="119"/>
    <x v="3735"/>
    <x v="0"/>
  </r>
  <r>
    <n v="3736"/>
    <x v="3732"/>
    <s v="Hot Dogs is a new play that tackles sexism in schools and addresses issues that current sex/relationship education fails to."/>
    <x v="15"/>
    <n v="10"/>
    <x v="2"/>
    <s v="GB"/>
    <s v="GBP"/>
    <x v="3721"/>
    <x v="3736"/>
    <x v="0"/>
    <x v="29"/>
    <x v="1"/>
    <x v="1"/>
    <x v="6"/>
    <x v="60"/>
    <x v="119"/>
    <x v="3736"/>
    <x v="0"/>
  </r>
  <r>
    <n v="3737"/>
    <x v="3476"/>
    <s v="The ASU Theatre and Shakespeare Club presents Measure For Measure directed by Jordyn Ochser."/>
    <x v="176"/>
    <n v="150"/>
    <x v="2"/>
    <s v="US"/>
    <s v="USD"/>
    <x v="3722"/>
    <x v="3737"/>
    <x v="0"/>
    <x v="80"/>
    <x v="1"/>
    <x v="1"/>
    <x v="6"/>
    <x v="70"/>
    <x v="822"/>
    <x v="3737"/>
    <x v="0"/>
  </r>
  <r>
    <n v="3738"/>
    <x v="3733"/>
    <s v="A filmic, fast-paced exploration of trust, making its debut at Camden People's Theatre this July."/>
    <x v="15"/>
    <n v="270"/>
    <x v="2"/>
    <s v="GB"/>
    <s v="GBP"/>
    <x v="3723"/>
    <x v="3738"/>
    <x v="0"/>
    <x v="79"/>
    <x v="1"/>
    <x v="1"/>
    <x v="6"/>
    <x v="82"/>
    <x v="817"/>
    <x v="3738"/>
    <x v="3"/>
  </r>
  <r>
    <n v="3739"/>
    <x v="3734"/>
    <s v="Jonny Labey (Eastenders) leads this poetic production as WWI poet Rupert Brooke, in this dynamic, moving portrait of a flawed genius."/>
    <x v="23"/>
    <n v="805"/>
    <x v="2"/>
    <s v="GB"/>
    <s v="GBP"/>
    <x v="3724"/>
    <x v="3739"/>
    <x v="0"/>
    <x v="22"/>
    <x v="1"/>
    <x v="1"/>
    <x v="6"/>
    <x v="68"/>
    <x v="2587"/>
    <x v="3739"/>
    <x v="2"/>
  </r>
  <r>
    <n v="3740"/>
    <x v="3735"/>
    <s v="Savage in Limbo is the pilot production of dasGROUP Theatre; a Dallas-based production company with an eye for grit &amp; love of theatre."/>
    <x v="13"/>
    <n v="358"/>
    <x v="2"/>
    <s v="US"/>
    <s v="USD"/>
    <x v="3725"/>
    <x v="3740"/>
    <x v="0"/>
    <x v="25"/>
    <x v="1"/>
    <x v="1"/>
    <x v="6"/>
    <x v="82"/>
    <x v="2588"/>
    <x v="3740"/>
    <x v="3"/>
  </r>
  <r>
    <n v="3741"/>
    <x v="3736"/>
    <s v="A small community with a love for theater would like to continue. Help the children of this community continue."/>
    <x v="22"/>
    <n v="0"/>
    <x v="2"/>
    <s v="US"/>
    <s v="USD"/>
    <x v="3726"/>
    <x v="3741"/>
    <x v="0"/>
    <x v="78"/>
    <x v="1"/>
    <x v="1"/>
    <x v="6"/>
    <x v="50"/>
    <x v="121"/>
    <x v="3741"/>
    <x v="0"/>
  </r>
  <r>
    <n v="3742"/>
    <x v="3737"/>
    <s v="In the midst of dealing with sending their son off to the army, Mitch and Melanie Jennings plan a family reunion to ease their sorrow."/>
    <x v="10"/>
    <n v="100"/>
    <x v="2"/>
    <s v="US"/>
    <s v="USD"/>
    <x v="3727"/>
    <x v="3742"/>
    <x v="0"/>
    <x v="80"/>
    <x v="1"/>
    <x v="1"/>
    <x v="6"/>
    <x v="53"/>
    <x v="380"/>
    <x v="3742"/>
    <x v="3"/>
  </r>
  <r>
    <n v="3743"/>
    <x v="3738"/>
    <s v="I'm taking the Adventures of Huckleberry Finn puppet show down the Mississippi River!"/>
    <x v="41"/>
    <n v="0"/>
    <x v="2"/>
    <s v="US"/>
    <s v="USD"/>
    <x v="3728"/>
    <x v="3743"/>
    <x v="0"/>
    <x v="78"/>
    <x v="1"/>
    <x v="1"/>
    <x v="6"/>
    <x v="50"/>
    <x v="121"/>
    <x v="3743"/>
    <x v="3"/>
  </r>
  <r>
    <n v="3744"/>
    <x v="3739"/>
    <s v="This summer, The Spotlight Players are celebrating Christmas in July with a presentation of Ken Ludwig's side splitting comedy."/>
    <x v="38"/>
    <n v="0"/>
    <x v="2"/>
    <s v="US"/>
    <s v="USD"/>
    <x v="3729"/>
    <x v="3744"/>
    <x v="0"/>
    <x v="78"/>
    <x v="1"/>
    <x v="1"/>
    <x v="6"/>
    <x v="50"/>
    <x v="121"/>
    <x v="3744"/>
    <x v="3"/>
  </r>
  <r>
    <n v="3745"/>
    <x v="3740"/>
    <s v="Tyke wants to expand her puppet theater show to weekly online web shows and is looking for backers."/>
    <x v="213"/>
    <n v="10"/>
    <x v="2"/>
    <s v="US"/>
    <s v="USD"/>
    <x v="3730"/>
    <x v="3745"/>
    <x v="0"/>
    <x v="29"/>
    <x v="1"/>
    <x v="1"/>
    <x v="6"/>
    <x v="54"/>
    <x v="119"/>
    <x v="3745"/>
    <x v="3"/>
  </r>
  <r>
    <n v="3746"/>
    <x v="3741"/>
    <s v="Generational curses CAN be broken...right?"/>
    <x v="0"/>
    <n v="202"/>
    <x v="2"/>
    <s v="US"/>
    <s v="USD"/>
    <x v="3731"/>
    <x v="3746"/>
    <x v="0"/>
    <x v="29"/>
    <x v="1"/>
    <x v="1"/>
    <x v="6"/>
    <x v="53"/>
    <x v="2589"/>
    <x v="3746"/>
    <x v="2"/>
  </r>
  <r>
    <n v="3747"/>
    <x v="3742"/>
    <s v="The world premiere of an astonishing new play by acclaimed writer Atiha Sen Gupta."/>
    <x v="30"/>
    <n v="25"/>
    <x v="2"/>
    <s v="GB"/>
    <s v="GBP"/>
    <x v="3732"/>
    <x v="3747"/>
    <x v="0"/>
    <x v="29"/>
    <x v="1"/>
    <x v="1"/>
    <x v="6"/>
    <x v="60"/>
    <x v="380"/>
    <x v="3747"/>
    <x v="0"/>
  </r>
  <r>
    <n v="3748"/>
    <x v="3743"/>
    <s v="An irreverent look at the Iowa Caucuses and the oversized role this undersized state plays in the presidential election process."/>
    <x v="10"/>
    <n v="5176"/>
    <x v="0"/>
    <s v="US"/>
    <s v="USD"/>
    <x v="3733"/>
    <x v="3748"/>
    <x v="0"/>
    <x v="47"/>
    <x v="0"/>
    <x v="1"/>
    <x v="40"/>
    <x v="3"/>
    <x v="2590"/>
    <x v="3748"/>
    <x v="2"/>
  </r>
  <r>
    <n v="3749"/>
    <x v="3744"/>
    <s v="A night of music, fellowship, and a reflection of my experiences over the past 4 years at Ball State University."/>
    <x v="2"/>
    <n v="525"/>
    <x v="0"/>
    <s v="US"/>
    <s v="USD"/>
    <x v="3734"/>
    <x v="3749"/>
    <x v="0"/>
    <x v="63"/>
    <x v="0"/>
    <x v="1"/>
    <x v="40"/>
    <x v="2"/>
    <x v="753"/>
    <x v="3749"/>
    <x v="2"/>
  </r>
  <r>
    <n v="3750"/>
    <x v="3745"/>
    <s v="Stars on Stage children's theatre program is in need of 6 new wireless body microphones!_x000a__x000a_#soskidsbeheard   _x000a__x000a_www.apatheplace.org"/>
    <x v="12"/>
    <n v="6027"/>
    <x v="0"/>
    <s v="US"/>
    <s v="USD"/>
    <x v="3735"/>
    <x v="3750"/>
    <x v="0"/>
    <x v="33"/>
    <x v="0"/>
    <x v="1"/>
    <x v="40"/>
    <x v="8"/>
    <x v="2591"/>
    <x v="3750"/>
    <x v="0"/>
  </r>
  <r>
    <n v="3751"/>
    <x v="3746"/>
    <s v="I will be performing in TWO productions to kick off the 2016 season. NEED HELP TO FUND THESE GREAT SHOWS!"/>
    <x v="28"/>
    <n v="1326"/>
    <x v="0"/>
    <s v="US"/>
    <s v="USD"/>
    <x v="3736"/>
    <x v="3751"/>
    <x v="0"/>
    <x v="202"/>
    <x v="0"/>
    <x v="1"/>
    <x v="40"/>
    <x v="18"/>
    <x v="2592"/>
    <x v="3751"/>
    <x v="2"/>
  </r>
  <r>
    <n v="3752"/>
    <x v="3747"/>
    <s v="Welcome to POP! Community Cabaret: the &quot;friendliest mad bunch ever&quot;!_x000a_We are a cabaret group run by our community for our community."/>
    <x v="2"/>
    <n v="565"/>
    <x v="0"/>
    <s v="GB"/>
    <s v="GBP"/>
    <x v="3737"/>
    <x v="3752"/>
    <x v="0"/>
    <x v="41"/>
    <x v="0"/>
    <x v="1"/>
    <x v="40"/>
    <x v="40"/>
    <x v="789"/>
    <x v="3752"/>
    <x v="2"/>
  </r>
  <r>
    <n v="3753"/>
    <x v="3748"/>
    <s v="An English-language production of the opera TannhÃ¤user. Some of the greatest songs ever composed, now with lyrics we can understand."/>
    <x v="10"/>
    <n v="5167"/>
    <x v="0"/>
    <s v="US"/>
    <s v="USD"/>
    <x v="3738"/>
    <x v="3753"/>
    <x v="0"/>
    <x v="209"/>
    <x v="0"/>
    <x v="1"/>
    <x v="40"/>
    <x v="33"/>
    <x v="2593"/>
    <x v="3753"/>
    <x v="0"/>
  </r>
  <r>
    <n v="3754"/>
    <x v="3749"/>
    <s v="CitÃ© des Arts needs your help in funding their fall production of the hit musical comedy &quot;Little Shop of Horrors.&quot;"/>
    <x v="30"/>
    <n v="3000"/>
    <x v="0"/>
    <s v="US"/>
    <s v="USD"/>
    <x v="3739"/>
    <x v="3754"/>
    <x v="0"/>
    <x v="74"/>
    <x v="0"/>
    <x v="1"/>
    <x v="40"/>
    <x v="28"/>
    <x v="2594"/>
    <x v="3754"/>
    <x v="3"/>
  </r>
  <r>
    <n v="3755"/>
    <x v="3750"/>
    <s v="We have formed an innovative company that aims to create musical comedic performances suitable for a range of venues."/>
    <x v="131"/>
    <n v="713"/>
    <x v="0"/>
    <s v="GB"/>
    <s v="GBP"/>
    <x v="3740"/>
    <x v="3755"/>
    <x v="0"/>
    <x v="33"/>
    <x v="0"/>
    <x v="1"/>
    <x v="40"/>
    <x v="22"/>
    <x v="2595"/>
    <x v="3755"/>
    <x v="2"/>
  </r>
  <r>
    <n v="3756"/>
    <x v="3751"/>
    <s v="&quot;Into the Woods, it's time to go!&quot; purple light presents a reimagined take on Sondheim and Lapine's musical masterwork."/>
    <x v="37"/>
    <n v="4550"/>
    <x v="0"/>
    <s v="US"/>
    <s v="USD"/>
    <x v="3741"/>
    <x v="3756"/>
    <x v="0"/>
    <x v="57"/>
    <x v="0"/>
    <x v="1"/>
    <x v="40"/>
    <x v="7"/>
    <x v="2596"/>
    <x v="3756"/>
    <x v="3"/>
  </r>
  <r>
    <n v="3757"/>
    <x v="3752"/>
    <s v="New Anti-Bullying Musical's cast of 30 kids is ready to &quot;speak up and reach out&quot; to the world by recording a show CD!"/>
    <x v="8"/>
    <n v="3798"/>
    <x v="0"/>
    <s v="US"/>
    <s v="USD"/>
    <x v="3742"/>
    <x v="3757"/>
    <x v="0"/>
    <x v="133"/>
    <x v="0"/>
    <x v="1"/>
    <x v="40"/>
    <x v="15"/>
    <x v="2597"/>
    <x v="3757"/>
    <x v="3"/>
  </r>
  <r>
    <n v="3758"/>
    <x v="3753"/>
    <s v="LUIGI'S LADIES: an original one-woman musical comedy"/>
    <x v="15"/>
    <n v="1535"/>
    <x v="0"/>
    <s v="US"/>
    <s v="USD"/>
    <x v="3743"/>
    <x v="3758"/>
    <x v="0"/>
    <x v="55"/>
    <x v="0"/>
    <x v="1"/>
    <x v="40"/>
    <x v="21"/>
    <x v="1254"/>
    <x v="3758"/>
    <x v="3"/>
  </r>
  <r>
    <n v="3759"/>
    <x v="3754"/>
    <s v="A production company specializing in small-scale musicals"/>
    <x v="23"/>
    <n v="4409.7700000000004"/>
    <x v="0"/>
    <s v="US"/>
    <s v="USD"/>
    <x v="3744"/>
    <x v="3759"/>
    <x v="0"/>
    <x v="106"/>
    <x v="0"/>
    <x v="1"/>
    <x v="40"/>
    <x v="5"/>
    <x v="2598"/>
    <x v="3759"/>
    <x v="0"/>
  </r>
  <r>
    <n v="3760"/>
    <x v="3755"/>
    <s v="Two Shows: SIRENS and The Girl From Bare Cove. A community of artists determined to give voice to survivors of sexual violence."/>
    <x v="10"/>
    <n v="5050.7700000000004"/>
    <x v="0"/>
    <s v="US"/>
    <s v="USD"/>
    <x v="3745"/>
    <x v="3760"/>
    <x v="0"/>
    <x v="110"/>
    <x v="0"/>
    <x v="1"/>
    <x v="40"/>
    <x v="7"/>
    <x v="2599"/>
    <x v="3760"/>
    <x v="3"/>
  </r>
  <r>
    <n v="3761"/>
    <x v="3756"/>
    <s v="liveartshow returns with a new work at the Arcola this summer. Marsha is a story combining opera, dance and theatre... with a unicorn"/>
    <x v="2"/>
    <n v="500"/>
    <x v="0"/>
    <s v="GB"/>
    <s v="GBP"/>
    <x v="3746"/>
    <x v="3761"/>
    <x v="0"/>
    <x v="83"/>
    <x v="0"/>
    <x v="1"/>
    <x v="40"/>
    <x v="8"/>
    <x v="2600"/>
    <x v="3761"/>
    <x v="0"/>
  </r>
  <r>
    <n v="3762"/>
    <x v="3757"/>
    <s v="We are trying to raise money to perform a musical we have written, called &quot;Iolite&quot;, at the Edinburgh Fringe in 2015."/>
    <x v="21"/>
    <n v="1328"/>
    <x v="0"/>
    <s v="GB"/>
    <s v="GBP"/>
    <x v="3747"/>
    <x v="3762"/>
    <x v="0"/>
    <x v="33"/>
    <x v="0"/>
    <x v="1"/>
    <x v="40"/>
    <x v="6"/>
    <x v="2601"/>
    <x v="3762"/>
    <x v="0"/>
  </r>
  <r>
    <n v="3763"/>
    <x v="3758"/>
    <s v="A musical about two guys writing a musical about...two guys writing a musical."/>
    <x v="10"/>
    <n v="5000"/>
    <x v="0"/>
    <s v="US"/>
    <s v="USD"/>
    <x v="3748"/>
    <x v="3763"/>
    <x v="0"/>
    <x v="99"/>
    <x v="0"/>
    <x v="1"/>
    <x v="40"/>
    <x v="8"/>
    <x v="2602"/>
    <x v="3763"/>
    <x v="0"/>
  </r>
  <r>
    <n v="3764"/>
    <x v="3759"/>
    <s v="Talented, hard-working performers for Into the Woods JR need your help in renting microphones for our show!"/>
    <x v="15"/>
    <n v="1500"/>
    <x v="0"/>
    <s v="US"/>
    <s v="USD"/>
    <x v="3749"/>
    <x v="3764"/>
    <x v="0"/>
    <x v="74"/>
    <x v="0"/>
    <x v="1"/>
    <x v="40"/>
    <x v="8"/>
    <x v="2480"/>
    <x v="3764"/>
    <x v="2"/>
  </r>
  <r>
    <n v="3765"/>
    <x v="3760"/>
    <s v="An new musical from Laura Grill &amp; Misha Chowdhury about relationships, Relationships, and the moments that change everything."/>
    <x v="39"/>
    <n v="7942"/>
    <x v="0"/>
    <s v="US"/>
    <s v="USD"/>
    <x v="3750"/>
    <x v="3765"/>
    <x v="0"/>
    <x v="329"/>
    <x v="0"/>
    <x v="1"/>
    <x v="40"/>
    <x v="40"/>
    <x v="2603"/>
    <x v="3765"/>
    <x v="3"/>
  </r>
  <r>
    <n v="3766"/>
    <x v="3761"/>
    <s v="Trapped on a stalled New York subway, seven strangers realize it's not just the train that's stuck."/>
    <x v="3"/>
    <n v="10265.01"/>
    <x v="0"/>
    <s v="US"/>
    <s v="USD"/>
    <x v="3751"/>
    <x v="3766"/>
    <x v="0"/>
    <x v="93"/>
    <x v="0"/>
    <x v="1"/>
    <x v="40"/>
    <x v="33"/>
    <x v="2604"/>
    <x v="3766"/>
    <x v="3"/>
  </r>
  <r>
    <n v="3767"/>
    <x v="3762"/>
    <s v="A ragtag crew collaborating on a live performance for the first time, with music as their medium and NYC as their inspiration."/>
    <x v="13"/>
    <n v="2335"/>
    <x v="0"/>
    <s v="US"/>
    <s v="USD"/>
    <x v="3566"/>
    <x v="3767"/>
    <x v="0"/>
    <x v="66"/>
    <x v="0"/>
    <x v="1"/>
    <x v="40"/>
    <x v="16"/>
    <x v="645"/>
    <x v="3767"/>
    <x v="0"/>
  </r>
  <r>
    <n v="3768"/>
    <x v="3763"/>
    <s v="Meet Dani, a 9 year old battling leukemia. This witty musical inspires us to believe in the indomitable power of human imagination."/>
    <x v="23"/>
    <n v="4306.1099999999997"/>
    <x v="0"/>
    <s v="US"/>
    <s v="USD"/>
    <x v="3752"/>
    <x v="3768"/>
    <x v="0"/>
    <x v="6"/>
    <x v="0"/>
    <x v="1"/>
    <x v="40"/>
    <x v="29"/>
    <x v="2605"/>
    <x v="3768"/>
    <x v="3"/>
  </r>
  <r>
    <n v="3769"/>
    <x v="3764"/>
    <s v="&quot;I wanted to tell the story of two people in love, who were never in the same place at the same time.&quot;- Jason Robert Brown"/>
    <x v="184"/>
    <n v="1100"/>
    <x v="0"/>
    <s v="US"/>
    <s v="USD"/>
    <x v="3753"/>
    <x v="3769"/>
    <x v="0"/>
    <x v="41"/>
    <x v="0"/>
    <x v="1"/>
    <x v="40"/>
    <x v="8"/>
    <x v="2606"/>
    <x v="3769"/>
    <x v="2"/>
  </r>
  <r>
    <n v="3770"/>
    <x v="3765"/>
    <s v="The incredible story of woman's fight to clear her brother from the charge of cowardice in the Great War, brought to life musically"/>
    <x v="13"/>
    <n v="2000"/>
    <x v="0"/>
    <s v="GB"/>
    <s v="GBP"/>
    <x v="3754"/>
    <x v="3770"/>
    <x v="0"/>
    <x v="9"/>
    <x v="0"/>
    <x v="1"/>
    <x v="40"/>
    <x v="8"/>
    <x v="101"/>
    <x v="3770"/>
    <x v="0"/>
  </r>
  <r>
    <n v="3771"/>
    <x v="3766"/>
    <s v="I would like to make a demo recording of six songs from COME OUT SWINGIN'!"/>
    <x v="28"/>
    <n v="1460"/>
    <x v="0"/>
    <s v="US"/>
    <s v="USD"/>
    <x v="3755"/>
    <x v="3771"/>
    <x v="0"/>
    <x v="44"/>
    <x v="0"/>
    <x v="1"/>
    <x v="40"/>
    <x v="91"/>
    <x v="2607"/>
    <x v="3771"/>
    <x v="2"/>
  </r>
  <r>
    <n v="3772"/>
    <x v="3767"/>
    <s v="A dark comedy about two girls, one knee, and the 1994 Olympics. Help us make sure &quot;Tonya and Nancy&quot; rocks!"/>
    <x v="10"/>
    <n v="5510"/>
    <x v="0"/>
    <s v="US"/>
    <s v="USD"/>
    <x v="3756"/>
    <x v="3772"/>
    <x v="0"/>
    <x v="51"/>
    <x v="0"/>
    <x v="1"/>
    <x v="40"/>
    <x v="5"/>
    <x v="2608"/>
    <x v="3772"/>
    <x v="2"/>
  </r>
  <r>
    <n v="3773"/>
    <x v="3768"/>
    <s v="A dramatic hip-hopera, inspired from monologues written by the performers."/>
    <x v="10"/>
    <n v="5410"/>
    <x v="0"/>
    <s v="US"/>
    <s v="USD"/>
    <x v="3757"/>
    <x v="3773"/>
    <x v="0"/>
    <x v="7"/>
    <x v="0"/>
    <x v="1"/>
    <x v="40"/>
    <x v="29"/>
    <x v="2609"/>
    <x v="3773"/>
    <x v="2"/>
  </r>
  <r>
    <n v="3774"/>
    <x v="3769"/>
    <s v="Mabel Moon and her co-pilot Silvertoes are coming to earth in the form of a 35 minute interactive and educational musical adventure  !"/>
    <x v="30"/>
    <n v="2500"/>
    <x v="0"/>
    <s v="CA"/>
    <s v="CAD"/>
    <x v="3758"/>
    <x v="3774"/>
    <x v="0"/>
    <x v="20"/>
    <x v="0"/>
    <x v="1"/>
    <x v="40"/>
    <x v="8"/>
    <x v="101"/>
    <x v="3774"/>
    <x v="0"/>
  </r>
  <r>
    <n v="3775"/>
    <x v="3770"/>
    <s v="Travis Kent joins forces with some of today's brightest contemporary composers for an evening full of firsts at 54 Below."/>
    <x v="13"/>
    <n v="2005"/>
    <x v="0"/>
    <s v="US"/>
    <s v="USD"/>
    <x v="3759"/>
    <x v="3775"/>
    <x v="0"/>
    <x v="25"/>
    <x v="0"/>
    <x v="1"/>
    <x v="40"/>
    <x v="8"/>
    <x v="1451"/>
    <x v="3775"/>
    <x v="0"/>
  </r>
  <r>
    <n v="3776"/>
    <x v="3771"/>
    <s v="The volunteers of TACFA work to &quot;create community through the arts&quot; by putting on a Broadway show that everyone can afford to  attend."/>
    <x v="6"/>
    <n v="8537"/>
    <x v="0"/>
    <s v="US"/>
    <s v="USD"/>
    <x v="3760"/>
    <x v="3776"/>
    <x v="0"/>
    <x v="225"/>
    <x v="0"/>
    <x v="1"/>
    <x v="40"/>
    <x v="13"/>
    <x v="2610"/>
    <x v="3776"/>
    <x v="3"/>
  </r>
  <r>
    <n v="3777"/>
    <x v="3772"/>
    <s v="This musical adventure is a funny and heartwarming story of Mimi, a rebellious young girl who is spirited to Ghostlynd."/>
    <x v="13"/>
    <n v="2864"/>
    <x v="0"/>
    <s v="US"/>
    <s v="USD"/>
    <x v="3761"/>
    <x v="3777"/>
    <x v="0"/>
    <x v="211"/>
    <x v="0"/>
    <x v="1"/>
    <x v="40"/>
    <x v="142"/>
    <x v="1129"/>
    <x v="3777"/>
    <x v="3"/>
  </r>
  <r>
    <n v="3778"/>
    <x v="3773"/>
    <s v="Sponsor an AVENUE Q puppet for The Barn Players April 2015 production."/>
    <x v="262"/>
    <n v="2521"/>
    <x v="0"/>
    <s v="US"/>
    <s v="USD"/>
    <x v="3762"/>
    <x v="3778"/>
    <x v="0"/>
    <x v="17"/>
    <x v="0"/>
    <x v="1"/>
    <x v="40"/>
    <x v="2"/>
    <x v="2611"/>
    <x v="3778"/>
    <x v="3"/>
  </r>
  <r>
    <n v="3779"/>
    <x v="3774"/>
    <s v="A fresh, re-telling of the Jesus story for a new generation."/>
    <x v="36"/>
    <n v="15597"/>
    <x v="0"/>
    <s v="US"/>
    <s v="USD"/>
    <x v="3763"/>
    <x v="3779"/>
    <x v="0"/>
    <x v="248"/>
    <x v="0"/>
    <x v="1"/>
    <x v="40"/>
    <x v="3"/>
    <x v="938"/>
    <x v="3779"/>
    <x v="2"/>
  </r>
  <r>
    <n v="3780"/>
    <x v="3775"/>
    <s v="Melissa Youth OnSTAGE (MYO) provides kids in North Collin County with the very best in youth theatre opportunities."/>
    <x v="30"/>
    <n v="3000"/>
    <x v="0"/>
    <s v="US"/>
    <s v="USD"/>
    <x v="3764"/>
    <x v="3780"/>
    <x v="0"/>
    <x v="209"/>
    <x v="0"/>
    <x v="1"/>
    <x v="40"/>
    <x v="28"/>
    <x v="101"/>
    <x v="3780"/>
    <x v="0"/>
  </r>
  <r>
    <n v="3781"/>
    <x v="3776"/>
    <s v="Support Keith in his journey from unemployment to Off-Broadway in the triumphant return of I GOT FIRED: A SORT-OF-TRUE REVENGE MUSICAL."/>
    <x v="37"/>
    <n v="4935"/>
    <x v="0"/>
    <s v="US"/>
    <s v="USD"/>
    <x v="3765"/>
    <x v="3781"/>
    <x v="0"/>
    <x v="47"/>
    <x v="0"/>
    <x v="1"/>
    <x v="40"/>
    <x v="5"/>
    <x v="2612"/>
    <x v="3781"/>
    <x v="3"/>
  </r>
  <r>
    <n v="3782"/>
    <x v="3777"/>
    <s v="No Horizon.  A unique musical inspired by the remarkable, forgotten story of Nicholas Saunderson - a tale of passion and aspiration."/>
    <x v="13"/>
    <n v="2035"/>
    <x v="0"/>
    <s v="GB"/>
    <s v="GBP"/>
    <x v="3766"/>
    <x v="3782"/>
    <x v="0"/>
    <x v="74"/>
    <x v="0"/>
    <x v="1"/>
    <x v="40"/>
    <x v="21"/>
    <x v="2613"/>
    <x v="3782"/>
    <x v="2"/>
  </r>
  <r>
    <n v="3783"/>
    <x v="3778"/>
    <s v="Help fund Doro &amp; Diega's journey to the Orlando Fringe 2016. A brand new choose-your-own adventure musical!"/>
    <x v="38"/>
    <n v="1547"/>
    <x v="0"/>
    <s v="US"/>
    <s v="USD"/>
    <x v="3767"/>
    <x v="3783"/>
    <x v="0"/>
    <x v="54"/>
    <x v="0"/>
    <x v="1"/>
    <x v="40"/>
    <x v="32"/>
    <x v="2614"/>
    <x v="3783"/>
    <x v="2"/>
  </r>
  <r>
    <n v="3784"/>
    <x v="3779"/>
    <s v="This year, we will be producing the cult classic Little Shop of Horrors with your proceeds going towards venue and production costs."/>
    <x v="28"/>
    <n v="1150"/>
    <x v="0"/>
    <s v="CA"/>
    <s v="CAD"/>
    <x v="3768"/>
    <x v="3784"/>
    <x v="0"/>
    <x v="73"/>
    <x v="0"/>
    <x v="1"/>
    <x v="40"/>
    <x v="41"/>
    <x v="2615"/>
    <x v="3784"/>
    <x v="2"/>
  </r>
  <r>
    <n v="3785"/>
    <x v="3780"/>
    <s v="Chess. Betrayal. Blueberry yoghurts. &quot;Pawn&quot; - a new musical by Oxford students - needs funding to go to the Edinburgh Fringe!"/>
    <x v="13"/>
    <n v="3015"/>
    <x v="0"/>
    <s v="GB"/>
    <s v="GBP"/>
    <x v="3769"/>
    <x v="3785"/>
    <x v="0"/>
    <x v="209"/>
    <x v="0"/>
    <x v="1"/>
    <x v="40"/>
    <x v="299"/>
    <x v="965"/>
    <x v="3785"/>
    <x v="2"/>
  </r>
  <r>
    <n v="3786"/>
    <x v="3781"/>
    <s v="The brainchild of Coleman Peterson and Janice Gilbert.  The funding will be used to professionally record the songs."/>
    <x v="12"/>
    <n v="6658"/>
    <x v="0"/>
    <s v="US"/>
    <s v="USD"/>
    <x v="3770"/>
    <x v="3786"/>
    <x v="0"/>
    <x v="26"/>
    <x v="0"/>
    <x v="1"/>
    <x v="40"/>
    <x v="38"/>
    <x v="2616"/>
    <x v="3786"/>
    <x v="2"/>
  </r>
  <r>
    <n v="3787"/>
    <x v="3782"/>
    <s v="The Happiest Show on Earth is a Disney musical revue to benefit the Make-A-Wish foundation. Funds for production needed."/>
    <x v="18"/>
    <n v="351"/>
    <x v="0"/>
    <s v="US"/>
    <s v="USD"/>
    <x v="3514"/>
    <x v="3787"/>
    <x v="0"/>
    <x v="73"/>
    <x v="0"/>
    <x v="1"/>
    <x v="40"/>
    <x v="8"/>
    <x v="2617"/>
    <x v="3787"/>
    <x v="0"/>
  </r>
  <r>
    <n v="3788"/>
    <x v="3783"/>
    <s v="A STORY OF BAGELS AND LOCKS!_x000a__x000a_A JEWISH GIRL FINDS HERSELF ON A UNEXPECTED TRIP TO_x000a_&quot;A SPIRITUAL EXPERIENCE&quot; !"/>
    <x v="96"/>
    <n v="500"/>
    <x v="2"/>
    <s v="US"/>
    <s v="USD"/>
    <x v="3771"/>
    <x v="3788"/>
    <x v="0"/>
    <x v="29"/>
    <x v="1"/>
    <x v="1"/>
    <x v="40"/>
    <x v="60"/>
    <x v="130"/>
    <x v="3788"/>
    <x v="0"/>
  </r>
  <r>
    <n v="3789"/>
    <x v="3784"/>
    <s v="This fabulous new play explores the little known love life of England's most famous romantic novelist, Jane Austen."/>
    <x v="424"/>
    <n v="116"/>
    <x v="2"/>
    <s v="GB"/>
    <s v="GBP"/>
    <x v="3772"/>
    <x v="3789"/>
    <x v="0"/>
    <x v="80"/>
    <x v="1"/>
    <x v="1"/>
    <x v="40"/>
    <x v="56"/>
    <x v="2005"/>
    <x v="3789"/>
    <x v="0"/>
  </r>
  <r>
    <n v="3790"/>
    <x v="3785"/>
    <s v="As a non profit graduate student at Penn,my passion is the arts, we need support to fund our new CHILDREN's DINNER THEATRE"/>
    <x v="36"/>
    <n v="0"/>
    <x v="2"/>
    <s v="US"/>
    <s v="USD"/>
    <x v="3773"/>
    <x v="3790"/>
    <x v="0"/>
    <x v="78"/>
    <x v="1"/>
    <x v="1"/>
    <x v="40"/>
    <x v="50"/>
    <x v="121"/>
    <x v="3790"/>
    <x v="2"/>
  </r>
  <r>
    <n v="3791"/>
    <x v="3786"/>
    <s v="Spin! is an original musical comedy-drama presented by Blue Palm Productions."/>
    <x v="15"/>
    <n v="0"/>
    <x v="2"/>
    <s v="US"/>
    <s v="USD"/>
    <x v="3774"/>
    <x v="3791"/>
    <x v="0"/>
    <x v="78"/>
    <x v="1"/>
    <x v="1"/>
    <x v="40"/>
    <x v="50"/>
    <x v="121"/>
    <x v="3791"/>
    <x v="3"/>
  </r>
  <r>
    <n v="3792"/>
    <x v="3787"/>
    <s v="A cultural and historic journey through Puerto Rico's music and dance!"/>
    <x v="78"/>
    <n v="35"/>
    <x v="2"/>
    <s v="US"/>
    <s v="USD"/>
    <x v="3775"/>
    <x v="3792"/>
    <x v="0"/>
    <x v="84"/>
    <x v="1"/>
    <x v="1"/>
    <x v="40"/>
    <x v="50"/>
    <x v="827"/>
    <x v="3792"/>
    <x v="0"/>
  </r>
  <r>
    <n v="3793"/>
    <x v="3788"/>
    <s v="Sheet Music portfolio of comedic tour-de-forces, intricate ballads &amp; more...launched live with a power-house Nashville-cast Concert."/>
    <x v="39"/>
    <n v="4176"/>
    <x v="2"/>
    <s v="US"/>
    <s v="USD"/>
    <x v="3776"/>
    <x v="3793"/>
    <x v="0"/>
    <x v="54"/>
    <x v="1"/>
    <x v="1"/>
    <x v="40"/>
    <x v="64"/>
    <x v="2618"/>
    <x v="3793"/>
    <x v="3"/>
  </r>
  <r>
    <n v="3794"/>
    <x v="3789"/>
    <s v="Local boy turned producer returns with a brand new show, another talented cast, dazzling costumes and brand new set! Please support!"/>
    <x v="10"/>
    <n v="50"/>
    <x v="2"/>
    <s v="GB"/>
    <s v="GBP"/>
    <x v="3777"/>
    <x v="3794"/>
    <x v="0"/>
    <x v="29"/>
    <x v="1"/>
    <x v="1"/>
    <x v="40"/>
    <x v="60"/>
    <x v="73"/>
    <x v="3794"/>
    <x v="0"/>
  </r>
  <r>
    <n v="3795"/>
    <x v="3790"/>
    <s v="Poppin Productions are currently entering the development stage of their very first production -  &quot;Duodeca&quot;."/>
    <x v="20"/>
    <n v="10"/>
    <x v="2"/>
    <s v="GB"/>
    <s v="GBP"/>
    <x v="3778"/>
    <x v="3795"/>
    <x v="0"/>
    <x v="84"/>
    <x v="1"/>
    <x v="1"/>
    <x v="40"/>
    <x v="53"/>
    <x v="144"/>
    <x v="3795"/>
    <x v="0"/>
  </r>
  <r>
    <n v="3796"/>
    <x v="3791"/>
    <s v="Part Psychological Thriller - Part Heartbreaking Drama - Part Spectacular Farce - 100% New American Musical Theatre"/>
    <x v="290"/>
    <n v="1"/>
    <x v="2"/>
    <s v="US"/>
    <s v="USD"/>
    <x v="3779"/>
    <x v="3796"/>
    <x v="0"/>
    <x v="29"/>
    <x v="1"/>
    <x v="1"/>
    <x v="40"/>
    <x v="50"/>
    <x v="120"/>
    <x v="3796"/>
    <x v="2"/>
  </r>
  <r>
    <n v="3797"/>
    <x v="3792"/>
    <s v="FACING EAST, a dramatic new musical, follows an upstanding mormon couple facing the suicide of the gay son. Help us bring it to London!"/>
    <x v="12"/>
    <n v="5380"/>
    <x v="2"/>
    <s v="US"/>
    <s v="USD"/>
    <x v="3780"/>
    <x v="3797"/>
    <x v="0"/>
    <x v="77"/>
    <x v="1"/>
    <x v="1"/>
    <x v="40"/>
    <x v="370"/>
    <x v="2619"/>
    <x v="3797"/>
    <x v="0"/>
  </r>
  <r>
    <n v="3798"/>
    <x v="3793"/>
    <s v="Ceasefire WWII. Yet Nazis continue the Holocaust.  A German &amp; a girl try to stop the execution of Christian,Gay &amp; Jewish prisoners."/>
    <x v="54"/>
    <n v="1025"/>
    <x v="2"/>
    <s v="US"/>
    <s v="USD"/>
    <x v="3781"/>
    <x v="3798"/>
    <x v="0"/>
    <x v="81"/>
    <x v="1"/>
    <x v="1"/>
    <x v="40"/>
    <x v="60"/>
    <x v="1491"/>
    <x v="3798"/>
    <x v="3"/>
  </r>
  <r>
    <n v="3799"/>
    <x v="3794"/>
    <s v="An original musical on it's way to the stage in Minneapolis, MN. Feel free to ask any questions."/>
    <x v="3"/>
    <n v="402"/>
    <x v="2"/>
    <s v="US"/>
    <s v="USD"/>
    <x v="3782"/>
    <x v="3799"/>
    <x v="0"/>
    <x v="80"/>
    <x v="1"/>
    <x v="1"/>
    <x v="40"/>
    <x v="65"/>
    <x v="965"/>
    <x v="3799"/>
    <x v="2"/>
  </r>
  <r>
    <n v="3800"/>
    <x v="3795"/>
    <s v="Playground was established in 2007 on the back of paper napkins and has since provided opportunities for over 800 boys and girls."/>
    <x v="29"/>
    <n v="881"/>
    <x v="2"/>
    <s v="US"/>
    <s v="USD"/>
    <x v="3783"/>
    <x v="3800"/>
    <x v="0"/>
    <x v="38"/>
    <x v="1"/>
    <x v="1"/>
    <x v="40"/>
    <x v="65"/>
    <x v="2620"/>
    <x v="3800"/>
    <x v="3"/>
  </r>
  <r>
    <n v="3801"/>
    <x v="3796"/>
    <s v="The Imaginary : A Musical is a new musical adaptation based on the novel written by A.F. Harrold.       TheImaginaryAMusical.com"/>
    <x v="10"/>
    <n v="426"/>
    <x v="2"/>
    <s v="US"/>
    <s v="USD"/>
    <x v="3784"/>
    <x v="3801"/>
    <x v="0"/>
    <x v="82"/>
    <x v="1"/>
    <x v="1"/>
    <x v="40"/>
    <x v="114"/>
    <x v="2621"/>
    <x v="3801"/>
    <x v="3"/>
  </r>
  <r>
    <n v="3802"/>
    <x v="3797"/>
    <s v="A musical about how Shakespeare was inspired to write only his own plays after the co-authored play Henry VI was taken."/>
    <x v="9"/>
    <n v="0"/>
    <x v="2"/>
    <s v="US"/>
    <s v="USD"/>
    <x v="3785"/>
    <x v="3802"/>
    <x v="0"/>
    <x v="78"/>
    <x v="1"/>
    <x v="1"/>
    <x v="40"/>
    <x v="50"/>
    <x v="121"/>
    <x v="3802"/>
    <x v="0"/>
  </r>
  <r>
    <n v="3803"/>
    <x v="3798"/>
    <s v="A fully orchestrated concept album of Benjamin Button the Musical!"/>
    <x v="14"/>
    <n v="2358"/>
    <x v="2"/>
    <s v="US"/>
    <s v="USD"/>
    <x v="3786"/>
    <x v="3803"/>
    <x v="0"/>
    <x v="244"/>
    <x v="1"/>
    <x v="1"/>
    <x v="40"/>
    <x v="68"/>
    <x v="2382"/>
    <x v="3803"/>
    <x v="2"/>
  </r>
  <r>
    <n v="3804"/>
    <x v="3799"/>
    <s v="Basement Theatrics is producing Spring Awakening July 22-31, 2016 at 12th Ave Arts in Seattle, WA! Help make this the best it can be!"/>
    <x v="6"/>
    <n v="0"/>
    <x v="2"/>
    <s v="US"/>
    <s v="USD"/>
    <x v="3787"/>
    <x v="3804"/>
    <x v="0"/>
    <x v="78"/>
    <x v="1"/>
    <x v="1"/>
    <x v="40"/>
    <x v="50"/>
    <x v="121"/>
    <x v="3804"/>
    <x v="2"/>
  </r>
  <r>
    <n v="3805"/>
    <x v="3800"/>
    <s v="&quot;Sounds By The River&quot; tells the story of a Detroit composer through_x000a_his music, poetry, and dance."/>
    <x v="60"/>
    <n v="3"/>
    <x v="2"/>
    <s v="US"/>
    <s v="USD"/>
    <x v="3788"/>
    <x v="3805"/>
    <x v="0"/>
    <x v="84"/>
    <x v="1"/>
    <x v="1"/>
    <x v="40"/>
    <x v="50"/>
    <x v="1720"/>
    <x v="3805"/>
    <x v="3"/>
  </r>
  <r>
    <n v="3806"/>
    <x v="3801"/>
    <s v="A truly multicultural experience - Hip Hop, Bollywood, Classical Dancers #liveband #Revoultionary Script 19th July@NationalTheatre"/>
    <x v="51"/>
    <n v="5"/>
    <x v="2"/>
    <s v="AU"/>
    <s v="AUD"/>
    <x v="3789"/>
    <x v="3806"/>
    <x v="0"/>
    <x v="29"/>
    <x v="1"/>
    <x v="1"/>
    <x v="40"/>
    <x v="50"/>
    <x v="144"/>
    <x v="3806"/>
    <x v="3"/>
  </r>
  <r>
    <n v="3807"/>
    <x v="3802"/>
    <s v="A vibrant, street-wise, and musical performance that follows the lives of stories of the community of Washington Heights..."/>
    <x v="15"/>
    <n v="455"/>
    <x v="2"/>
    <s v="US"/>
    <s v="USD"/>
    <x v="3790"/>
    <x v="3807"/>
    <x v="0"/>
    <x v="82"/>
    <x v="1"/>
    <x v="1"/>
    <x v="40"/>
    <x v="75"/>
    <x v="2622"/>
    <x v="3807"/>
    <x v="0"/>
  </r>
  <r>
    <n v="3808"/>
    <x v="3803"/>
    <s v="Following a sell-out run in Loughborough, Time at the Bar! is heading to this year's Fringe Festival... But we need your help!"/>
    <x v="28"/>
    <n v="1000"/>
    <x v="0"/>
    <s v="GB"/>
    <s v="GBP"/>
    <x v="3791"/>
    <x v="3808"/>
    <x v="0"/>
    <x v="54"/>
    <x v="0"/>
    <x v="1"/>
    <x v="6"/>
    <x v="8"/>
    <x v="683"/>
    <x v="3808"/>
    <x v="0"/>
  </r>
  <r>
    <n v="3809"/>
    <x v="3804"/>
    <s v="The story of two women trying to produce their own version of Chekhov's The Seagull with limited resources and unfettered enthusiasm."/>
    <x v="13"/>
    <n v="2025"/>
    <x v="0"/>
    <s v="GB"/>
    <s v="GBP"/>
    <x v="3792"/>
    <x v="3809"/>
    <x v="0"/>
    <x v="44"/>
    <x v="0"/>
    <x v="1"/>
    <x v="6"/>
    <x v="7"/>
    <x v="1316"/>
    <x v="3809"/>
    <x v="3"/>
  </r>
  <r>
    <n v="3810"/>
    <x v="3805"/>
    <s v="Theater students of UMass present a large-scale theater collaboration that will revolutionize the way you see Shakespeare."/>
    <x v="15"/>
    <n v="1826"/>
    <x v="0"/>
    <s v="US"/>
    <s v="USD"/>
    <x v="3793"/>
    <x v="3810"/>
    <x v="0"/>
    <x v="55"/>
    <x v="0"/>
    <x v="1"/>
    <x v="6"/>
    <x v="108"/>
    <x v="2623"/>
    <x v="3810"/>
    <x v="0"/>
  </r>
  <r>
    <n v="3811"/>
    <x v="3806"/>
    <s v="The University of Exeter Shakespeare Society is touring its acclaimed show The Merchant of Venice to Stratford-upon-Avon!"/>
    <x v="49"/>
    <n v="825"/>
    <x v="0"/>
    <s v="GB"/>
    <s v="GBP"/>
    <x v="3794"/>
    <x v="3811"/>
    <x v="0"/>
    <x v="10"/>
    <x v="0"/>
    <x v="1"/>
    <x v="6"/>
    <x v="371"/>
    <x v="794"/>
    <x v="3811"/>
    <x v="2"/>
  </r>
  <r>
    <n v="3812"/>
    <x v="3807"/>
    <s v="We are raising funds for our local theatre group &quot;The Stage Door&quot;. Funding required for lighting, stage equipment and productions."/>
    <x v="13"/>
    <n v="2191"/>
    <x v="0"/>
    <s v="CA"/>
    <s v="CAD"/>
    <x v="2551"/>
    <x v="3812"/>
    <x v="0"/>
    <x v="202"/>
    <x v="0"/>
    <x v="1"/>
    <x v="6"/>
    <x v="5"/>
    <x v="2624"/>
    <x v="3812"/>
    <x v="0"/>
  </r>
  <r>
    <n v="3813"/>
    <x v="3808"/>
    <s v="A comedic play about hillbilly vampires and the absurdity of judging by appearances. Wanna live forever? Better watch what you drink."/>
    <x v="190"/>
    <n v="2119.9899999999998"/>
    <x v="0"/>
    <s v="US"/>
    <s v="USD"/>
    <x v="3795"/>
    <x v="3813"/>
    <x v="0"/>
    <x v="74"/>
    <x v="0"/>
    <x v="1"/>
    <x v="6"/>
    <x v="7"/>
    <x v="2625"/>
    <x v="3813"/>
    <x v="2"/>
  </r>
  <r>
    <n v="3814"/>
    <x v="3809"/>
    <s v="Wax Wings is proud to be presenting the premiere of EYES. SHUT DOOR OPEN, a new play by Boston playwright Cassie M. Seinuk."/>
    <x v="15"/>
    <n v="2102"/>
    <x v="0"/>
    <s v="US"/>
    <s v="USD"/>
    <x v="3532"/>
    <x v="3814"/>
    <x v="0"/>
    <x v="69"/>
    <x v="0"/>
    <x v="1"/>
    <x v="6"/>
    <x v="49"/>
    <x v="2626"/>
    <x v="3814"/>
    <x v="0"/>
  </r>
  <r>
    <n v="3815"/>
    <x v="3810"/>
    <s v="Come and help us make the Canterbury Shakespeare Festival a reality"/>
    <x v="28"/>
    <n v="1000.01"/>
    <x v="0"/>
    <s v="GB"/>
    <s v="GBP"/>
    <x v="3796"/>
    <x v="3815"/>
    <x v="0"/>
    <x v="9"/>
    <x v="0"/>
    <x v="1"/>
    <x v="6"/>
    <x v="8"/>
    <x v="73"/>
    <x v="3815"/>
    <x v="0"/>
  </r>
  <r>
    <n v="3816"/>
    <x v="3811"/>
    <s v="A new play by Brandon Taitt._x000a_Presented by The Theatre Cosmic. _x000a_Premiering in August at the 2014 Minnesota Fringe Festival"/>
    <x v="15"/>
    <n v="1788.57"/>
    <x v="0"/>
    <s v="US"/>
    <s v="USD"/>
    <x v="3797"/>
    <x v="3816"/>
    <x v="0"/>
    <x v="77"/>
    <x v="0"/>
    <x v="1"/>
    <x v="6"/>
    <x v="17"/>
    <x v="2627"/>
    <x v="3816"/>
    <x v="3"/>
  </r>
  <r>
    <n v="3817"/>
    <x v="3812"/>
    <s v="Using 9 actors, TWIST focuses on the horror and unjust in 1837 London.  Think Peter and the Starcatcher meets American Horror Story."/>
    <x v="13"/>
    <n v="2145"/>
    <x v="0"/>
    <s v="US"/>
    <s v="USD"/>
    <x v="3798"/>
    <x v="3817"/>
    <x v="0"/>
    <x v="9"/>
    <x v="0"/>
    <x v="1"/>
    <x v="6"/>
    <x v="13"/>
    <x v="2628"/>
    <x v="3817"/>
    <x v="0"/>
  </r>
  <r>
    <n v="3818"/>
    <x v="3813"/>
    <s v="The Arthurian Order of Avalon is attempting to raise funds to put on the annual Human Chessboard in March 2015!"/>
    <x v="49"/>
    <n v="570"/>
    <x v="0"/>
    <s v="US"/>
    <s v="USD"/>
    <x v="3799"/>
    <x v="3818"/>
    <x v="0"/>
    <x v="73"/>
    <x v="0"/>
    <x v="1"/>
    <x v="6"/>
    <x v="372"/>
    <x v="2629"/>
    <x v="3818"/>
    <x v="0"/>
  </r>
  <r>
    <n v="3819"/>
    <x v="3814"/>
    <s v="Support this collection of new plays by Kansas City writers and the artists who are bringing it to life!"/>
    <x v="28"/>
    <n v="1064"/>
    <x v="0"/>
    <s v="US"/>
    <s v="USD"/>
    <x v="3800"/>
    <x v="3819"/>
    <x v="0"/>
    <x v="55"/>
    <x v="0"/>
    <x v="1"/>
    <x v="6"/>
    <x v="6"/>
    <x v="2630"/>
    <x v="3819"/>
    <x v="0"/>
  </r>
  <r>
    <n v="3820"/>
    <x v="3815"/>
    <s v="Tusentack Theatre is a professional theatre company providing opportunities to adults who access Mental Health Services."/>
    <x v="43"/>
    <n v="430"/>
    <x v="0"/>
    <s v="GB"/>
    <s v="GBP"/>
    <x v="3801"/>
    <x v="3820"/>
    <x v="0"/>
    <x v="9"/>
    <x v="0"/>
    <x v="1"/>
    <x v="6"/>
    <x v="142"/>
    <x v="1615"/>
    <x v="3820"/>
    <x v="0"/>
  </r>
  <r>
    <n v="3821"/>
    <x v="3816"/>
    <s v="Brooklyn Quartet, directed by reg e gaines, in a collaboration of ambitious and unique storytelling, live music and cinematic staging,"/>
    <x v="8"/>
    <n v="3659"/>
    <x v="0"/>
    <s v="US"/>
    <s v="USD"/>
    <x v="3802"/>
    <x v="3821"/>
    <x v="0"/>
    <x v="67"/>
    <x v="0"/>
    <x v="1"/>
    <x v="6"/>
    <x v="2"/>
    <x v="2631"/>
    <x v="3821"/>
    <x v="0"/>
  </r>
  <r>
    <n v="3822"/>
    <x v="3817"/>
    <s v="19 TheaterstÃ¼cke des Schnuppe Figurentheaters bei einem GroÃŸbrand zerstÃ¶rt - bitte unterstÃ¼tzt uns, den Wiederaufbau zu finanzieren"/>
    <x v="10"/>
    <n v="5501"/>
    <x v="0"/>
    <s v="DE"/>
    <s v="EUR"/>
    <x v="3803"/>
    <x v="3822"/>
    <x v="0"/>
    <x v="88"/>
    <x v="0"/>
    <x v="1"/>
    <x v="6"/>
    <x v="5"/>
    <x v="2632"/>
    <x v="3822"/>
    <x v="0"/>
  </r>
  <r>
    <n v="3823"/>
    <x v="3818"/>
    <s v="Feed, a new play by Garrett Markgraf (based on the novel by M.T. Anderson), Directed by Anna Marck at Oakland University."/>
    <x v="30"/>
    <n v="2650"/>
    <x v="0"/>
    <s v="US"/>
    <s v="USD"/>
    <x v="3804"/>
    <x v="3823"/>
    <x v="0"/>
    <x v="14"/>
    <x v="0"/>
    <x v="1"/>
    <x v="6"/>
    <x v="6"/>
    <x v="1622"/>
    <x v="3823"/>
    <x v="0"/>
  </r>
  <r>
    <n v="3824"/>
    <x v="3819"/>
    <s v="the hardy presents a collaboration between Robbie Curran and Abram Rooney. Kemble House, 9th-14th August, every night at 8pm."/>
    <x v="49"/>
    <n v="270"/>
    <x v="0"/>
    <s v="GB"/>
    <s v="GBP"/>
    <x v="3805"/>
    <x v="3824"/>
    <x v="0"/>
    <x v="63"/>
    <x v="0"/>
    <x v="1"/>
    <x v="6"/>
    <x v="29"/>
    <x v="2633"/>
    <x v="3824"/>
    <x v="2"/>
  </r>
  <r>
    <n v="3825"/>
    <x v="3820"/>
    <s v="A girl in Burkina Faso is more likely to marry than finish high school. Public theatre can promote the need for girls to stay in school"/>
    <x v="10"/>
    <n v="5271"/>
    <x v="0"/>
    <s v="US"/>
    <s v="USD"/>
    <x v="3806"/>
    <x v="3825"/>
    <x v="0"/>
    <x v="72"/>
    <x v="0"/>
    <x v="1"/>
    <x v="6"/>
    <x v="2"/>
    <x v="2634"/>
    <x v="3825"/>
    <x v="0"/>
  </r>
  <r>
    <n v="3826"/>
    <x v="3821"/>
    <s v="This is the story about the Westons. One family who live with mental illness on a daily basis."/>
    <x v="20"/>
    <n v="715"/>
    <x v="0"/>
    <s v="GB"/>
    <s v="GBP"/>
    <x v="3807"/>
    <x v="3826"/>
    <x v="0"/>
    <x v="55"/>
    <x v="0"/>
    <x v="1"/>
    <x v="6"/>
    <x v="17"/>
    <x v="440"/>
    <x v="3826"/>
    <x v="0"/>
  </r>
  <r>
    <n v="3827"/>
    <x v="3822"/>
    <s v="IAM TRYING TO TAKE MY DEBUT PLAY BROKEN BISCUITS TO EDINGBURGH FESTIVAL 2015 AND REALLY NEED SOME FUNDING TO HELP ME ACHIEVE THIS GOAL"/>
    <x v="9"/>
    <n v="4580"/>
    <x v="0"/>
    <s v="GB"/>
    <s v="GBP"/>
    <x v="3808"/>
    <x v="3827"/>
    <x v="0"/>
    <x v="71"/>
    <x v="0"/>
    <x v="1"/>
    <x v="6"/>
    <x v="42"/>
    <x v="2635"/>
    <x v="3827"/>
    <x v="0"/>
  </r>
  <r>
    <n v="3828"/>
    <x v="3823"/>
    <s v="In 1942 three black and one Puerto Rican jazz musicians from Harlem join the segregated US Marines. We see &quot;Love In Time of War&quot;"/>
    <x v="10"/>
    <n v="5000"/>
    <x v="0"/>
    <s v="US"/>
    <s v="USD"/>
    <x v="3809"/>
    <x v="3828"/>
    <x v="0"/>
    <x v="33"/>
    <x v="0"/>
    <x v="1"/>
    <x v="6"/>
    <x v="8"/>
    <x v="2636"/>
    <x v="3828"/>
    <x v="3"/>
  </r>
  <r>
    <n v="3829"/>
    <x v="3824"/>
    <s v="A play that illustrates the symptoms of PTSD, shows its effect on families, and demonstrates some of the difficulties of treating it."/>
    <x v="2"/>
    <n v="501"/>
    <x v="0"/>
    <s v="US"/>
    <s v="USD"/>
    <x v="3810"/>
    <x v="3829"/>
    <x v="0"/>
    <x v="22"/>
    <x v="0"/>
    <x v="1"/>
    <x v="6"/>
    <x v="8"/>
    <x v="2637"/>
    <x v="3829"/>
    <x v="2"/>
  </r>
  <r>
    <n v="3830"/>
    <x v="3825"/>
    <s v="The Aeon Theatre company is producing another original play by Parker Hale at the Manhattan Reportory Theatre"/>
    <x v="213"/>
    <n v="225"/>
    <x v="0"/>
    <s v="US"/>
    <s v="USD"/>
    <x v="3811"/>
    <x v="3830"/>
    <x v="0"/>
    <x v="83"/>
    <x v="0"/>
    <x v="1"/>
    <x v="6"/>
    <x v="373"/>
    <x v="753"/>
    <x v="3830"/>
    <x v="2"/>
  </r>
  <r>
    <n v="3831"/>
    <x v="3826"/>
    <s v="Help Shared Shakes to adopt Murphey Academy, a Title I elementary school in Greensboro for a full day of performances and workshops."/>
    <x v="2"/>
    <n v="530.11"/>
    <x v="0"/>
    <s v="US"/>
    <s v="USD"/>
    <x v="3812"/>
    <x v="3831"/>
    <x v="0"/>
    <x v="82"/>
    <x v="0"/>
    <x v="1"/>
    <x v="6"/>
    <x v="6"/>
    <x v="2638"/>
    <x v="3831"/>
    <x v="3"/>
  </r>
  <r>
    <n v="3832"/>
    <x v="3827"/>
    <s v="Santa Barbara Youth Ensemble is performing Hairspray at the Lobero. Help create beautiful memories for these kids by pledging today!"/>
    <x v="38"/>
    <n v="1256"/>
    <x v="0"/>
    <s v="US"/>
    <s v="USD"/>
    <x v="3813"/>
    <x v="3832"/>
    <x v="0"/>
    <x v="82"/>
    <x v="0"/>
    <x v="1"/>
    <x v="6"/>
    <x v="2"/>
    <x v="2639"/>
    <x v="3832"/>
    <x v="2"/>
  </r>
  <r>
    <n v="3833"/>
    <x v="3828"/>
    <s v="Get more kids to love Shakespeare by developing the fun &amp; effective Shakespeare is Boffo! course as an replicable program for teachers."/>
    <x v="38"/>
    <n v="1400"/>
    <x v="0"/>
    <s v="CA"/>
    <s v="CAD"/>
    <x v="3814"/>
    <x v="3833"/>
    <x v="0"/>
    <x v="9"/>
    <x v="0"/>
    <x v="1"/>
    <x v="6"/>
    <x v="16"/>
    <x v="277"/>
    <x v="3833"/>
    <x v="3"/>
  </r>
  <r>
    <n v="3834"/>
    <x v="3829"/>
    <s v="About the impact of addiction on relationships; my play hopes to inspire &amp; support those affected to connect with their own creativity"/>
    <x v="9"/>
    <n v="3271"/>
    <x v="0"/>
    <s v="GB"/>
    <s v="GBP"/>
    <x v="3815"/>
    <x v="3834"/>
    <x v="0"/>
    <x v="7"/>
    <x v="0"/>
    <x v="1"/>
    <x v="6"/>
    <x v="15"/>
    <x v="2640"/>
    <x v="3834"/>
    <x v="0"/>
  </r>
  <r>
    <n v="3835"/>
    <x v="3830"/>
    <s v="IT DOESN'T MATTER is a new comedic piece of political theatre written by three enthusiastic students. Help us produce it at LIPA!"/>
    <x v="48"/>
    <n v="320"/>
    <x v="0"/>
    <s v="GB"/>
    <s v="GBP"/>
    <x v="3816"/>
    <x v="3835"/>
    <x v="0"/>
    <x v="22"/>
    <x v="0"/>
    <x v="1"/>
    <x v="6"/>
    <x v="12"/>
    <x v="375"/>
    <x v="3835"/>
    <x v="2"/>
  </r>
  <r>
    <n v="3836"/>
    <x v="3831"/>
    <s v="&quot;The surveyor said the foundation was shaky&quot;. A woman finds what it means to rebuild her marriage."/>
    <x v="134"/>
    <n v="900"/>
    <x v="0"/>
    <s v="US"/>
    <s v="USD"/>
    <x v="3817"/>
    <x v="3836"/>
    <x v="0"/>
    <x v="25"/>
    <x v="0"/>
    <x v="1"/>
    <x v="6"/>
    <x v="40"/>
    <x v="2641"/>
    <x v="3836"/>
    <x v="2"/>
  </r>
  <r>
    <n v="3837"/>
    <x v="3832"/>
    <s v="A high-flying French farce with the thrust of a well-tuned jet engine"/>
    <x v="13"/>
    <n v="2042"/>
    <x v="0"/>
    <s v="GB"/>
    <s v="GBP"/>
    <x v="3818"/>
    <x v="3837"/>
    <x v="0"/>
    <x v="57"/>
    <x v="0"/>
    <x v="1"/>
    <x v="6"/>
    <x v="21"/>
    <x v="2642"/>
    <x v="3837"/>
    <x v="0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s v="SE"/>
    <s v="SEK"/>
    <x v="3819"/>
    <x v="3838"/>
    <x v="0"/>
    <x v="61"/>
    <x v="0"/>
    <x v="1"/>
    <x v="6"/>
    <x v="7"/>
    <x v="2643"/>
    <x v="3838"/>
    <x v="0"/>
  </r>
  <r>
    <n v="3839"/>
    <x v="3834"/>
    <s v="A futuristic and absurd style play, produced by Colectivo El Pozo, where the characters make a crucial decision. Written by R Dorantes."/>
    <x v="13"/>
    <n v="2025"/>
    <x v="0"/>
    <s v="US"/>
    <s v="USD"/>
    <x v="3820"/>
    <x v="3839"/>
    <x v="0"/>
    <x v="58"/>
    <x v="0"/>
    <x v="1"/>
    <x v="6"/>
    <x v="7"/>
    <x v="2644"/>
    <x v="3839"/>
    <x v="0"/>
  </r>
  <r>
    <n v="3840"/>
    <x v="3835"/>
    <s v="A gritty play looking at a modern day relationship, highlighting issues of mental health and abuse suffered by men."/>
    <x v="332"/>
    <n v="65"/>
    <x v="0"/>
    <s v="GB"/>
    <s v="GBP"/>
    <x v="3821"/>
    <x v="3840"/>
    <x v="0"/>
    <x v="83"/>
    <x v="0"/>
    <x v="1"/>
    <x v="6"/>
    <x v="374"/>
    <x v="94"/>
    <x v="3840"/>
    <x v="2"/>
  </r>
  <r>
    <n v="3841"/>
    <x v="3836"/>
    <s v="A play by award winning writer Eric Monte. _x000a_&quot;If they come back&quot; follows the lives of two teenage boys during the civil rights movement."/>
    <x v="3"/>
    <n v="872"/>
    <x v="2"/>
    <s v="US"/>
    <s v="USD"/>
    <x v="3822"/>
    <x v="3841"/>
    <x v="1"/>
    <x v="69"/>
    <x v="1"/>
    <x v="1"/>
    <x v="6"/>
    <x v="114"/>
    <x v="2645"/>
    <x v="3841"/>
    <x v="3"/>
  </r>
  <r>
    <n v="3842"/>
    <x v="3837"/>
    <s v="Follow the sell-out Tree Folk Theatre, as we lead you through The Tempest with masks, puppetry and live music! 15th July - 3rd August"/>
    <x v="10"/>
    <n v="1097"/>
    <x v="2"/>
    <s v="GB"/>
    <s v="GBP"/>
    <x v="3823"/>
    <x v="3842"/>
    <x v="1"/>
    <x v="23"/>
    <x v="1"/>
    <x v="1"/>
    <x v="6"/>
    <x v="66"/>
    <x v="2646"/>
    <x v="3842"/>
    <x v="3"/>
  </r>
  <r>
    <n v="3843"/>
    <x v="3838"/>
    <s v="Vengeance Can Wait navigates Japanese sub-culture as it charts a dark, twisted and touching, â€œdifferentâ€ kind of love story."/>
    <x v="10"/>
    <n v="1065"/>
    <x v="2"/>
    <s v="US"/>
    <s v="USD"/>
    <x v="3824"/>
    <x v="3843"/>
    <x v="1"/>
    <x v="10"/>
    <x v="1"/>
    <x v="1"/>
    <x v="6"/>
    <x v="70"/>
    <x v="2647"/>
    <x v="3843"/>
    <x v="3"/>
  </r>
  <r>
    <n v="3844"/>
    <x v="3839"/>
    <s v="A comedy about a Christopher Walken Club.  This show was chosen to perform in DC!  Help the production get to our nation's capital."/>
    <x v="336"/>
    <n v="4066"/>
    <x v="2"/>
    <s v="US"/>
    <s v="USD"/>
    <x v="3825"/>
    <x v="3844"/>
    <x v="1"/>
    <x v="133"/>
    <x v="1"/>
    <x v="1"/>
    <x v="6"/>
    <x v="139"/>
    <x v="2648"/>
    <x v="3844"/>
    <x v="3"/>
  </r>
  <r>
    <n v="3845"/>
    <x v="3840"/>
    <s v="He met Marilyn. He became obsessed with Norma Jean. That changed everything._x000a__x000a_                                A play by Frank Furino"/>
    <x v="79"/>
    <n v="842"/>
    <x v="2"/>
    <s v="US"/>
    <s v="USD"/>
    <x v="3826"/>
    <x v="3845"/>
    <x v="1"/>
    <x v="8"/>
    <x v="1"/>
    <x v="1"/>
    <x v="6"/>
    <x v="53"/>
    <x v="2649"/>
    <x v="3845"/>
    <x v="0"/>
  </r>
  <r>
    <n v="3846"/>
    <x v="3841"/>
    <s v="My Insane Shakespeare. An original play by Arthur Elbakyan premiering October 13th at United Solo, New York City."/>
    <x v="39"/>
    <n v="189"/>
    <x v="2"/>
    <s v="US"/>
    <s v="USD"/>
    <x v="3827"/>
    <x v="3846"/>
    <x v="1"/>
    <x v="22"/>
    <x v="1"/>
    <x v="1"/>
    <x v="6"/>
    <x v="56"/>
    <x v="2120"/>
    <x v="3846"/>
    <x v="3"/>
  </r>
  <r>
    <n v="3847"/>
    <x v="3842"/>
    <s v="The production of the original play &quot;Madame X&quot; by Amanda Davison. Inspired by the painting by John Singer Sargent."/>
    <x v="124"/>
    <n v="1697"/>
    <x v="2"/>
    <s v="US"/>
    <s v="USD"/>
    <x v="3828"/>
    <x v="3847"/>
    <x v="1"/>
    <x v="82"/>
    <x v="1"/>
    <x v="1"/>
    <x v="6"/>
    <x v="63"/>
    <x v="2650"/>
    <x v="3847"/>
    <x v="0"/>
  </r>
  <r>
    <n v="3848"/>
    <x v="3843"/>
    <s v="A Carnegie Mellon capstone play based on a woman's life as she slips from reality due to the degenerative effect of Alzheimer's Disease"/>
    <x v="93"/>
    <n v="2129"/>
    <x v="2"/>
    <s v="US"/>
    <s v="USD"/>
    <x v="3829"/>
    <x v="3848"/>
    <x v="1"/>
    <x v="68"/>
    <x v="1"/>
    <x v="1"/>
    <x v="6"/>
    <x v="63"/>
    <x v="2651"/>
    <x v="3848"/>
    <x v="0"/>
  </r>
  <r>
    <n v="3849"/>
    <x v="3844"/>
    <s v="Bayerische KomÃ¶die im Schaustellermillieu vor historischem Hintergrund des Oktoberfestes von Winfried Frey. UrauffÃ¼hrung September 2015"/>
    <x v="11"/>
    <n v="2113"/>
    <x v="2"/>
    <s v="DE"/>
    <s v="EUR"/>
    <x v="3830"/>
    <x v="3849"/>
    <x v="1"/>
    <x v="33"/>
    <x v="1"/>
    <x v="1"/>
    <x v="6"/>
    <x v="113"/>
    <x v="2652"/>
    <x v="3849"/>
    <x v="0"/>
  </r>
  <r>
    <n v="3850"/>
    <x v="3845"/>
    <s v="V-Day is a global activist movement to end violence against women and girls."/>
    <x v="28"/>
    <n v="38"/>
    <x v="2"/>
    <s v="US"/>
    <s v="USD"/>
    <x v="3831"/>
    <x v="3850"/>
    <x v="1"/>
    <x v="80"/>
    <x v="1"/>
    <x v="1"/>
    <x v="6"/>
    <x v="65"/>
    <x v="2653"/>
    <x v="3850"/>
    <x v="3"/>
  </r>
  <r>
    <n v="3851"/>
    <x v="3846"/>
    <s v="A play about the horrible choices we have to make every day. Should we take a risk, or take the road most travelled?"/>
    <x v="30"/>
    <n v="852"/>
    <x v="2"/>
    <s v="GB"/>
    <s v="GBP"/>
    <x v="3832"/>
    <x v="3851"/>
    <x v="1"/>
    <x v="54"/>
    <x v="1"/>
    <x v="1"/>
    <x v="6"/>
    <x v="122"/>
    <x v="2654"/>
    <x v="3851"/>
    <x v="0"/>
  </r>
  <r>
    <n v="3852"/>
    <x v="3847"/>
    <s v="Writer/Director Lynette J. Blackwell presents the hilarious entangled love story of when evil and good attempt to coexist."/>
    <x v="3"/>
    <n v="20"/>
    <x v="2"/>
    <s v="US"/>
    <s v="USD"/>
    <x v="3833"/>
    <x v="3852"/>
    <x v="0"/>
    <x v="84"/>
    <x v="1"/>
    <x v="1"/>
    <x v="6"/>
    <x v="50"/>
    <x v="119"/>
    <x v="3852"/>
    <x v="0"/>
  </r>
  <r>
    <n v="3853"/>
    <x v="3848"/>
    <s v="A dose of One-woman &quot;Dramedy&quot; to cure those daily blues is just what the doctor ordered!"/>
    <x v="57"/>
    <n v="26"/>
    <x v="2"/>
    <s v="US"/>
    <s v="USD"/>
    <x v="3834"/>
    <x v="3853"/>
    <x v="0"/>
    <x v="84"/>
    <x v="1"/>
    <x v="1"/>
    <x v="6"/>
    <x v="50"/>
    <x v="31"/>
    <x v="3853"/>
    <x v="3"/>
  </r>
  <r>
    <n v="3854"/>
    <x v="3849"/>
    <s v="A play dedicated to the 100th anniversary of the Armenian Genocide."/>
    <x v="34"/>
    <n v="1788"/>
    <x v="2"/>
    <s v="US"/>
    <s v="USD"/>
    <x v="3835"/>
    <x v="3854"/>
    <x v="0"/>
    <x v="9"/>
    <x v="1"/>
    <x v="1"/>
    <x v="6"/>
    <x v="63"/>
    <x v="2655"/>
    <x v="3854"/>
    <x v="0"/>
  </r>
  <r>
    <n v="3855"/>
    <x v="3850"/>
    <s v="TWO NEW DARK COMEDIES OPENING IN NYC THIS APRIL AND MAY BY CHRISTOPHER B. LATRO _x000a_ABOUT FAMILY, AMBITION, LOVE AND GREED"/>
    <x v="28"/>
    <n v="25"/>
    <x v="2"/>
    <s v="US"/>
    <s v="USD"/>
    <x v="3836"/>
    <x v="3855"/>
    <x v="0"/>
    <x v="29"/>
    <x v="1"/>
    <x v="1"/>
    <x v="6"/>
    <x v="56"/>
    <x v="380"/>
    <x v="3855"/>
    <x v="0"/>
  </r>
  <r>
    <n v="3856"/>
    <x v="3851"/>
    <s v="Thought-provoking drama about one who gets so caught up in churchwork, loses the true meaning of serving God, &amp; has TROUBLE AT THE GATE"/>
    <x v="10"/>
    <n v="1"/>
    <x v="2"/>
    <s v="US"/>
    <s v="USD"/>
    <x v="3837"/>
    <x v="3856"/>
    <x v="0"/>
    <x v="29"/>
    <x v="1"/>
    <x v="1"/>
    <x v="6"/>
    <x v="50"/>
    <x v="120"/>
    <x v="3856"/>
    <x v="0"/>
  </r>
  <r>
    <n v="3857"/>
    <x v="3852"/>
    <s v="The Ultimate Screenwriting Conference_x000a_is the experience showing screenwriters how to write and sell a screenplay in hollywood!"/>
    <x v="10"/>
    <n v="260"/>
    <x v="2"/>
    <s v="US"/>
    <s v="USD"/>
    <x v="3838"/>
    <x v="3857"/>
    <x v="0"/>
    <x v="80"/>
    <x v="1"/>
    <x v="1"/>
    <x v="6"/>
    <x v="62"/>
    <x v="177"/>
    <x v="3857"/>
    <x v="3"/>
  </r>
  <r>
    <n v="3858"/>
    <x v="3853"/>
    <s v="With non-gender specific casting, CattyWhamPuss Theatre dismiss traditional casting biases in this, their ambitious first venture."/>
    <x v="2"/>
    <n v="10"/>
    <x v="2"/>
    <s v="GB"/>
    <s v="GBP"/>
    <x v="3839"/>
    <x v="3858"/>
    <x v="0"/>
    <x v="29"/>
    <x v="1"/>
    <x v="1"/>
    <x v="6"/>
    <x v="53"/>
    <x v="119"/>
    <x v="3858"/>
    <x v="0"/>
  </r>
  <r>
    <n v="3859"/>
    <x v="3854"/>
    <s v="This is a play that will have each and everyone that sees it thinking about the dreams they had growing up. It's a dramady"/>
    <x v="30"/>
    <n v="1"/>
    <x v="2"/>
    <s v="US"/>
    <s v="USD"/>
    <x v="3840"/>
    <x v="3859"/>
    <x v="0"/>
    <x v="29"/>
    <x v="1"/>
    <x v="1"/>
    <x v="6"/>
    <x v="50"/>
    <x v="120"/>
    <x v="3859"/>
    <x v="3"/>
  </r>
  <r>
    <n v="3860"/>
    <x v="3855"/>
    <s v="The unproduced screenplay by Tennessee Williams is given life for the first time on a Twin Cities stage by an ensemble of local actors."/>
    <x v="12"/>
    <n v="1060"/>
    <x v="2"/>
    <s v="US"/>
    <s v="USD"/>
    <x v="3841"/>
    <x v="3860"/>
    <x v="0"/>
    <x v="62"/>
    <x v="1"/>
    <x v="1"/>
    <x v="6"/>
    <x v="82"/>
    <x v="2656"/>
    <x v="3860"/>
    <x v="3"/>
  </r>
  <r>
    <n v="3861"/>
    <x v="3856"/>
    <s v="THE COMING OF THE LORD!"/>
    <x v="13"/>
    <n v="100"/>
    <x v="2"/>
    <s v="US"/>
    <s v="USD"/>
    <x v="3842"/>
    <x v="3861"/>
    <x v="0"/>
    <x v="29"/>
    <x v="1"/>
    <x v="1"/>
    <x v="6"/>
    <x v="62"/>
    <x v="101"/>
    <x v="3861"/>
    <x v="3"/>
  </r>
  <r>
    <n v="3862"/>
    <x v="3857"/>
    <s v="The hit immersive theatre experience of England comes to Corpus Christi!"/>
    <x v="51"/>
    <n v="1"/>
    <x v="2"/>
    <s v="US"/>
    <s v="USD"/>
    <x v="3843"/>
    <x v="3862"/>
    <x v="0"/>
    <x v="29"/>
    <x v="1"/>
    <x v="1"/>
    <x v="6"/>
    <x v="50"/>
    <x v="120"/>
    <x v="3862"/>
    <x v="2"/>
  </r>
  <r>
    <n v="3863"/>
    <x v="3858"/>
    <s v="Umma Yemaya is  a play that examines the challenges of unconventional love. The Lady  and the Artist create their own world for love."/>
    <x v="12"/>
    <n v="0"/>
    <x v="2"/>
    <s v="US"/>
    <s v="USD"/>
    <x v="3844"/>
    <x v="3863"/>
    <x v="0"/>
    <x v="78"/>
    <x v="1"/>
    <x v="1"/>
    <x v="6"/>
    <x v="50"/>
    <x v="121"/>
    <x v="3863"/>
    <x v="0"/>
  </r>
  <r>
    <n v="3864"/>
    <x v="3859"/>
    <s v="I want to create a theatrical performance of the book Grammar Land and present it at schools to help children learn proper grammar."/>
    <x v="10"/>
    <n v="60"/>
    <x v="2"/>
    <s v="US"/>
    <s v="USD"/>
    <x v="3845"/>
    <x v="3864"/>
    <x v="0"/>
    <x v="83"/>
    <x v="1"/>
    <x v="1"/>
    <x v="6"/>
    <x v="60"/>
    <x v="135"/>
    <x v="3864"/>
    <x v="0"/>
  </r>
  <r>
    <n v="3865"/>
    <x v="3860"/>
    <s v="Sissy Entertainment delivers a delicious cabaret that blends comedic monologue, song, and traditional sketch comedy."/>
    <x v="425"/>
    <n v="650"/>
    <x v="2"/>
    <s v="CA"/>
    <s v="CAD"/>
    <x v="3846"/>
    <x v="3865"/>
    <x v="0"/>
    <x v="25"/>
    <x v="1"/>
    <x v="1"/>
    <x v="6"/>
    <x v="117"/>
    <x v="2235"/>
    <x v="3865"/>
    <x v="3"/>
  </r>
  <r>
    <n v="3866"/>
    <x v="3861"/>
    <s v="A funny, moving, witty piece about a girl, her oboe, and her dreams."/>
    <x v="13"/>
    <n v="11"/>
    <x v="2"/>
    <s v="US"/>
    <s v="USD"/>
    <x v="3847"/>
    <x v="3866"/>
    <x v="0"/>
    <x v="84"/>
    <x v="1"/>
    <x v="1"/>
    <x v="6"/>
    <x v="60"/>
    <x v="148"/>
    <x v="3866"/>
    <x v="2"/>
  </r>
  <r>
    <n v="3867"/>
    <x v="3862"/>
    <s v="What do you know about Russian Culture? Our project helps the American children to find out about Russian literature."/>
    <x v="13"/>
    <n v="251"/>
    <x v="2"/>
    <s v="US"/>
    <s v="USD"/>
    <x v="3848"/>
    <x v="3867"/>
    <x v="0"/>
    <x v="81"/>
    <x v="1"/>
    <x v="1"/>
    <x v="6"/>
    <x v="55"/>
    <x v="2214"/>
    <x v="3867"/>
    <x v="2"/>
  </r>
  <r>
    <n v="3868"/>
    <x v="3863"/>
    <s v="New collection of music by Scott Evan Davis!"/>
    <x v="10"/>
    <n v="10"/>
    <x v="1"/>
    <s v="GB"/>
    <s v="GBP"/>
    <x v="3849"/>
    <x v="3868"/>
    <x v="0"/>
    <x v="29"/>
    <x v="1"/>
    <x v="1"/>
    <x v="40"/>
    <x v="50"/>
    <x v="119"/>
    <x v="3868"/>
    <x v="3"/>
  </r>
  <r>
    <n v="3869"/>
    <x v="3864"/>
    <s v="A Musical about 3 women who pursue their Pleasure and end up finding themselves."/>
    <x v="426"/>
    <n v="452"/>
    <x v="1"/>
    <s v="US"/>
    <s v="USD"/>
    <x v="3850"/>
    <x v="3869"/>
    <x v="0"/>
    <x v="41"/>
    <x v="1"/>
    <x v="1"/>
    <x v="40"/>
    <x v="56"/>
    <x v="882"/>
    <x v="3869"/>
    <x v="0"/>
  </r>
  <r>
    <n v="3870"/>
    <x v="3865"/>
    <s v="M,L,S&amp;R it's a sexy rock/pop musical confronting contemporary gay issues with an all male cast singing and dancing to top 40 songs."/>
    <x v="3"/>
    <n v="1500"/>
    <x v="1"/>
    <s v="US"/>
    <s v="USD"/>
    <x v="3851"/>
    <x v="3870"/>
    <x v="0"/>
    <x v="73"/>
    <x v="1"/>
    <x v="1"/>
    <x v="40"/>
    <x v="77"/>
    <x v="1795"/>
    <x v="3870"/>
    <x v="3"/>
  </r>
  <r>
    <n v="3871"/>
    <x v="3866"/>
    <s v="Our musical is finally ready to come to life, and we're raising funds to help make that happen!"/>
    <x v="15"/>
    <n v="40"/>
    <x v="1"/>
    <s v="US"/>
    <s v="USD"/>
    <x v="3852"/>
    <x v="3871"/>
    <x v="0"/>
    <x v="83"/>
    <x v="1"/>
    <x v="1"/>
    <x v="40"/>
    <x v="56"/>
    <x v="140"/>
    <x v="3871"/>
    <x v="1"/>
  </r>
  <r>
    <n v="3872"/>
    <x v="3867"/>
    <s v="We are a brand new theatrical teen production company, and we need enough money to put on our first musical production."/>
    <x v="36"/>
    <n v="0"/>
    <x v="1"/>
    <s v="US"/>
    <s v="USD"/>
    <x v="3853"/>
    <x v="3872"/>
    <x v="0"/>
    <x v="78"/>
    <x v="1"/>
    <x v="1"/>
    <x v="40"/>
    <x v="50"/>
    <x v="121"/>
    <x v="3872"/>
    <x v="0"/>
  </r>
  <r>
    <n v="3873"/>
    <x v="3868"/>
    <s v="Looking for $250 sponsors to help us provide in-house field trips to schools focusing on character development shows for children K-3."/>
    <x v="62"/>
    <n v="0"/>
    <x v="1"/>
    <s v="US"/>
    <s v="USD"/>
    <x v="3854"/>
    <x v="3873"/>
    <x v="0"/>
    <x v="78"/>
    <x v="1"/>
    <x v="1"/>
    <x v="40"/>
    <x v="50"/>
    <x v="121"/>
    <x v="3873"/>
    <x v="0"/>
  </r>
  <r>
    <n v="3874"/>
    <x v="3869"/>
    <s v="An exploration of arts, dance, music and theater bought to you by a talented team of performing arts enthusiasts - a FUNdraising event"/>
    <x v="420"/>
    <n v="0"/>
    <x v="1"/>
    <s v="NZ"/>
    <s v="NZD"/>
    <x v="3855"/>
    <x v="3874"/>
    <x v="0"/>
    <x v="78"/>
    <x v="1"/>
    <x v="1"/>
    <x v="40"/>
    <x v="50"/>
    <x v="121"/>
    <x v="3874"/>
    <x v="0"/>
  </r>
  <r>
    <n v="3875"/>
    <x v="3870"/>
    <s v="Det nystartede vÃ¦kstlagsteater NÃ¸rrebro Musicalteater's hÃ¥rrejsende opsÃ¦tning af horror-musicalen &quot;Sweeney Todd&quot;!"/>
    <x v="11"/>
    <n v="0"/>
    <x v="1"/>
    <s v="DK"/>
    <s v="DKK"/>
    <x v="3856"/>
    <x v="3875"/>
    <x v="0"/>
    <x v="78"/>
    <x v="1"/>
    <x v="1"/>
    <x v="40"/>
    <x v="50"/>
    <x v="121"/>
    <x v="3875"/>
    <x v="2"/>
  </r>
  <r>
    <n v="3876"/>
    <x v="3871"/>
    <s v="Hopefully a successful Campaign will bring this original musical back to the stage for performances on 26th, 27th and 28th May 2016."/>
    <x v="195"/>
    <n v="2059"/>
    <x v="1"/>
    <s v="GB"/>
    <s v="GBP"/>
    <x v="3857"/>
    <x v="3876"/>
    <x v="0"/>
    <x v="67"/>
    <x v="1"/>
    <x v="1"/>
    <x v="40"/>
    <x v="227"/>
    <x v="2355"/>
    <x v="3876"/>
    <x v="2"/>
  </r>
  <r>
    <n v="3877"/>
    <x v="3872"/>
    <s v="Help us record the concept album and stage grand concerts with a fantastic cast and orchestra. Get your tickets, music and more!"/>
    <x v="31"/>
    <n v="1241"/>
    <x v="1"/>
    <s v="US"/>
    <s v="USD"/>
    <x v="3858"/>
    <x v="3877"/>
    <x v="0"/>
    <x v="25"/>
    <x v="1"/>
    <x v="1"/>
    <x v="40"/>
    <x v="62"/>
    <x v="2657"/>
    <x v="3877"/>
    <x v="2"/>
  </r>
  <r>
    <n v="3878"/>
    <x v="3873"/>
    <s v="Encouraging young males to engage in vocational development in the art of musical theater and related dance classes."/>
    <x v="102"/>
    <n v="10"/>
    <x v="1"/>
    <s v="US"/>
    <s v="USD"/>
    <x v="3859"/>
    <x v="3878"/>
    <x v="0"/>
    <x v="29"/>
    <x v="1"/>
    <x v="1"/>
    <x v="40"/>
    <x v="50"/>
    <x v="119"/>
    <x v="3878"/>
    <x v="0"/>
  </r>
  <r>
    <n v="3879"/>
    <x v="3874"/>
    <s v="Theatre â€˜Portableâ€™ Royal is a portable, fully working, 40 seater theatre which will tour the UK and beyond!"/>
    <x v="36"/>
    <n v="0"/>
    <x v="1"/>
    <s v="GB"/>
    <s v="GBP"/>
    <x v="3860"/>
    <x v="3879"/>
    <x v="0"/>
    <x v="78"/>
    <x v="1"/>
    <x v="1"/>
    <x v="40"/>
    <x v="50"/>
    <x v="121"/>
    <x v="3879"/>
    <x v="3"/>
  </r>
  <r>
    <n v="3880"/>
    <x v="3875"/>
    <s v="With Russell Grant as Mrs Meers, this classic musical taps into London's Theatro Technis 1-25 October 2014 for its UK fringe premiere!"/>
    <x v="51"/>
    <n v="980"/>
    <x v="1"/>
    <s v="GB"/>
    <s v="GBP"/>
    <x v="3792"/>
    <x v="3880"/>
    <x v="0"/>
    <x v="57"/>
    <x v="1"/>
    <x v="1"/>
    <x v="40"/>
    <x v="55"/>
    <x v="350"/>
    <x v="3880"/>
    <x v="3"/>
  </r>
  <r>
    <n v="3881"/>
    <x v="3876"/>
    <s v="A musical journey coming to the Blue Venue at the 2017 Orlando Fringe Festival!"/>
    <x v="2"/>
    <n v="25"/>
    <x v="1"/>
    <s v="US"/>
    <s v="USD"/>
    <x v="3861"/>
    <x v="3881"/>
    <x v="0"/>
    <x v="29"/>
    <x v="1"/>
    <x v="1"/>
    <x v="40"/>
    <x v="62"/>
    <x v="380"/>
    <x v="3881"/>
    <x v="1"/>
  </r>
  <r>
    <n v="3882"/>
    <x v="3877"/>
    <s v="A musical vision of the Faust tale... how he signed his soul to the devil Mephistopheles to find Lori, the love of his life."/>
    <x v="11"/>
    <n v="0"/>
    <x v="1"/>
    <s v="AU"/>
    <s v="AUD"/>
    <x v="3862"/>
    <x v="3882"/>
    <x v="0"/>
    <x v="78"/>
    <x v="1"/>
    <x v="1"/>
    <x v="40"/>
    <x v="50"/>
    <x v="121"/>
    <x v="3882"/>
    <x v="2"/>
  </r>
  <r>
    <n v="3883"/>
    <x v="3878"/>
    <s v="CAGED - A New Musical is the story of One Passion, One Voice, One Dream. - One man's quest to become the woman he always wanted to be."/>
    <x v="36"/>
    <n v="0"/>
    <x v="1"/>
    <s v="GB"/>
    <s v="GBP"/>
    <x v="3863"/>
    <x v="3883"/>
    <x v="0"/>
    <x v="78"/>
    <x v="1"/>
    <x v="1"/>
    <x v="40"/>
    <x v="50"/>
    <x v="121"/>
    <x v="3883"/>
    <x v="3"/>
  </r>
  <r>
    <n v="3884"/>
    <x v="3879"/>
    <s v="The Group M3 is striving to give one of the poorest towns in the country hope again this Easter Holiday."/>
    <x v="3"/>
    <n v="0"/>
    <x v="1"/>
    <s v="US"/>
    <s v="USD"/>
    <x v="3864"/>
    <x v="3884"/>
    <x v="0"/>
    <x v="78"/>
    <x v="1"/>
    <x v="1"/>
    <x v="40"/>
    <x v="50"/>
    <x v="121"/>
    <x v="3884"/>
    <x v="0"/>
  </r>
  <r>
    <n v="3885"/>
    <x v="3880"/>
    <s v="A LIVE musical spectacular theatrical experience of The Beatles recording sessions at Abbey Road Studios."/>
    <x v="427"/>
    <n v="0"/>
    <x v="1"/>
    <s v="US"/>
    <s v="USD"/>
    <x v="3865"/>
    <x v="3885"/>
    <x v="0"/>
    <x v="78"/>
    <x v="1"/>
    <x v="1"/>
    <x v="40"/>
    <x v="50"/>
    <x v="121"/>
    <x v="3885"/>
    <x v="2"/>
  </r>
  <r>
    <n v="3886"/>
    <x v="3881"/>
    <n v="1"/>
    <x v="3"/>
    <n v="0"/>
    <x v="1"/>
    <s v="AU"/>
    <s v="AUD"/>
    <x v="3866"/>
    <x v="3886"/>
    <x v="0"/>
    <x v="78"/>
    <x v="1"/>
    <x v="1"/>
    <x v="40"/>
    <x v="50"/>
    <x v="121"/>
    <x v="3886"/>
    <x v="3"/>
  </r>
  <r>
    <n v="3887"/>
    <x v="3882"/>
    <s v="&quot;SUPER!: An Original Musical&quot; is an original work written by Ryan Hruza. This campaign is to fund the production and pay the cast/crew!"/>
    <x v="13"/>
    <n v="35"/>
    <x v="1"/>
    <s v="US"/>
    <s v="USD"/>
    <x v="3867"/>
    <x v="3887"/>
    <x v="0"/>
    <x v="84"/>
    <x v="1"/>
    <x v="1"/>
    <x v="40"/>
    <x v="53"/>
    <x v="827"/>
    <x v="3887"/>
    <x v="0"/>
  </r>
  <r>
    <n v="3888"/>
    <x v="3883"/>
    <s v="We are devising a vibrant new adaptation of Homer's The Odyssey featuring dynamic storytelling, stunning visuals and original music."/>
    <x v="13"/>
    <n v="542"/>
    <x v="2"/>
    <s v="GB"/>
    <s v="GBP"/>
    <x v="3868"/>
    <x v="3888"/>
    <x v="0"/>
    <x v="25"/>
    <x v="1"/>
    <x v="1"/>
    <x v="6"/>
    <x v="117"/>
    <x v="2418"/>
    <x v="3888"/>
    <x v="1"/>
  </r>
  <r>
    <n v="3889"/>
    <x v="3884"/>
    <s v="A romantic comedy about a girl trying to figure out what to do with her life and an angel who comes to help her."/>
    <x v="6"/>
    <n v="118"/>
    <x v="2"/>
    <s v="US"/>
    <s v="USD"/>
    <x v="3869"/>
    <x v="3889"/>
    <x v="0"/>
    <x v="82"/>
    <x v="1"/>
    <x v="1"/>
    <x v="6"/>
    <x v="60"/>
    <x v="2658"/>
    <x v="3889"/>
    <x v="3"/>
  </r>
  <r>
    <n v="3890"/>
    <x v="3885"/>
    <s v="Will Power Troupe is the only US group invited to perform in London's Shakespeare Festival. We need your help to bring the USA to UK!"/>
    <x v="36"/>
    <n v="2524"/>
    <x v="2"/>
    <s v="US"/>
    <s v="USD"/>
    <x v="3870"/>
    <x v="3890"/>
    <x v="0"/>
    <x v="22"/>
    <x v="1"/>
    <x v="1"/>
    <x v="6"/>
    <x v="123"/>
    <x v="2659"/>
    <x v="3890"/>
    <x v="0"/>
  </r>
  <r>
    <n v="3891"/>
    <x v="3886"/>
    <s v="A comedy about a mime who dreams of becoming a stand up comedian."/>
    <x v="134"/>
    <n v="260"/>
    <x v="2"/>
    <s v="US"/>
    <s v="USD"/>
    <x v="3871"/>
    <x v="3891"/>
    <x v="0"/>
    <x v="63"/>
    <x v="1"/>
    <x v="1"/>
    <x v="6"/>
    <x v="69"/>
    <x v="2218"/>
    <x v="3891"/>
    <x v="0"/>
  </r>
  <r>
    <n v="3892"/>
    <x v="3887"/>
    <s v="Saloon owner Gertude Blum mistrusts all men and scorns love, but sailor Harry Bales' romantic dreams force her to face her tragic past."/>
    <x v="28"/>
    <n v="0"/>
    <x v="2"/>
    <s v="US"/>
    <s v="USD"/>
    <x v="3872"/>
    <x v="3892"/>
    <x v="0"/>
    <x v="78"/>
    <x v="1"/>
    <x v="1"/>
    <x v="6"/>
    <x v="50"/>
    <x v="121"/>
    <x v="3892"/>
    <x v="3"/>
  </r>
  <r>
    <n v="3893"/>
    <x v="3888"/>
    <s v="An inspiring story of a young girl's journey from childhood to adulthood told through monologue, dialogue, poetry and music and dance."/>
    <x v="63"/>
    <n v="10775"/>
    <x v="2"/>
    <s v="US"/>
    <s v="USD"/>
    <x v="3873"/>
    <x v="3893"/>
    <x v="0"/>
    <x v="87"/>
    <x v="1"/>
    <x v="1"/>
    <x v="6"/>
    <x v="66"/>
    <x v="2660"/>
    <x v="3893"/>
    <x v="3"/>
  </r>
  <r>
    <n v="3894"/>
    <x v="3889"/>
    <s v="Ryan and Vanessa are hosting Christmas for the first time but instead of a happy celebration, they get a hilarious survival situation."/>
    <x v="36"/>
    <n v="520"/>
    <x v="2"/>
    <s v="US"/>
    <s v="USD"/>
    <x v="3874"/>
    <x v="3894"/>
    <x v="0"/>
    <x v="202"/>
    <x v="1"/>
    <x v="1"/>
    <x v="6"/>
    <x v="56"/>
    <x v="1296"/>
    <x v="3894"/>
    <x v="2"/>
  </r>
  <r>
    <n v="3895"/>
    <x v="3890"/>
    <s v="A Transgender makeup artist calls into question the loyalty of her best friend in a 1980's circus while dealing with her dying mother."/>
    <x v="28"/>
    <n v="50"/>
    <x v="2"/>
    <s v="US"/>
    <s v="USD"/>
    <x v="3875"/>
    <x v="3895"/>
    <x v="0"/>
    <x v="29"/>
    <x v="1"/>
    <x v="1"/>
    <x v="6"/>
    <x v="62"/>
    <x v="73"/>
    <x v="3895"/>
    <x v="0"/>
  </r>
  <r>
    <n v="3896"/>
    <x v="3891"/>
    <s v="Yorick and Co. is a comedy about a struggling theatre company whose mysterious benefactor starts haunting the show!"/>
    <x v="183"/>
    <n v="170"/>
    <x v="2"/>
    <s v="US"/>
    <s v="USD"/>
    <x v="3876"/>
    <x v="3896"/>
    <x v="0"/>
    <x v="80"/>
    <x v="1"/>
    <x v="1"/>
    <x v="6"/>
    <x v="57"/>
    <x v="655"/>
    <x v="3896"/>
    <x v="3"/>
  </r>
  <r>
    <n v="3897"/>
    <x v="3892"/>
    <s v="Help us to put on a production of Terry Pratchett's Wyrd Sisters, an ambitions show for our theatre but one I believe we can do."/>
    <x v="30"/>
    <n v="440"/>
    <x v="2"/>
    <s v="NZ"/>
    <s v="NZD"/>
    <x v="3877"/>
    <x v="3897"/>
    <x v="0"/>
    <x v="73"/>
    <x v="1"/>
    <x v="1"/>
    <x v="6"/>
    <x v="82"/>
    <x v="878"/>
    <x v="3897"/>
    <x v="3"/>
  </r>
  <r>
    <n v="3898"/>
    <x v="3893"/>
    <s v="'Somewhere you know, nowhere you've been' a theatrical _x000a_re-imagining of Walthamstowâ€™s past acted out beneath big skies in the marshes."/>
    <x v="30"/>
    <n v="814"/>
    <x v="2"/>
    <s v="GB"/>
    <s v="GBP"/>
    <x v="3878"/>
    <x v="3898"/>
    <x v="0"/>
    <x v="38"/>
    <x v="1"/>
    <x v="1"/>
    <x v="6"/>
    <x v="69"/>
    <x v="1302"/>
    <x v="3898"/>
    <x v="0"/>
  </r>
  <r>
    <n v="3899"/>
    <x v="3894"/>
    <s v="More than just a play, RAIN is an outreach to hurting people who feel disengaged or rejected by others."/>
    <x v="3"/>
    <n v="125"/>
    <x v="2"/>
    <s v="US"/>
    <s v="USD"/>
    <x v="3879"/>
    <x v="3899"/>
    <x v="0"/>
    <x v="84"/>
    <x v="1"/>
    <x v="1"/>
    <x v="6"/>
    <x v="60"/>
    <x v="368"/>
    <x v="3899"/>
    <x v="3"/>
  </r>
  <r>
    <n v="3900"/>
    <x v="3895"/>
    <s v="HUB Theatre Group collaborates with local artists to present John Logan's RED to the community."/>
    <x v="30"/>
    <n v="135"/>
    <x v="2"/>
    <s v="US"/>
    <s v="USD"/>
    <x v="3880"/>
    <x v="3900"/>
    <x v="0"/>
    <x v="81"/>
    <x v="1"/>
    <x v="1"/>
    <x v="6"/>
    <x v="62"/>
    <x v="2661"/>
    <x v="3900"/>
    <x v="0"/>
  </r>
  <r>
    <n v="3901"/>
    <x v="3896"/>
    <s v="&quot;De Lewe&quot; deals with the critical issues within today's youth. It reminds us that standing together is stronger than falling apart."/>
    <x v="9"/>
    <n v="25"/>
    <x v="2"/>
    <s v="US"/>
    <s v="USD"/>
    <x v="3881"/>
    <x v="3901"/>
    <x v="0"/>
    <x v="29"/>
    <x v="1"/>
    <x v="1"/>
    <x v="6"/>
    <x v="60"/>
    <x v="380"/>
    <x v="3901"/>
    <x v="0"/>
  </r>
  <r>
    <n v="3902"/>
    <x v="3897"/>
    <s v="Love, Sex and Apps is a double bill exploring the way in which we are both connected and disconnected with those around us."/>
    <x v="9"/>
    <n v="1465"/>
    <x v="2"/>
    <s v="GB"/>
    <s v="GBP"/>
    <x v="3882"/>
    <x v="3902"/>
    <x v="0"/>
    <x v="162"/>
    <x v="1"/>
    <x v="1"/>
    <x v="6"/>
    <x v="191"/>
    <x v="2662"/>
    <x v="3902"/>
    <x v="2"/>
  </r>
  <r>
    <n v="3903"/>
    <x v="3898"/>
    <s v="Based on the novel â€œKnow Thy Lawâ€, this powerful play gives the insight and understanding of the power of knowing the law of the land."/>
    <x v="15"/>
    <n v="0"/>
    <x v="2"/>
    <s v="US"/>
    <s v="USD"/>
    <x v="3883"/>
    <x v="3903"/>
    <x v="0"/>
    <x v="78"/>
    <x v="1"/>
    <x v="1"/>
    <x v="6"/>
    <x v="50"/>
    <x v="121"/>
    <x v="3903"/>
    <x v="0"/>
  </r>
  <r>
    <n v="3904"/>
    <x v="3899"/>
    <s v="A play that will cover 4000 years of black history."/>
    <x v="3"/>
    <n v="3"/>
    <x v="2"/>
    <s v="US"/>
    <s v="USD"/>
    <x v="3884"/>
    <x v="3904"/>
    <x v="0"/>
    <x v="84"/>
    <x v="1"/>
    <x v="1"/>
    <x v="6"/>
    <x v="50"/>
    <x v="1720"/>
    <x v="3904"/>
    <x v="0"/>
  </r>
  <r>
    <n v="3905"/>
    <x v="3900"/>
    <s v="&quot;STAIRCASES&quot; is a piece of collaborative new writing exploring 'L'esprit de l'escalier', or the conversations you wish you could have."/>
    <x v="15"/>
    <n v="173"/>
    <x v="2"/>
    <s v="GB"/>
    <s v="GBP"/>
    <x v="3885"/>
    <x v="3905"/>
    <x v="0"/>
    <x v="63"/>
    <x v="1"/>
    <x v="1"/>
    <x v="6"/>
    <x v="81"/>
    <x v="2663"/>
    <x v="3905"/>
    <x v="0"/>
  </r>
  <r>
    <n v="3906"/>
    <x v="3901"/>
    <s v="We will workshop, stage and develop new writing, devised work and adaptations. A joyful leap into the possibilities of an idea!"/>
    <x v="15"/>
    <n v="1010"/>
    <x v="2"/>
    <s v="GB"/>
    <s v="GBP"/>
    <x v="3886"/>
    <x v="3906"/>
    <x v="0"/>
    <x v="38"/>
    <x v="1"/>
    <x v="1"/>
    <x v="6"/>
    <x v="357"/>
    <x v="2664"/>
    <x v="3906"/>
    <x v="0"/>
  </r>
  <r>
    <n v="3907"/>
    <x v="3902"/>
    <s v="Burqa&amp;Rifle dramatizes the  encounter between two women -- a vigilante and a convert to Islam."/>
    <x v="28"/>
    <n v="153"/>
    <x v="2"/>
    <s v="US"/>
    <s v="USD"/>
    <x v="3887"/>
    <x v="3907"/>
    <x v="0"/>
    <x v="80"/>
    <x v="1"/>
    <x v="1"/>
    <x v="6"/>
    <x v="77"/>
    <x v="2665"/>
    <x v="3907"/>
    <x v="3"/>
  </r>
  <r>
    <n v="3908"/>
    <x v="3903"/>
    <s v="Death splits apart twin brothers in a questionable car accident. They shared dreams, and now they must share trials in the unknown."/>
    <x v="47"/>
    <n v="65"/>
    <x v="2"/>
    <s v="US"/>
    <s v="USD"/>
    <x v="3888"/>
    <x v="3908"/>
    <x v="0"/>
    <x v="80"/>
    <x v="1"/>
    <x v="1"/>
    <x v="6"/>
    <x v="114"/>
    <x v="1783"/>
    <x v="3908"/>
    <x v="3"/>
  </r>
  <r>
    <n v="3909"/>
    <x v="3904"/>
    <s v="I am trying to put on a gospel comedy stage play that is full of laughter and life lessons as well that will change your life forever,"/>
    <x v="127"/>
    <n v="135"/>
    <x v="2"/>
    <s v="US"/>
    <s v="USD"/>
    <x v="3889"/>
    <x v="3909"/>
    <x v="0"/>
    <x v="80"/>
    <x v="1"/>
    <x v="1"/>
    <x v="6"/>
    <x v="50"/>
    <x v="1178"/>
    <x v="3909"/>
    <x v="3"/>
  </r>
  <r>
    <n v="3910"/>
    <x v="3905"/>
    <s v="Join Sherlock Holmes and Dr. Watson as the first adventure together is dramatized live on-stage!  The game is afoot!"/>
    <x v="12"/>
    <n v="185"/>
    <x v="2"/>
    <s v="US"/>
    <s v="USD"/>
    <x v="3890"/>
    <x v="3910"/>
    <x v="0"/>
    <x v="83"/>
    <x v="1"/>
    <x v="1"/>
    <x v="6"/>
    <x v="56"/>
    <x v="2666"/>
    <x v="3910"/>
    <x v="0"/>
  </r>
  <r>
    <n v="3911"/>
    <x v="3906"/>
    <s v="â€˜Ministers of Graceâ€™ imagines what the movie Ghostbusters would be like if written by William Shakespeare."/>
    <x v="6"/>
    <n v="2993"/>
    <x v="2"/>
    <s v="US"/>
    <s v="USD"/>
    <x v="3891"/>
    <x v="3911"/>
    <x v="0"/>
    <x v="17"/>
    <x v="1"/>
    <x v="1"/>
    <x v="6"/>
    <x v="121"/>
    <x v="2417"/>
    <x v="3911"/>
    <x v="3"/>
  </r>
  <r>
    <n v="3912"/>
    <x v="3907"/>
    <s v="Producing &amp; directing Jake's Women by Neil Simon opening July 9 and running through July 26 for Sonoma Arts Live"/>
    <x v="36"/>
    <n v="1"/>
    <x v="2"/>
    <s v="US"/>
    <s v="USD"/>
    <x v="3892"/>
    <x v="3912"/>
    <x v="0"/>
    <x v="29"/>
    <x v="1"/>
    <x v="1"/>
    <x v="6"/>
    <x v="50"/>
    <x v="120"/>
    <x v="3912"/>
    <x v="0"/>
  </r>
  <r>
    <n v="3913"/>
    <x v="3908"/>
    <s v="â€œNo amount of fire or freshness can challenge what a man will store up in his ghostly heart.â€ â€“ The Great Gatsby"/>
    <x v="3"/>
    <n v="1000"/>
    <x v="2"/>
    <s v="US"/>
    <s v="USD"/>
    <x v="3893"/>
    <x v="3913"/>
    <x v="0"/>
    <x v="63"/>
    <x v="1"/>
    <x v="1"/>
    <x v="6"/>
    <x v="54"/>
    <x v="2667"/>
    <x v="3913"/>
    <x v="0"/>
  </r>
  <r>
    <n v="3914"/>
    <x v="3909"/>
    <s v="Bots &amp; Barrals and StoneCrabs Theatre are excited to present the UK premiere of Guillem Clua's powerful Catalan drama Skin in Flames."/>
    <x v="30"/>
    <n v="909"/>
    <x v="2"/>
    <s v="GB"/>
    <s v="GBP"/>
    <x v="3894"/>
    <x v="3914"/>
    <x v="0"/>
    <x v="74"/>
    <x v="1"/>
    <x v="1"/>
    <x v="6"/>
    <x v="71"/>
    <x v="2274"/>
    <x v="3914"/>
    <x v="0"/>
  </r>
  <r>
    <n v="3915"/>
    <x v="3910"/>
    <s v="Following the enormous success of Hardcross, we are looking for new ways to bring this wonderful play to a wider audience."/>
    <x v="15"/>
    <n v="5"/>
    <x v="2"/>
    <s v="GB"/>
    <s v="GBP"/>
    <x v="3895"/>
    <x v="3915"/>
    <x v="0"/>
    <x v="29"/>
    <x v="1"/>
    <x v="1"/>
    <x v="6"/>
    <x v="50"/>
    <x v="144"/>
    <x v="3915"/>
    <x v="2"/>
  </r>
  <r>
    <n v="3916"/>
    <x v="3911"/>
    <s v="We're a small group of University students who need a little help making our final exam production the best product possible."/>
    <x v="13"/>
    <n v="0"/>
    <x v="2"/>
    <s v="DK"/>
    <s v="DKK"/>
    <x v="3896"/>
    <x v="3916"/>
    <x v="0"/>
    <x v="78"/>
    <x v="1"/>
    <x v="1"/>
    <x v="6"/>
    <x v="50"/>
    <x v="121"/>
    <x v="3916"/>
    <x v="2"/>
  </r>
  <r>
    <n v="3917"/>
    <x v="3912"/>
    <s v="We place the actors and script to the fore, with productions stripped down to barest level, aiming to make theatre accessible."/>
    <x v="8"/>
    <n v="10"/>
    <x v="2"/>
    <s v="GB"/>
    <s v="GBP"/>
    <x v="3897"/>
    <x v="3917"/>
    <x v="0"/>
    <x v="29"/>
    <x v="1"/>
    <x v="1"/>
    <x v="6"/>
    <x v="50"/>
    <x v="119"/>
    <x v="3917"/>
    <x v="3"/>
  </r>
  <r>
    <n v="3918"/>
    <x v="3913"/>
    <s v="A fantastic new comedy coming to the West End 2014.  An Alan Ayckbourn meets Richard Curtis style comedy. Who knew singing was therapy!"/>
    <x v="127"/>
    <n v="120"/>
    <x v="2"/>
    <s v="GB"/>
    <s v="GBP"/>
    <x v="3898"/>
    <x v="3918"/>
    <x v="0"/>
    <x v="83"/>
    <x v="1"/>
    <x v="1"/>
    <x v="6"/>
    <x v="50"/>
    <x v="375"/>
    <x v="3918"/>
    <x v="3"/>
  </r>
  <r>
    <n v="3919"/>
    <x v="3914"/>
    <s v="Two sisters living in a Cornish seaside town attempt to hide and escape from a life- circle of deceit, abuse, incest and revenge."/>
    <x v="10"/>
    <n v="90"/>
    <x v="2"/>
    <s v="GB"/>
    <s v="GBP"/>
    <x v="3899"/>
    <x v="3919"/>
    <x v="0"/>
    <x v="83"/>
    <x v="1"/>
    <x v="1"/>
    <x v="6"/>
    <x v="53"/>
    <x v="179"/>
    <x v="3919"/>
    <x v="0"/>
  </r>
  <r>
    <n v="3920"/>
    <x v="3915"/>
    <s v="An enthralling tale charting the ecstasies and tragedies behind the seven white masks of centenarian clown,Scaramouche Jones."/>
    <x v="30"/>
    <n v="135"/>
    <x v="2"/>
    <s v="GB"/>
    <s v="GBP"/>
    <x v="3900"/>
    <x v="3920"/>
    <x v="0"/>
    <x v="83"/>
    <x v="1"/>
    <x v="1"/>
    <x v="6"/>
    <x v="62"/>
    <x v="817"/>
    <x v="3920"/>
    <x v="2"/>
  </r>
  <r>
    <n v="3921"/>
    <x v="3916"/>
    <s v="CLTC are crowdfunding for our latest production - Joe Calarco's brilliant adaptation of Shakespeare's most loved tragedy."/>
    <x v="9"/>
    <n v="0"/>
    <x v="2"/>
    <s v="GB"/>
    <s v="GBP"/>
    <x v="3901"/>
    <x v="3921"/>
    <x v="0"/>
    <x v="78"/>
    <x v="1"/>
    <x v="1"/>
    <x v="6"/>
    <x v="50"/>
    <x v="121"/>
    <x v="3921"/>
    <x v="3"/>
  </r>
  <r>
    <n v="3922"/>
    <x v="3917"/>
    <s v="TDPF is a play about a woman named Lisa who devotes her life to her marriage and ministry â€”since it is a woman place says her husband."/>
    <x v="47"/>
    <n v="61"/>
    <x v="2"/>
    <s v="US"/>
    <s v="USD"/>
    <x v="3902"/>
    <x v="3922"/>
    <x v="0"/>
    <x v="79"/>
    <x v="1"/>
    <x v="1"/>
    <x v="6"/>
    <x v="59"/>
    <x v="2668"/>
    <x v="3922"/>
    <x v="0"/>
  </r>
  <r>
    <n v="3923"/>
    <x v="3918"/>
    <s v="Eleanor Roosevelt: Passionate campaigner for human rights, champion for peace, staunch supporter of FDR's policies, betrayed wife."/>
    <x v="236"/>
    <n v="1384"/>
    <x v="2"/>
    <s v="GB"/>
    <s v="GBP"/>
    <x v="3903"/>
    <x v="3923"/>
    <x v="0"/>
    <x v="57"/>
    <x v="1"/>
    <x v="1"/>
    <x v="6"/>
    <x v="81"/>
    <x v="2669"/>
    <x v="3923"/>
    <x v="0"/>
  </r>
  <r>
    <n v="3924"/>
    <x v="3919"/>
    <s v="Help Comedy Illusionist Reggie Rice spread the magic of laughter as he takes his award-winning illusion show to a town near you!"/>
    <x v="36"/>
    <n v="2290"/>
    <x v="2"/>
    <s v="US"/>
    <s v="USD"/>
    <x v="3904"/>
    <x v="3924"/>
    <x v="0"/>
    <x v="244"/>
    <x v="1"/>
    <x v="1"/>
    <x v="6"/>
    <x v="77"/>
    <x v="1338"/>
    <x v="3924"/>
    <x v="3"/>
  </r>
  <r>
    <n v="3925"/>
    <x v="3920"/>
    <s v="Help Save High School Theater Program_x000a_Your donations will be used to purchase props, build sets, and costumes."/>
    <x v="325"/>
    <n v="15"/>
    <x v="2"/>
    <s v="US"/>
    <s v="USD"/>
    <x v="3905"/>
    <x v="3925"/>
    <x v="0"/>
    <x v="83"/>
    <x v="1"/>
    <x v="1"/>
    <x v="6"/>
    <x v="54"/>
    <x v="144"/>
    <x v="3925"/>
    <x v="3"/>
  </r>
  <r>
    <n v="3926"/>
    <x v="3921"/>
    <s v="Producing syllabus-relevant theatre targeted to HSC students on the NSW Central Coast"/>
    <x v="10"/>
    <n v="15"/>
    <x v="2"/>
    <s v="AU"/>
    <s v="AUD"/>
    <x v="3906"/>
    <x v="3926"/>
    <x v="0"/>
    <x v="29"/>
    <x v="1"/>
    <x v="1"/>
    <x v="6"/>
    <x v="50"/>
    <x v="2"/>
    <x v="3926"/>
    <x v="3"/>
  </r>
  <r>
    <n v="3927"/>
    <x v="3922"/>
    <s v="Brand new graduate theater company 'FMP Theatre' proudly presents the definitive WW1 play, Journey's End, with a little help from you."/>
    <x v="30"/>
    <n v="25"/>
    <x v="2"/>
    <s v="GB"/>
    <s v="GBP"/>
    <x v="3907"/>
    <x v="3927"/>
    <x v="0"/>
    <x v="84"/>
    <x v="1"/>
    <x v="1"/>
    <x v="6"/>
    <x v="60"/>
    <x v="381"/>
    <x v="3927"/>
    <x v="3"/>
  </r>
  <r>
    <n v="3928"/>
    <x v="3923"/>
    <s v="&quot;Charm&quot; class is in session! Mama Darleena, a transgender African-American woman, shares rules for etiquette with her LGBTQ students."/>
    <x v="10"/>
    <n v="651"/>
    <x v="2"/>
    <s v="US"/>
    <s v="USD"/>
    <x v="3908"/>
    <x v="3928"/>
    <x v="0"/>
    <x v="63"/>
    <x v="1"/>
    <x v="1"/>
    <x v="6"/>
    <x v="55"/>
    <x v="2670"/>
    <x v="3928"/>
    <x v="0"/>
  </r>
  <r>
    <n v="3929"/>
    <x v="3924"/>
    <s v="We need to raise funds to bring this elaborate production to life with special FX makeup, highly detailed sets, and costumes."/>
    <x v="22"/>
    <n v="453"/>
    <x v="2"/>
    <s v="US"/>
    <s v="USD"/>
    <x v="3909"/>
    <x v="3929"/>
    <x v="0"/>
    <x v="25"/>
    <x v="1"/>
    <x v="1"/>
    <x v="6"/>
    <x v="53"/>
    <x v="2671"/>
    <x v="3929"/>
    <x v="2"/>
  </r>
  <r>
    <n v="3930"/>
    <x v="3925"/>
    <s v="We are a new and exciting semi-pro  theatre company who will support &amp; hire local actors &amp; writers in Brisbane &amp; Queensland."/>
    <x v="3"/>
    <n v="0"/>
    <x v="2"/>
    <s v="AU"/>
    <s v="AUD"/>
    <x v="3910"/>
    <x v="3930"/>
    <x v="0"/>
    <x v="78"/>
    <x v="1"/>
    <x v="1"/>
    <x v="6"/>
    <x v="50"/>
    <x v="121"/>
    <x v="3930"/>
    <x v="2"/>
  </r>
  <r>
    <n v="3931"/>
    <x v="3926"/>
    <s v="An original stage play designed to bring to light the long-term effects on adult survivors of childhood sexual abuse. We do survive!"/>
    <x v="6"/>
    <n v="0"/>
    <x v="2"/>
    <s v="US"/>
    <s v="USD"/>
    <x v="3911"/>
    <x v="3931"/>
    <x v="0"/>
    <x v="78"/>
    <x v="1"/>
    <x v="1"/>
    <x v="6"/>
    <x v="50"/>
    <x v="121"/>
    <x v="3931"/>
    <x v="0"/>
  </r>
  <r>
    <n v="3932"/>
    <x v="3927"/>
    <s v="Audience tell stories from their life chooses the improv actors to re-enact the story on the spot via song, dance and theatrics."/>
    <x v="14"/>
    <n v="1"/>
    <x v="2"/>
    <s v="US"/>
    <s v="USD"/>
    <x v="3912"/>
    <x v="3932"/>
    <x v="0"/>
    <x v="29"/>
    <x v="1"/>
    <x v="1"/>
    <x v="6"/>
    <x v="50"/>
    <x v="120"/>
    <x v="3932"/>
    <x v="2"/>
  </r>
  <r>
    <n v="3933"/>
    <x v="3928"/>
    <s v="Presenting the complete three part of writer/director Ty Foard's &quot;A King's Story&quot; ...a dramatic artistic one director play festival"/>
    <x v="39"/>
    <n v="1102"/>
    <x v="2"/>
    <s v="US"/>
    <s v="USD"/>
    <x v="3913"/>
    <x v="3933"/>
    <x v="0"/>
    <x v="8"/>
    <x v="1"/>
    <x v="1"/>
    <x v="6"/>
    <x v="63"/>
    <x v="1466"/>
    <x v="3933"/>
    <x v="2"/>
  </r>
  <r>
    <n v="3934"/>
    <x v="3929"/>
    <s v="Lost youth and lost souls struggle to find meaning amid dingy basements, vanishing malls, and a bleak Midwestern summer."/>
    <x v="10"/>
    <n v="550"/>
    <x v="2"/>
    <s v="US"/>
    <s v="USD"/>
    <x v="3914"/>
    <x v="3934"/>
    <x v="0"/>
    <x v="8"/>
    <x v="1"/>
    <x v="1"/>
    <x v="6"/>
    <x v="57"/>
    <x v="2672"/>
    <x v="3934"/>
    <x v="0"/>
  </r>
  <r>
    <n v="3935"/>
    <x v="3930"/>
    <s v="Forgotten composer, virtuoso pianist, actor, and activist._x000a_I'm hoping to produce my play which explores Julius's life and music."/>
    <x v="9"/>
    <n v="1315"/>
    <x v="2"/>
    <s v="GB"/>
    <s v="GBP"/>
    <x v="3915"/>
    <x v="3935"/>
    <x v="0"/>
    <x v="23"/>
    <x v="1"/>
    <x v="1"/>
    <x v="6"/>
    <x v="157"/>
    <x v="2213"/>
    <x v="3935"/>
    <x v="0"/>
  </r>
  <r>
    <n v="3936"/>
    <x v="3931"/>
    <s v="This stage play is a true story about one woman's fight against breast cancer while still having to deal with the adversities of life."/>
    <x v="22"/>
    <n v="0"/>
    <x v="2"/>
    <s v="US"/>
    <s v="USD"/>
    <x v="3916"/>
    <x v="3936"/>
    <x v="0"/>
    <x v="78"/>
    <x v="1"/>
    <x v="1"/>
    <x v="6"/>
    <x v="50"/>
    <x v="121"/>
    <x v="3936"/>
    <x v="2"/>
  </r>
  <r>
    <n v="3937"/>
    <x v="3932"/>
    <s v="Support the artists of the new play FEVER: a story of love, friendship and sonnets. Donate to help us develop this production!"/>
    <x v="428"/>
    <n v="2485"/>
    <x v="2"/>
    <s v="US"/>
    <s v="USD"/>
    <x v="3917"/>
    <x v="3937"/>
    <x v="0"/>
    <x v="73"/>
    <x v="1"/>
    <x v="1"/>
    <x v="6"/>
    <x v="375"/>
    <x v="2673"/>
    <x v="3937"/>
    <x v="2"/>
  </r>
  <r>
    <n v="3938"/>
    <x v="3933"/>
    <s v="We Kickstarted Broken Alley Theatre in the summer of 2013. It's been an amazing two years. This year, BATx goes bigger than ever."/>
    <x v="429"/>
    <n v="397"/>
    <x v="2"/>
    <s v="US"/>
    <s v="USD"/>
    <x v="3918"/>
    <x v="3938"/>
    <x v="0"/>
    <x v="81"/>
    <x v="1"/>
    <x v="1"/>
    <x v="6"/>
    <x v="81"/>
    <x v="295"/>
    <x v="3938"/>
    <x v="0"/>
  </r>
  <r>
    <n v="3939"/>
    <x v="3934"/>
    <s v="'Potter.' is a parody of the popular Harry Potter series allowing aspiring actors a chance to work in a professional production."/>
    <x v="10"/>
    <n v="5"/>
    <x v="2"/>
    <s v="AU"/>
    <s v="AUD"/>
    <x v="3919"/>
    <x v="3939"/>
    <x v="0"/>
    <x v="29"/>
    <x v="1"/>
    <x v="1"/>
    <x v="6"/>
    <x v="50"/>
    <x v="144"/>
    <x v="3939"/>
    <x v="3"/>
  </r>
  <r>
    <n v="3940"/>
    <x v="3935"/>
    <s v="A Stage Play that will bring you to the edge of your seat , leave you thinkin and will also have you laughing while enjoyin the talent"/>
    <x v="10"/>
    <n v="11"/>
    <x v="2"/>
    <s v="US"/>
    <s v="USD"/>
    <x v="3920"/>
    <x v="3940"/>
    <x v="0"/>
    <x v="84"/>
    <x v="1"/>
    <x v="1"/>
    <x v="6"/>
    <x v="50"/>
    <x v="148"/>
    <x v="3940"/>
    <x v="3"/>
  </r>
  <r>
    <n v="3941"/>
    <x v="3936"/>
    <s v="Help produce &quot;Boseman and Lena&quot; by Athol Fugard._x000a_Celebrate 18 years of Service to Arts and Community, 2nd Show of a 7th Season in NOLA!"/>
    <x v="62"/>
    <n v="50"/>
    <x v="2"/>
    <s v="US"/>
    <s v="USD"/>
    <x v="3921"/>
    <x v="3941"/>
    <x v="0"/>
    <x v="84"/>
    <x v="1"/>
    <x v="1"/>
    <x v="6"/>
    <x v="60"/>
    <x v="380"/>
    <x v="3941"/>
    <x v="3"/>
  </r>
  <r>
    <n v="3942"/>
    <x v="3937"/>
    <s v="In the 30's, two brothers, Benny and Phil, who go to the Arizona desert to be extras in a huge Biblical epic. Riotous comedy!"/>
    <x v="38"/>
    <n v="0"/>
    <x v="2"/>
    <s v="US"/>
    <s v="USD"/>
    <x v="3922"/>
    <x v="3942"/>
    <x v="0"/>
    <x v="78"/>
    <x v="1"/>
    <x v="1"/>
    <x v="6"/>
    <x v="50"/>
    <x v="121"/>
    <x v="3942"/>
    <x v="0"/>
  </r>
  <r>
    <n v="3943"/>
    <x v="3938"/>
    <s v="Field Trip Theatre has  commissioned Alexandra Petri to write a world premiere play set in DC , &quot;The Scrum&quot;,"/>
    <x v="10"/>
    <n v="1782"/>
    <x v="2"/>
    <s v="US"/>
    <s v="USD"/>
    <x v="3923"/>
    <x v="3943"/>
    <x v="0"/>
    <x v="62"/>
    <x v="1"/>
    <x v="1"/>
    <x v="6"/>
    <x v="71"/>
    <x v="2674"/>
    <x v="3943"/>
    <x v="0"/>
  </r>
  <r>
    <n v="3944"/>
    <x v="3939"/>
    <s v="My project is to finish writing all 38 of Shakespeare's Plays into shortened 15-20 minute Shortened versions and publish them in 1 year"/>
    <x v="10"/>
    <n v="0"/>
    <x v="2"/>
    <s v="US"/>
    <s v="USD"/>
    <x v="3924"/>
    <x v="3944"/>
    <x v="0"/>
    <x v="78"/>
    <x v="1"/>
    <x v="1"/>
    <x v="6"/>
    <x v="50"/>
    <x v="121"/>
    <x v="3944"/>
    <x v="0"/>
  </r>
  <r>
    <n v="3945"/>
    <x v="3940"/>
    <s v="We do a theatre camp for kids every summer doing parady shows of diff stories for kids to learn theater. This year is Star Wars Parody."/>
    <x v="13"/>
    <n v="5"/>
    <x v="2"/>
    <s v="US"/>
    <s v="USD"/>
    <x v="3925"/>
    <x v="3945"/>
    <x v="0"/>
    <x v="29"/>
    <x v="1"/>
    <x v="1"/>
    <x v="6"/>
    <x v="50"/>
    <x v="144"/>
    <x v="3945"/>
    <x v="0"/>
  </r>
  <r>
    <n v="3946"/>
    <x v="3941"/>
    <s v="Dr. Mecurio's is an original work of fantasy designed and written for the stage."/>
    <x v="12"/>
    <n v="195"/>
    <x v="2"/>
    <s v="US"/>
    <s v="USD"/>
    <x v="3926"/>
    <x v="3946"/>
    <x v="0"/>
    <x v="81"/>
    <x v="1"/>
    <x v="1"/>
    <x v="6"/>
    <x v="56"/>
    <x v="492"/>
    <x v="3946"/>
    <x v="0"/>
  </r>
  <r>
    <n v="3947"/>
    <x v="3942"/>
    <s v="Soon to be known as one of the greatest gospel stage plays of all times. Great hit in New England and now we want to take  it on tour"/>
    <x v="9"/>
    <n v="101"/>
    <x v="2"/>
    <s v="US"/>
    <s v="USD"/>
    <x v="3927"/>
    <x v="3947"/>
    <x v="0"/>
    <x v="84"/>
    <x v="1"/>
    <x v="1"/>
    <x v="6"/>
    <x v="56"/>
    <x v="470"/>
    <x v="3947"/>
    <x v="2"/>
  </r>
  <r>
    <n v="3948"/>
    <x v="3943"/>
    <s v="A group of 12 friends, separated by time, space, state borders and oceans want to head to London for the adventure of a lifetime."/>
    <x v="11"/>
    <n v="0"/>
    <x v="2"/>
    <s v="AU"/>
    <s v="AUD"/>
    <x v="3928"/>
    <x v="3948"/>
    <x v="0"/>
    <x v="78"/>
    <x v="1"/>
    <x v="1"/>
    <x v="6"/>
    <x v="50"/>
    <x v="121"/>
    <x v="3948"/>
    <x v="3"/>
  </r>
  <r>
    <n v="3949"/>
    <x v="3944"/>
    <s v="A brilliant project making a huge difference : a play about Climate Change and a series of panels on environmental and community issues"/>
    <x v="3"/>
    <n v="1577"/>
    <x v="2"/>
    <s v="AU"/>
    <s v="AUD"/>
    <x v="3929"/>
    <x v="3949"/>
    <x v="0"/>
    <x v="58"/>
    <x v="1"/>
    <x v="1"/>
    <x v="6"/>
    <x v="63"/>
    <x v="2675"/>
    <x v="3949"/>
    <x v="0"/>
  </r>
  <r>
    <n v="3950"/>
    <x v="3945"/>
    <s v="With the Great Elephant Repertory we can reach those children who are perceived unreachable, educating them through performance art."/>
    <x v="23"/>
    <n v="25"/>
    <x v="2"/>
    <s v="US"/>
    <s v="USD"/>
    <x v="3930"/>
    <x v="3950"/>
    <x v="0"/>
    <x v="29"/>
    <x v="1"/>
    <x v="1"/>
    <x v="6"/>
    <x v="60"/>
    <x v="380"/>
    <x v="3950"/>
    <x v="2"/>
  </r>
  <r>
    <n v="3951"/>
    <x v="3946"/>
    <s v="Set in Southern America â€œThe Divideâ€ is a stage play that touches on the issues that are forefront in America and the world."/>
    <x v="61"/>
    <n v="1"/>
    <x v="2"/>
    <s v="IE"/>
    <s v="EUR"/>
    <x v="3931"/>
    <x v="3951"/>
    <x v="0"/>
    <x v="29"/>
    <x v="1"/>
    <x v="1"/>
    <x v="6"/>
    <x v="50"/>
    <x v="120"/>
    <x v="3951"/>
    <x v="2"/>
  </r>
  <r>
    <n v="3952"/>
    <x v="3947"/>
    <s v="This is the story about dreams of the kindly clown who indulge in reverie to be a ballet dancer! Every act is a funny sentimental story"/>
    <x v="91"/>
    <n v="25"/>
    <x v="2"/>
    <s v="US"/>
    <s v="USD"/>
    <x v="3932"/>
    <x v="3952"/>
    <x v="0"/>
    <x v="29"/>
    <x v="1"/>
    <x v="1"/>
    <x v="6"/>
    <x v="50"/>
    <x v="380"/>
    <x v="3952"/>
    <x v="0"/>
  </r>
  <r>
    <n v="3953"/>
    <x v="3948"/>
    <s v="Actors and actresses are needed to help me create a stage play. A stage play needs to be adapted from the book I wrote."/>
    <x v="430"/>
    <n v="0"/>
    <x v="2"/>
    <s v="US"/>
    <s v="USD"/>
    <x v="3933"/>
    <x v="3953"/>
    <x v="0"/>
    <x v="78"/>
    <x v="1"/>
    <x v="1"/>
    <x v="6"/>
    <x v="50"/>
    <x v="121"/>
    <x v="3953"/>
    <x v="2"/>
  </r>
  <r>
    <n v="3954"/>
    <x v="3949"/>
    <s v="Despite hunger and conditions of a Calcutta slum, the people there know that life is precious. They have named it â€˜City of Joy.â€™"/>
    <x v="31"/>
    <n v="0"/>
    <x v="2"/>
    <s v="CA"/>
    <s v="CAD"/>
    <x v="3934"/>
    <x v="3954"/>
    <x v="0"/>
    <x v="78"/>
    <x v="1"/>
    <x v="1"/>
    <x v="6"/>
    <x v="50"/>
    <x v="121"/>
    <x v="3954"/>
    <x v="3"/>
  </r>
  <r>
    <n v="3955"/>
    <x v="3950"/>
    <s v="FHE High School Theatre Booster Fund Raiser for Costumes --Fall Play Snow Queen and Spring Musical Once on this Island"/>
    <x v="257"/>
    <n v="425"/>
    <x v="2"/>
    <s v="US"/>
    <s v="USD"/>
    <x v="3935"/>
    <x v="3955"/>
    <x v="0"/>
    <x v="22"/>
    <x v="1"/>
    <x v="1"/>
    <x v="6"/>
    <x v="149"/>
    <x v="97"/>
    <x v="3955"/>
    <x v="0"/>
  </r>
  <r>
    <n v="3956"/>
    <x v="3951"/>
    <s v="This saucy stage play chronicles the highs and lows of my life involving gangs, drugs and prison. The story is a transforming ministry."/>
    <x v="62"/>
    <n v="0"/>
    <x v="2"/>
    <s v="US"/>
    <s v="USD"/>
    <x v="3936"/>
    <x v="3956"/>
    <x v="0"/>
    <x v="78"/>
    <x v="1"/>
    <x v="1"/>
    <x v="6"/>
    <x v="50"/>
    <x v="121"/>
    <x v="3956"/>
    <x v="2"/>
  </r>
  <r>
    <n v="3957"/>
    <x v="3952"/>
    <s v="A play about something, or maybe nothing. Four actors depicting all 9 seasons of Seinfeld in 90 minutes."/>
    <x v="89"/>
    <n v="7"/>
    <x v="2"/>
    <s v="US"/>
    <s v="USD"/>
    <x v="3937"/>
    <x v="3957"/>
    <x v="0"/>
    <x v="29"/>
    <x v="1"/>
    <x v="1"/>
    <x v="6"/>
    <x v="50"/>
    <x v="582"/>
    <x v="3957"/>
    <x v="2"/>
  </r>
  <r>
    <n v="3958"/>
    <x v="3953"/>
    <s v="A children's theatre group constructing props out of swimming noodles to provide free Shakespeare in the parks to local communities."/>
    <x v="13"/>
    <n v="641"/>
    <x v="2"/>
    <s v="US"/>
    <s v="USD"/>
    <x v="3938"/>
    <x v="3958"/>
    <x v="0"/>
    <x v="38"/>
    <x v="1"/>
    <x v="1"/>
    <x v="6"/>
    <x v="189"/>
    <x v="2676"/>
    <x v="3958"/>
    <x v="3"/>
  </r>
  <r>
    <n v="3959"/>
    <x v="3954"/>
    <s v="A free website for theatre on California's central coast - actors, auditions, &amp; shows in Santa Barbara, San Luis Obispo, &amp; Montetey."/>
    <x v="38"/>
    <n v="292"/>
    <x v="2"/>
    <s v="US"/>
    <s v="USD"/>
    <x v="3939"/>
    <x v="3959"/>
    <x v="0"/>
    <x v="8"/>
    <x v="1"/>
    <x v="1"/>
    <x v="6"/>
    <x v="149"/>
    <x v="821"/>
    <x v="3959"/>
    <x v="3"/>
  </r>
  <r>
    <n v="3960"/>
    <x v="3955"/>
    <s v="You are closer to your dreams than what you expect, your demons will always wait for you to realize them, theyâ€™ll torture you Manny."/>
    <x v="9"/>
    <n v="45"/>
    <x v="2"/>
    <s v="US"/>
    <s v="USD"/>
    <x v="3940"/>
    <x v="3960"/>
    <x v="0"/>
    <x v="80"/>
    <x v="1"/>
    <x v="1"/>
    <x v="6"/>
    <x v="53"/>
    <x v="784"/>
    <x v="3960"/>
    <x v="0"/>
  </r>
  <r>
    <n v="3961"/>
    <x v="3956"/>
    <s v="I've written a fun new play exploring the reality of gay stereotypes in 2014 - with accommodation and venue hire it needs some dough :)"/>
    <x v="10"/>
    <n v="21"/>
    <x v="2"/>
    <s v="GB"/>
    <s v="GBP"/>
    <x v="3941"/>
    <x v="3961"/>
    <x v="0"/>
    <x v="84"/>
    <x v="1"/>
    <x v="1"/>
    <x v="6"/>
    <x v="50"/>
    <x v="678"/>
    <x v="3961"/>
    <x v="3"/>
  </r>
  <r>
    <n v="3962"/>
    <x v="3957"/>
    <s v="OUR FRIENDS THE ENEMY will make its American Debut at Theatre Row in New York City, and we would like for you to join us on our journey"/>
    <x v="123"/>
    <n v="45"/>
    <x v="2"/>
    <s v="GB"/>
    <s v="GBP"/>
    <x v="3942"/>
    <x v="3962"/>
    <x v="0"/>
    <x v="83"/>
    <x v="1"/>
    <x v="1"/>
    <x v="6"/>
    <x v="56"/>
    <x v="2"/>
    <x v="3962"/>
    <x v="0"/>
  </r>
  <r>
    <n v="3963"/>
    <x v="3958"/>
    <s v="les effets de censeur sur l'immigration.Ã§a c'est une piÃ¨ce de l'histoire de la rÃ©volution en Iran jusqu'Ã  des meurtres en sÃ©rie en 1999"/>
    <x v="3"/>
    <n v="0"/>
    <x v="2"/>
    <s v="CA"/>
    <s v="CAD"/>
    <x v="3943"/>
    <x v="3963"/>
    <x v="0"/>
    <x v="78"/>
    <x v="1"/>
    <x v="1"/>
    <x v="6"/>
    <x v="50"/>
    <x v="121"/>
    <x v="3963"/>
    <x v="0"/>
  </r>
  <r>
    <n v="3964"/>
    <x v="3959"/>
    <s v="&quot;MAMA'Z BA-B&quot; is the story of Marcus Williams who struggles to find a place for himself as a young black male."/>
    <x v="13"/>
    <n v="126"/>
    <x v="2"/>
    <s v="US"/>
    <s v="USD"/>
    <x v="3944"/>
    <x v="3964"/>
    <x v="0"/>
    <x v="83"/>
    <x v="1"/>
    <x v="1"/>
    <x v="6"/>
    <x v="52"/>
    <x v="823"/>
    <x v="3964"/>
    <x v="0"/>
  </r>
  <r>
    <n v="3965"/>
    <x v="3960"/>
    <s v="Andrew Heller producing a production of an original play for the Philadelphia Fringe Festival. Written and Directed by Andrew Heller"/>
    <x v="13"/>
    <n v="285"/>
    <x v="2"/>
    <s v="US"/>
    <s v="USD"/>
    <x v="3945"/>
    <x v="3965"/>
    <x v="0"/>
    <x v="80"/>
    <x v="1"/>
    <x v="1"/>
    <x v="6"/>
    <x v="51"/>
    <x v="367"/>
    <x v="3965"/>
    <x v="2"/>
  </r>
  <r>
    <n v="3966"/>
    <x v="3961"/>
    <s v="MNDT will be the first Moroccan Team in history to participate in the WSDC. the worldâ€™s biggest high school debate tournament."/>
    <x v="51"/>
    <n v="45"/>
    <x v="2"/>
    <s v="US"/>
    <s v="USD"/>
    <x v="3946"/>
    <x v="3966"/>
    <x v="0"/>
    <x v="84"/>
    <x v="1"/>
    <x v="1"/>
    <x v="6"/>
    <x v="60"/>
    <x v="377"/>
    <x v="3966"/>
    <x v="3"/>
  </r>
  <r>
    <n v="3967"/>
    <x v="3962"/>
    <s v="Ramsay Wise is painting the backdrops for the Maplewood Barn Theatre's summer 2017 production. He needs canvas and paint."/>
    <x v="180"/>
    <n v="410"/>
    <x v="2"/>
    <s v="US"/>
    <s v="USD"/>
    <x v="3947"/>
    <x v="3967"/>
    <x v="0"/>
    <x v="73"/>
    <x v="1"/>
    <x v="1"/>
    <x v="6"/>
    <x v="149"/>
    <x v="2121"/>
    <x v="3967"/>
    <x v="1"/>
  </r>
  <r>
    <n v="3968"/>
    <x v="3963"/>
    <s v="&quot;On the breast of her gown, in fine red cloth, appeared the letter A.&quot; But what about the rest of the alphabet?"/>
    <x v="10"/>
    <n v="527"/>
    <x v="2"/>
    <s v="US"/>
    <s v="USD"/>
    <x v="3948"/>
    <x v="3968"/>
    <x v="0"/>
    <x v="202"/>
    <x v="1"/>
    <x v="1"/>
    <x v="6"/>
    <x v="57"/>
    <x v="1447"/>
    <x v="3968"/>
    <x v="2"/>
  </r>
  <r>
    <n v="3969"/>
    <x v="3964"/>
    <s v="Board a pirate ship and sail with us on a midnight cruise into the dark realms of forgotten pirate lore with music, theater &amp; burlesque"/>
    <x v="431"/>
    <n v="211"/>
    <x v="2"/>
    <s v="US"/>
    <s v="USD"/>
    <x v="3949"/>
    <x v="3969"/>
    <x v="0"/>
    <x v="79"/>
    <x v="1"/>
    <x v="1"/>
    <x v="6"/>
    <x v="113"/>
    <x v="2677"/>
    <x v="3969"/>
    <x v="2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s v="US"/>
    <s v="USD"/>
    <x v="3950"/>
    <x v="3970"/>
    <x v="0"/>
    <x v="84"/>
    <x v="1"/>
    <x v="1"/>
    <x v="6"/>
    <x v="50"/>
    <x v="148"/>
    <x v="3970"/>
    <x v="2"/>
  </r>
  <r>
    <n v="3971"/>
    <x v="3966"/>
    <s v="The timeless story of the struggling actor, the faithful agent and   the reality of what constitutes success and failure in Hollywood."/>
    <x v="32"/>
    <n v="136"/>
    <x v="2"/>
    <s v="US"/>
    <s v="USD"/>
    <x v="3951"/>
    <x v="3971"/>
    <x v="0"/>
    <x v="79"/>
    <x v="1"/>
    <x v="1"/>
    <x v="6"/>
    <x v="60"/>
    <x v="2678"/>
    <x v="3971"/>
    <x v="3"/>
  </r>
  <r>
    <n v="3972"/>
    <x v="3967"/>
    <s v="We're a horror based theatre company in Oklahoma City beginning our first season of shows."/>
    <x v="28"/>
    <n v="211"/>
    <x v="2"/>
    <s v="US"/>
    <s v="USD"/>
    <x v="3952"/>
    <x v="3972"/>
    <x v="0"/>
    <x v="22"/>
    <x v="1"/>
    <x v="1"/>
    <x v="6"/>
    <x v="70"/>
    <x v="2679"/>
    <x v="3972"/>
    <x v="3"/>
  </r>
  <r>
    <n v="3973"/>
    <x v="3968"/>
    <s v="Staged Right Theatre Company is putting on its first season this year, and we need your help with raising money to put on four plays!"/>
    <x v="10"/>
    <n v="3905"/>
    <x v="2"/>
    <s v="US"/>
    <s v="USD"/>
    <x v="3953"/>
    <x v="3973"/>
    <x v="0"/>
    <x v="77"/>
    <x v="1"/>
    <x v="1"/>
    <x v="6"/>
    <x v="376"/>
    <x v="2680"/>
    <x v="3973"/>
    <x v="2"/>
  </r>
  <r>
    <n v="3974"/>
    <x v="3969"/>
    <s v="We are performing Shakespeare's &quot;The Taming of the Shrew&quot; in its original Elizabethan setting at the Oxford Shakespeare Festival."/>
    <x v="28"/>
    <n v="320"/>
    <x v="2"/>
    <s v="GB"/>
    <s v="GBP"/>
    <x v="3954"/>
    <x v="3974"/>
    <x v="0"/>
    <x v="202"/>
    <x v="1"/>
    <x v="1"/>
    <x v="6"/>
    <x v="189"/>
    <x v="2681"/>
    <x v="3974"/>
    <x v="2"/>
  </r>
  <r>
    <n v="3975"/>
    <x v="3970"/>
    <s v="Four homeless Key West men are to be given a boat, but fates twist until only the moon and mangroves witness their earthly demise."/>
    <x v="432"/>
    <n v="0"/>
    <x v="2"/>
    <s v="US"/>
    <s v="USD"/>
    <x v="3955"/>
    <x v="3975"/>
    <x v="0"/>
    <x v="78"/>
    <x v="1"/>
    <x v="1"/>
    <x v="6"/>
    <x v="50"/>
    <x v="121"/>
    <x v="3975"/>
    <x v="2"/>
  </r>
  <r>
    <n v="3976"/>
    <x v="3971"/>
    <s v="Rossumâ€™s Universal Robots are the perfect workforce, without emotions, needs, or souls. But they are changing. Becoming more like us..."/>
    <x v="46"/>
    <n v="620"/>
    <x v="2"/>
    <s v="US"/>
    <s v="USD"/>
    <x v="3956"/>
    <x v="3976"/>
    <x v="0"/>
    <x v="73"/>
    <x v="1"/>
    <x v="1"/>
    <x v="6"/>
    <x v="217"/>
    <x v="2682"/>
    <x v="3976"/>
    <x v="3"/>
  </r>
  <r>
    <n v="3977"/>
    <x v="3972"/>
    <s v="Created for the greatest stages of the world, will captivate the hearts of its audience with a Powerful Story Line &amp; Magical creatures!"/>
    <x v="161"/>
    <n v="1305"/>
    <x v="2"/>
    <s v="US"/>
    <s v="USD"/>
    <x v="3957"/>
    <x v="3977"/>
    <x v="0"/>
    <x v="79"/>
    <x v="1"/>
    <x v="1"/>
    <x v="6"/>
    <x v="60"/>
    <x v="2683"/>
    <x v="3977"/>
    <x v="2"/>
  </r>
  <r>
    <n v="3978"/>
    <x v="3973"/>
    <s v="Staged play within the communities of eastern ( Kinston Wilson Wilmington ) North Carolina ! Funds will allow a child to attend! THX"/>
    <x v="13"/>
    <n v="214"/>
    <x v="2"/>
    <s v="US"/>
    <s v="USD"/>
    <x v="3958"/>
    <x v="3978"/>
    <x v="0"/>
    <x v="22"/>
    <x v="1"/>
    <x v="1"/>
    <x v="6"/>
    <x v="57"/>
    <x v="1261"/>
    <x v="3978"/>
    <x v="3"/>
  </r>
  <r>
    <n v="3979"/>
    <x v="3974"/>
    <s v="After a successful premiere run at Edinburgh 2014, it's been rewritten and revised and is back for another run of Edinburgh fun in 2015"/>
    <x v="12"/>
    <n v="110"/>
    <x v="2"/>
    <s v="GB"/>
    <s v="GBP"/>
    <x v="3959"/>
    <x v="3979"/>
    <x v="0"/>
    <x v="79"/>
    <x v="1"/>
    <x v="1"/>
    <x v="6"/>
    <x v="53"/>
    <x v="1714"/>
    <x v="3979"/>
    <x v="0"/>
  </r>
  <r>
    <n v="3980"/>
    <x v="3975"/>
    <s v="Itâ€™s your favorite classic with a twist. This summer, Chicago youth recreate Romeo and Juliet in The Mesh-n-Groove annual production!"/>
    <x v="30"/>
    <n v="450"/>
    <x v="2"/>
    <s v="US"/>
    <s v="USD"/>
    <x v="3960"/>
    <x v="3980"/>
    <x v="0"/>
    <x v="63"/>
    <x v="1"/>
    <x v="1"/>
    <x v="6"/>
    <x v="82"/>
    <x v="2641"/>
    <x v="3980"/>
    <x v="3"/>
  </r>
  <r>
    <n v="3981"/>
    <x v="3357"/>
    <s v="A Theatrical Production Celebrating the Lebanese Culture and the Human Spirit in Time of War."/>
    <x v="11"/>
    <n v="1225"/>
    <x v="2"/>
    <s v="US"/>
    <s v="USD"/>
    <x v="3961"/>
    <x v="3981"/>
    <x v="0"/>
    <x v="63"/>
    <x v="1"/>
    <x v="1"/>
    <x v="6"/>
    <x v="65"/>
    <x v="628"/>
    <x v="3981"/>
    <x v="2"/>
  </r>
  <r>
    <n v="3982"/>
    <x v="3976"/>
    <s v="Sex, deception, addiction, life. _x000a_A quality piece of relevant theatre at one of London's most vibrant and respected fringe theatres."/>
    <x v="16"/>
    <n v="170"/>
    <x v="2"/>
    <s v="GB"/>
    <s v="GBP"/>
    <x v="3962"/>
    <x v="3982"/>
    <x v="0"/>
    <x v="81"/>
    <x v="1"/>
    <x v="1"/>
    <x v="6"/>
    <x v="68"/>
    <x v="441"/>
    <x v="3982"/>
    <x v="0"/>
  </r>
  <r>
    <n v="3983"/>
    <x v="3977"/>
    <s v="Donâ€™t miss Golden Threadâ€™s new family-friendly play with live music about Ziryab, the 9th century musician and cultural trailblazer!"/>
    <x v="433"/>
    <n v="3877"/>
    <x v="2"/>
    <s v="US"/>
    <s v="USD"/>
    <x v="3963"/>
    <x v="3983"/>
    <x v="0"/>
    <x v="67"/>
    <x v="1"/>
    <x v="1"/>
    <x v="6"/>
    <x v="131"/>
    <x v="2684"/>
    <x v="3983"/>
    <x v="3"/>
  </r>
  <r>
    <n v="3984"/>
    <x v="3978"/>
    <s v="Novus Theatre bring you their new show 'Fantastic Mr Fox'. We hope to improve the pay for our cast and crew through Kickstarter."/>
    <x v="15"/>
    <n v="95"/>
    <x v="2"/>
    <s v="GB"/>
    <s v="GBP"/>
    <x v="3964"/>
    <x v="3984"/>
    <x v="0"/>
    <x v="73"/>
    <x v="1"/>
    <x v="1"/>
    <x v="6"/>
    <x v="52"/>
    <x v="2653"/>
    <x v="3984"/>
    <x v="3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x v="3965"/>
    <x v="3985"/>
    <x v="0"/>
    <x v="10"/>
    <x v="1"/>
    <x v="1"/>
    <x v="6"/>
    <x v="189"/>
    <x v="2685"/>
    <x v="3985"/>
    <x v="2"/>
  </r>
  <r>
    <n v="3986"/>
    <x v="3980"/>
    <s v="After a successful run at London's Cockpit Theatre, we are invited to perform in Gardzienice OPT and at Teatr Polski in Warsaw, Poland."/>
    <x v="10"/>
    <n v="488"/>
    <x v="2"/>
    <s v="GB"/>
    <s v="GBP"/>
    <x v="3966"/>
    <x v="3986"/>
    <x v="0"/>
    <x v="62"/>
    <x v="1"/>
    <x v="1"/>
    <x v="6"/>
    <x v="54"/>
    <x v="2686"/>
    <x v="3986"/>
    <x v="2"/>
  </r>
  <r>
    <n v="3987"/>
    <x v="3981"/>
    <s v="Write Now 5 is a new writing festival in south east London promoting new work from emerging playwrights."/>
    <x v="44"/>
    <n v="151"/>
    <x v="2"/>
    <s v="GB"/>
    <s v="GBP"/>
    <x v="3967"/>
    <x v="3987"/>
    <x v="0"/>
    <x v="62"/>
    <x v="1"/>
    <x v="1"/>
    <x v="6"/>
    <x v="152"/>
    <x v="2687"/>
    <x v="3987"/>
    <x v="3"/>
  </r>
  <r>
    <n v="3988"/>
    <x v="3982"/>
    <s v="An evening of of stories based both in myth and truth."/>
    <x v="15"/>
    <n v="32"/>
    <x v="2"/>
    <s v="US"/>
    <s v="USD"/>
    <x v="3968"/>
    <x v="3988"/>
    <x v="0"/>
    <x v="80"/>
    <x v="1"/>
    <x v="1"/>
    <x v="6"/>
    <x v="53"/>
    <x v="1729"/>
    <x v="3988"/>
    <x v="0"/>
  </r>
  <r>
    <n v="3989"/>
    <x v="3983"/>
    <s v="I love to write. I have written and published my first book and everyone that read it enjoyed it. My dream is to one day write movies"/>
    <x v="9"/>
    <n v="0"/>
    <x v="2"/>
    <s v="US"/>
    <s v="USD"/>
    <x v="3969"/>
    <x v="3989"/>
    <x v="0"/>
    <x v="78"/>
    <x v="1"/>
    <x v="1"/>
    <x v="6"/>
    <x v="50"/>
    <x v="121"/>
    <x v="3989"/>
    <x v="0"/>
  </r>
  <r>
    <n v="3990"/>
    <x v="3984"/>
    <s v="A book and a play. Narrated by the ghost of Will Shakespeare and the ghost of his dog Crab,  Their adventures in the afterlife..."/>
    <x v="409"/>
    <n v="69"/>
    <x v="2"/>
    <s v="GB"/>
    <s v="GBP"/>
    <x v="3970"/>
    <x v="3990"/>
    <x v="0"/>
    <x v="83"/>
    <x v="1"/>
    <x v="1"/>
    <x v="6"/>
    <x v="65"/>
    <x v="1534"/>
    <x v="3990"/>
    <x v="2"/>
  </r>
  <r>
    <n v="3991"/>
    <x v="3985"/>
    <s v="North Texas first actor-driven theatre company needs your help"/>
    <x v="2"/>
    <n v="100"/>
    <x v="2"/>
    <s v="US"/>
    <s v="USD"/>
    <x v="3971"/>
    <x v="3991"/>
    <x v="0"/>
    <x v="29"/>
    <x v="1"/>
    <x v="1"/>
    <x v="6"/>
    <x v="68"/>
    <x v="101"/>
    <x v="3991"/>
    <x v="0"/>
  </r>
  <r>
    <n v="3992"/>
    <x v="3986"/>
    <s v="A richly textured and intellectually powerful social commentary about family, community and America."/>
    <x v="3"/>
    <n v="541"/>
    <x v="2"/>
    <s v="US"/>
    <s v="USD"/>
    <x v="3972"/>
    <x v="3992"/>
    <x v="0"/>
    <x v="82"/>
    <x v="1"/>
    <x v="1"/>
    <x v="6"/>
    <x v="62"/>
    <x v="2688"/>
    <x v="3992"/>
    <x v="0"/>
  </r>
  <r>
    <n v="3993"/>
    <x v="3987"/>
    <s v="I am seeking to turn my collection of urban poetry into a stage play. My desire is to inspire victims to heal."/>
    <x v="63"/>
    <n v="3"/>
    <x v="2"/>
    <s v="US"/>
    <s v="USD"/>
    <x v="3973"/>
    <x v="3993"/>
    <x v="0"/>
    <x v="29"/>
    <x v="1"/>
    <x v="1"/>
    <x v="6"/>
    <x v="50"/>
    <x v="362"/>
    <x v="3993"/>
    <x v="0"/>
  </r>
  <r>
    <n v="3994"/>
    <x v="3988"/>
    <s v="Is Henson willing to dare risk a theatrical speaking tour of his North Pole adventures...and more?"/>
    <x v="13"/>
    <n v="5"/>
    <x v="2"/>
    <s v="US"/>
    <s v="USD"/>
    <x v="3974"/>
    <x v="3994"/>
    <x v="0"/>
    <x v="29"/>
    <x v="1"/>
    <x v="1"/>
    <x v="6"/>
    <x v="50"/>
    <x v="144"/>
    <x v="3994"/>
    <x v="3"/>
  </r>
  <r>
    <n v="3995"/>
    <x v="3989"/>
    <s v="Headaches: a play composed of personal testimonies, writings and music, centered on mental illness and its effects on people's lives."/>
    <x v="48"/>
    <n v="70"/>
    <x v="2"/>
    <s v="GB"/>
    <s v="GBP"/>
    <x v="3975"/>
    <x v="3995"/>
    <x v="0"/>
    <x v="80"/>
    <x v="1"/>
    <x v="1"/>
    <x v="6"/>
    <x v="131"/>
    <x v="827"/>
    <x v="3995"/>
    <x v="0"/>
  </r>
  <r>
    <n v="3996"/>
    <x v="3990"/>
    <s v="The African tale of Anansi the Spider is that of a trickster who often uses cleverness and harmless jokes to get what he wants."/>
    <x v="9"/>
    <n v="497"/>
    <x v="2"/>
    <s v="US"/>
    <s v="USD"/>
    <x v="3976"/>
    <x v="3996"/>
    <x v="0"/>
    <x v="57"/>
    <x v="1"/>
    <x v="1"/>
    <x v="6"/>
    <x v="123"/>
    <x v="779"/>
    <x v="3996"/>
    <x v="3"/>
  </r>
  <r>
    <n v="3997"/>
    <x v="3991"/>
    <s v="We aim to produce a Professional Published Play for two days in October 2015 on Fri 30th &amp; Sat 31st with three performances in total."/>
    <x v="9"/>
    <n v="0"/>
    <x v="2"/>
    <s v="GB"/>
    <s v="GBP"/>
    <x v="3977"/>
    <x v="3997"/>
    <x v="0"/>
    <x v="78"/>
    <x v="1"/>
    <x v="1"/>
    <x v="6"/>
    <x v="50"/>
    <x v="121"/>
    <x v="3997"/>
    <x v="0"/>
  </r>
  <r>
    <n v="3998"/>
    <x v="3992"/>
    <s v="Forsaken Angels, a powerful new play by William Leary, author of DCMTA's Best Of 2014 Play Masquerade."/>
    <x v="21"/>
    <n v="715"/>
    <x v="2"/>
    <s v="US"/>
    <s v="USD"/>
    <x v="3978"/>
    <x v="3998"/>
    <x v="0"/>
    <x v="8"/>
    <x v="1"/>
    <x v="1"/>
    <x v="6"/>
    <x v="220"/>
    <x v="2689"/>
    <x v="3998"/>
    <x v="0"/>
  </r>
  <r>
    <n v="3999"/>
    <x v="3993"/>
    <s v="If tables had ears what tales would they tell? Sins of Seven Tables, a modern take on the 7 Deadlies, are they still sins?"/>
    <x v="39"/>
    <n v="1156"/>
    <x v="2"/>
    <s v="US"/>
    <s v="USD"/>
    <x v="3979"/>
    <x v="3999"/>
    <x v="0"/>
    <x v="25"/>
    <x v="1"/>
    <x v="1"/>
    <x v="6"/>
    <x v="123"/>
    <x v="2690"/>
    <x v="3999"/>
    <x v="3"/>
  </r>
  <r>
    <n v="4000"/>
    <x v="3994"/>
    <s v="An Enticing Trip into the World of Assisted Dying"/>
    <x v="6"/>
    <n v="10"/>
    <x v="2"/>
    <s v="US"/>
    <s v="USD"/>
    <x v="3980"/>
    <x v="4000"/>
    <x v="0"/>
    <x v="29"/>
    <x v="1"/>
    <x v="1"/>
    <x v="6"/>
    <x v="50"/>
    <x v="119"/>
    <x v="4000"/>
    <x v="2"/>
  </r>
  <r>
    <n v="4001"/>
    <x v="3995"/>
    <s v="We take great short(er) plays by brilliant playwrights &amp; make visually stunning conversation pieces in response to the city we live in"/>
    <x v="38"/>
    <n v="453"/>
    <x v="2"/>
    <s v="GB"/>
    <s v="GBP"/>
    <x v="1748"/>
    <x v="4001"/>
    <x v="0"/>
    <x v="25"/>
    <x v="1"/>
    <x v="1"/>
    <x v="6"/>
    <x v="152"/>
    <x v="2671"/>
    <x v="4001"/>
    <x v="1"/>
  </r>
  <r>
    <n v="4002"/>
    <x v="3996"/>
    <s v="Bring Wyrd Sisters, a comedy of Shakespearean proportions, to small-town Texas. Loosely parodies the â€œScottish Play.â€"/>
    <x v="21"/>
    <n v="23"/>
    <x v="2"/>
    <s v="US"/>
    <s v="USD"/>
    <x v="3981"/>
    <x v="4002"/>
    <x v="0"/>
    <x v="80"/>
    <x v="1"/>
    <x v="1"/>
    <x v="6"/>
    <x v="53"/>
    <x v="2012"/>
    <x v="4002"/>
    <x v="3"/>
  </r>
  <r>
    <n v="4003"/>
    <x v="3997"/>
    <s v="&quot;MAMA'Z BA-B&quot; is the story of Marcus Williams who struggles to find a place for himself as a young black male."/>
    <x v="13"/>
    <n v="201"/>
    <x v="2"/>
    <s v="US"/>
    <s v="USD"/>
    <x v="3982"/>
    <x v="4003"/>
    <x v="0"/>
    <x v="84"/>
    <x v="1"/>
    <x v="1"/>
    <x v="6"/>
    <x v="54"/>
    <x v="965"/>
    <x v="4003"/>
    <x v="0"/>
  </r>
  <r>
    <n v="4004"/>
    <x v="3998"/>
    <s v="Help Launch The Queen Into South Florida!"/>
    <x v="2"/>
    <n v="1"/>
    <x v="2"/>
    <s v="US"/>
    <s v="USD"/>
    <x v="3983"/>
    <x v="4004"/>
    <x v="0"/>
    <x v="29"/>
    <x v="1"/>
    <x v="1"/>
    <x v="6"/>
    <x v="50"/>
    <x v="120"/>
    <x v="4004"/>
    <x v="3"/>
  </r>
  <r>
    <n v="4005"/>
    <x v="3999"/>
    <s v="Help us bring more Art to the Community. It's our second production, Fences by August Wilson. Help us make it a success!"/>
    <x v="9"/>
    <n v="40"/>
    <x v="2"/>
    <s v="US"/>
    <s v="USD"/>
    <x v="3984"/>
    <x v="4005"/>
    <x v="0"/>
    <x v="84"/>
    <x v="1"/>
    <x v="1"/>
    <x v="6"/>
    <x v="60"/>
    <x v="135"/>
    <x v="4005"/>
    <x v="3"/>
  </r>
  <r>
    <n v="4006"/>
    <x v="4000"/>
    <s v="Olive and Betty have cheating boyfriends. The solution: Gus and Tor, two Norwegian hit men who specialize in solving such problems."/>
    <x v="11"/>
    <n v="2"/>
    <x v="2"/>
    <s v="US"/>
    <s v="USD"/>
    <x v="3985"/>
    <x v="4006"/>
    <x v="0"/>
    <x v="29"/>
    <x v="1"/>
    <x v="1"/>
    <x v="6"/>
    <x v="50"/>
    <x v="447"/>
    <x v="4006"/>
    <x v="2"/>
  </r>
  <r>
    <n v="4007"/>
    <x v="3988"/>
    <s v="Is the public ready to hear Matt's story? Is he willing to risk public speaking and the waning reputation among his own race?"/>
    <x v="13"/>
    <n v="5"/>
    <x v="2"/>
    <s v="US"/>
    <s v="USD"/>
    <x v="3986"/>
    <x v="4007"/>
    <x v="0"/>
    <x v="29"/>
    <x v="1"/>
    <x v="1"/>
    <x v="6"/>
    <x v="50"/>
    <x v="144"/>
    <x v="4007"/>
    <x v="3"/>
  </r>
  <r>
    <n v="4008"/>
    <x v="4001"/>
    <s v="Lovers and Other Strangers by RenÃ©e Taylor and Joseph Bologna, showing at The Cockpit theatre in Marylebone, 10th - 14th August 2015"/>
    <x v="28"/>
    <n v="60"/>
    <x v="2"/>
    <s v="GB"/>
    <s v="GBP"/>
    <x v="3987"/>
    <x v="4008"/>
    <x v="0"/>
    <x v="80"/>
    <x v="1"/>
    <x v="1"/>
    <x v="6"/>
    <x v="52"/>
    <x v="2"/>
    <x v="4008"/>
    <x v="0"/>
  </r>
  <r>
    <n v="4009"/>
    <x v="4002"/>
    <s v="Against the decline of Thatcherism, the fall of the Wall, and the rise of Acid House. This comedy is a 'Withnail &amp; I' for 1993."/>
    <x v="434"/>
    <n v="75"/>
    <x v="2"/>
    <s v="GB"/>
    <s v="GBP"/>
    <x v="3988"/>
    <x v="4009"/>
    <x v="0"/>
    <x v="83"/>
    <x v="1"/>
    <x v="1"/>
    <x v="6"/>
    <x v="65"/>
    <x v="380"/>
    <x v="4009"/>
    <x v="3"/>
  </r>
  <r>
    <n v="4010"/>
    <x v="4003"/>
    <s v="JUNTO Productions is proud to present our first production, the premiere of The Connection, a play by Jeffrey Paul."/>
    <x v="312"/>
    <n v="1742"/>
    <x v="2"/>
    <s v="US"/>
    <s v="USD"/>
    <x v="3989"/>
    <x v="4010"/>
    <x v="0"/>
    <x v="44"/>
    <x v="1"/>
    <x v="1"/>
    <x v="6"/>
    <x v="149"/>
    <x v="2691"/>
    <x v="4010"/>
    <x v="3"/>
  </r>
  <r>
    <n v="4011"/>
    <x v="4004"/>
    <s v="Radio drama about a failed comedian with the help of his Dictaphone friend Alan, tries to become a success whilst fighting his demons."/>
    <x v="49"/>
    <n v="19"/>
    <x v="2"/>
    <s v="GB"/>
    <s v="GBP"/>
    <x v="3990"/>
    <x v="4011"/>
    <x v="0"/>
    <x v="80"/>
    <x v="1"/>
    <x v="1"/>
    <x v="6"/>
    <x v="59"/>
    <x v="2692"/>
    <x v="4011"/>
    <x v="3"/>
  </r>
  <r>
    <n v="4012"/>
    <x v="4005"/>
    <s v="LEELA IS A 14 YEAR OLD GIRL. JONAH IS A 56 YEAR OLD MAN. IT'S BEEN GOING ON FOR 3 YEARS. HERE COMES THE NIGHT OF VIOLENT RECKONING."/>
    <x v="435"/>
    <n v="0"/>
    <x v="2"/>
    <s v="GB"/>
    <s v="GBP"/>
    <x v="3991"/>
    <x v="4012"/>
    <x v="0"/>
    <x v="78"/>
    <x v="1"/>
    <x v="1"/>
    <x v="6"/>
    <x v="50"/>
    <x v="121"/>
    <x v="4012"/>
    <x v="0"/>
  </r>
  <r>
    <n v="4013"/>
    <x v="4006"/>
    <s v="Harriet Tubman Woman of Faith is a remarkable narrative about the life and faith of Harriet Tubman, told through a dream of a teenager."/>
    <x v="13"/>
    <n v="26"/>
    <x v="2"/>
    <s v="US"/>
    <s v="USD"/>
    <x v="3992"/>
    <x v="4013"/>
    <x v="0"/>
    <x v="84"/>
    <x v="1"/>
    <x v="1"/>
    <x v="6"/>
    <x v="60"/>
    <x v="31"/>
    <x v="4013"/>
    <x v="0"/>
  </r>
  <r>
    <n v="4014"/>
    <x v="4007"/>
    <s v="I am trying to put together a ministry theater company for junior / high schoolers that which puts on free shows in the SoCal area."/>
    <x v="7"/>
    <n v="0"/>
    <x v="2"/>
    <s v="US"/>
    <s v="USD"/>
    <x v="3993"/>
    <x v="4014"/>
    <x v="0"/>
    <x v="78"/>
    <x v="1"/>
    <x v="1"/>
    <x v="6"/>
    <x v="50"/>
    <x v="121"/>
    <x v="4014"/>
    <x v="2"/>
  </r>
  <r>
    <n v="4015"/>
    <x v="4008"/>
    <s v="FREE Shakespeare In the Park in Bergen County, NJ on July 24, 25, 31, and August 1. We need your support to help keep our show FREE"/>
    <x v="39"/>
    <n v="1"/>
    <x v="2"/>
    <s v="US"/>
    <s v="USD"/>
    <x v="3994"/>
    <x v="4015"/>
    <x v="0"/>
    <x v="29"/>
    <x v="1"/>
    <x v="1"/>
    <x v="6"/>
    <x v="50"/>
    <x v="120"/>
    <x v="4015"/>
    <x v="0"/>
  </r>
  <r>
    <n v="4016"/>
    <x v="4009"/>
    <s v="A new play and project exploring challenges faced by young adults struggling with mental health issues in contemporary Britain."/>
    <x v="2"/>
    <n v="70"/>
    <x v="2"/>
    <s v="GB"/>
    <s v="GBP"/>
    <x v="3995"/>
    <x v="4016"/>
    <x v="0"/>
    <x v="63"/>
    <x v="1"/>
    <x v="1"/>
    <x v="6"/>
    <x v="51"/>
    <x v="119"/>
    <x v="4016"/>
    <x v="3"/>
  </r>
  <r>
    <n v="4017"/>
    <x v="4010"/>
    <s v="The true story of the romantic entanglements of Mary Shelley's parents. Anarchist; William Godwin &amp;, 1st feminist; Mary Wollstonecraft."/>
    <x v="3"/>
    <n v="105"/>
    <x v="2"/>
    <s v="US"/>
    <s v="USD"/>
    <x v="3996"/>
    <x v="4017"/>
    <x v="0"/>
    <x v="84"/>
    <x v="1"/>
    <x v="1"/>
    <x v="6"/>
    <x v="60"/>
    <x v="1780"/>
    <x v="4017"/>
    <x v="3"/>
  </r>
  <r>
    <n v="4018"/>
    <x v="4011"/>
    <s v="Funding for a production of Time Please at the Brighton Fringe 2017... and beyond."/>
    <x v="15"/>
    <n v="130"/>
    <x v="2"/>
    <s v="GB"/>
    <s v="GBP"/>
    <x v="3997"/>
    <x v="4018"/>
    <x v="0"/>
    <x v="80"/>
    <x v="1"/>
    <x v="1"/>
    <x v="6"/>
    <x v="114"/>
    <x v="151"/>
    <x v="4018"/>
    <x v="2"/>
  </r>
  <r>
    <n v="4019"/>
    <x v="4012"/>
    <s v="Finally a crossover of the arts takes place! Theater &amp; LIVE Pro Wrestling. A unique story featuring TV Pro Wrestling without the TV."/>
    <x v="8"/>
    <n v="29"/>
    <x v="2"/>
    <s v="US"/>
    <s v="USD"/>
    <x v="3998"/>
    <x v="4019"/>
    <x v="0"/>
    <x v="80"/>
    <x v="1"/>
    <x v="1"/>
    <x v="6"/>
    <x v="60"/>
    <x v="1797"/>
    <x v="4019"/>
    <x v="2"/>
  </r>
  <r>
    <n v="4020"/>
    <x v="4013"/>
    <s v="Having lived her whole life in the midst of a civil war, 11 year old Leyla dreams of being a pilot so she may fly her family to safety."/>
    <x v="20"/>
    <n v="100"/>
    <x v="2"/>
    <s v="US"/>
    <s v="USD"/>
    <x v="3999"/>
    <x v="4020"/>
    <x v="0"/>
    <x v="83"/>
    <x v="1"/>
    <x v="1"/>
    <x v="6"/>
    <x v="123"/>
    <x v="836"/>
    <x v="4020"/>
    <x v="0"/>
  </r>
  <r>
    <n v="4021"/>
    <x v="4014"/>
    <s v="Help a group of actors end bigotry in Houston, TX by supporting a  full production of Angels in America."/>
    <x v="36"/>
    <n v="125"/>
    <x v="2"/>
    <s v="US"/>
    <s v="USD"/>
    <x v="4000"/>
    <x v="4021"/>
    <x v="0"/>
    <x v="84"/>
    <x v="1"/>
    <x v="1"/>
    <x v="6"/>
    <x v="60"/>
    <x v="368"/>
    <x v="4021"/>
    <x v="3"/>
  </r>
  <r>
    <n v="4022"/>
    <x v="4015"/>
    <s v="Help us produce a video of the first Original Pronunciation Merchant of Venice."/>
    <x v="102"/>
    <n v="12521"/>
    <x v="2"/>
    <s v="US"/>
    <s v="USD"/>
    <x v="4001"/>
    <x v="4022"/>
    <x v="0"/>
    <x v="438"/>
    <x v="1"/>
    <x v="1"/>
    <x v="6"/>
    <x v="140"/>
    <x v="2693"/>
    <x v="4022"/>
    <x v="3"/>
  </r>
  <r>
    <n v="4023"/>
    <x v="4016"/>
    <s v="An original gospel stage play that explores the pain and hurt caused by those who struggle to forgive others!"/>
    <x v="39"/>
    <n v="0"/>
    <x v="2"/>
    <s v="US"/>
    <s v="USD"/>
    <x v="4002"/>
    <x v="4023"/>
    <x v="0"/>
    <x v="78"/>
    <x v="1"/>
    <x v="1"/>
    <x v="6"/>
    <x v="50"/>
    <x v="121"/>
    <x v="4023"/>
    <x v="2"/>
  </r>
  <r>
    <n v="4024"/>
    <x v="4017"/>
    <s v="Ever wonder what Wonder Woman wants in a super man? Can you be both a lover, and a fighter? And, whatâ€™s with all the spandex?"/>
    <x v="134"/>
    <n v="10"/>
    <x v="2"/>
    <s v="US"/>
    <s v="USD"/>
    <x v="4003"/>
    <x v="4024"/>
    <x v="0"/>
    <x v="29"/>
    <x v="1"/>
    <x v="1"/>
    <x v="6"/>
    <x v="60"/>
    <x v="119"/>
    <x v="4024"/>
    <x v="0"/>
  </r>
  <r>
    <n v="4025"/>
    <x v="4018"/>
    <s v="Acteurs, scÃ©naristes et metteurs en scÃ¨ne souhaitant monter, 5 piÃ¨ces de thÃ©Ã¢tre ainsi que 3 courts mÃ©trages et 2 long-mÃ©trages."/>
    <x v="10"/>
    <n v="250"/>
    <x v="2"/>
    <s v="FR"/>
    <s v="EUR"/>
    <x v="4004"/>
    <x v="4025"/>
    <x v="0"/>
    <x v="80"/>
    <x v="1"/>
    <x v="1"/>
    <x v="6"/>
    <x v="62"/>
    <x v="368"/>
    <x v="4025"/>
    <x v="0"/>
  </r>
  <r>
    <n v="4026"/>
    <x v="4019"/>
    <s v="This is a play that voices that stories of the black experience in America using spoken word, song and dance."/>
    <x v="23"/>
    <n v="0"/>
    <x v="2"/>
    <s v="US"/>
    <s v="USD"/>
    <x v="4005"/>
    <x v="4026"/>
    <x v="0"/>
    <x v="78"/>
    <x v="1"/>
    <x v="1"/>
    <x v="6"/>
    <x v="50"/>
    <x v="121"/>
    <x v="4026"/>
    <x v="0"/>
  </r>
  <r>
    <n v="4027"/>
    <x v="4020"/>
    <s v="Drama Students at Lincoln High School in Walla Walla, WA are working hard to present their excellent version of Little Shop of Horrors."/>
    <x v="9"/>
    <n v="215"/>
    <x v="2"/>
    <s v="US"/>
    <s v="USD"/>
    <x v="4006"/>
    <x v="4027"/>
    <x v="0"/>
    <x v="63"/>
    <x v="1"/>
    <x v="1"/>
    <x v="6"/>
    <x v="113"/>
    <x v="2557"/>
    <x v="4027"/>
    <x v="1"/>
  </r>
  <r>
    <n v="4028"/>
    <x v="4021"/>
    <s v="The 2014 Minnesota Fringe Festival brings the World Premiere of LightBright's one-act play, The Last King of the I.D.A."/>
    <x v="13"/>
    <n v="561"/>
    <x v="2"/>
    <s v="US"/>
    <s v="USD"/>
    <x v="4007"/>
    <x v="4028"/>
    <x v="0"/>
    <x v="202"/>
    <x v="1"/>
    <x v="1"/>
    <x v="6"/>
    <x v="58"/>
    <x v="2534"/>
    <x v="4028"/>
    <x v="3"/>
  </r>
  <r>
    <n v="4029"/>
    <x v="4022"/>
    <s v="A theater complex that educates as we entertain.  We will provide shows that inspire and theater classes that motivate."/>
    <x v="22"/>
    <n v="0"/>
    <x v="2"/>
    <s v="US"/>
    <s v="USD"/>
    <x v="4008"/>
    <x v="4029"/>
    <x v="0"/>
    <x v="78"/>
    <x v="1"/>
    <x v="1"/>
    <x v="6"/>
    <x v="50"/>
    <x v="121"/>
    <x v="4029"/>
    <x v="0"/>
  </r>
  <r>
    <n v="4030"/>
    <x v="4023"/>
    <s v="The world's best and only tribute to Dean Martin and Jerry Lewis_x000a_ bringing back the Music, Laughter and the Love."/>
    <x v="30"/>
    <n v="400"/>
    <x v="2"/>
    <s v="US"/>
    <s v="USD"/>
    <x v="4009"/>
    <x v="4030"/>
    <x v="0"/>
    <x v="79"/>
    <x v="1"/>
    <x v="1"/>
    <x v="6"/>
    <x v="63"/>
    <x v="583"/>
    <x v="4030"/>
    <x v="2"/>
  </r>
  <r>
    <n v="4031"/>
    <x v="4024"/>
    <s v="HeARTistry's contemporary production of As You Like It epitomizes the wit and eloquence of William Shakespeare for a modern audience."/>
    <x v="10"/>
    <n v="0"/>
    <x v="2"/>
    <s v="US"/>
    <s v="USD"/>
    <x v="4010"/>
    <x v="4031"/>
    <x v="0"/>
    <x v="78"/>
    <x v="1"/>
    <x v="1"/>
    <x v="6"/>
    <x v="50"/>
    <x v="121"/>
    <x v="4031"/>
    <x v="3"/>
  </r>
  <r>
    <n v="4032"/>
    <x v="4025"/>
    <s v="'Play it Forward' is a ticket bank for individuals in need. Fund a theater experience for someone that would otherwise go without!"/>
    <x v="436"/>
    <n v="413"/>
    <x v="2"/>
    <s v="US"/>
    <s v="USD"/>
    <x v="4011"/>
    <x v="4032"/>
    <x v="0"/>
    <x v="63"/>
    <x v="1"/>
    <x v="1"/>
    <x v="6"/>
    <x v="113"/>
    <x v="578"/>
    <x v="4032"/>
    <x v="0"/>
  </r>
  <r>
    <n v="4033"/>
    <x v="4026"/>
    <s v="Help us produce an iconic new verse play, set in the year 2020, with virtuoso acting and hauntingly beautiful words and music"/>
    <x v="437"/>
    <n v="6141.99"/>
    <x v="2"/>
    <s v="GB"/>
    <s v="GBP"/>
    <x v="4012"/>
    <x v="4033"/>
    <x v="0"/>
    <x v="225"/>
    <x v="1"/>
    <x v="1"/>
    <x v="6"/>
    <x v="73"/>
    <x v="2694"/>
    <x v="4033"/>
    <x v="2"/>
  </r>
  <r>
    <n v="4034"/>
    <x v="4027"/>
    <s v="This local community theatre needs a proper, efficient, SAFE and professional audio and lighting setup. Helps us raise the funds!"/>
    <x v="438"/>
    <n v="200"/>
    <x v="2"/>
    <s v="US"/>
    <s v="USD"/>
    <x v="4013"/>
    <x v="4034"/>
    <x v="0"/>
    <x v="84"/>
    <x v="1"/>
    <x v="1"/>
    <x v="6"/>
    <x v="60"/>
    <x v="101"/>
    <x v="4034"/>
    <x v="0"/>
  </r>
  <r>
    <n v="4035"/>
    <x v="4028"/>
    <s v="&quot;Stories are where you go to look for the truth of your own life.&quot; (Frank Delaney)"/>
    <x v="3"/>
    <n v="3685"/>
    <x v="2"/>
    <s v="US"/>
    <s v="USD"/>
    <x v="4014"/>
    <x v="4035"/>
    <x v="0"/>
    <x v="20"/>
    <x v="1"/>
    <x v="1"/>
    <x v="6"/>
    <x v="121"/>
    <x v="2695"/>
    <x v="4035"/>
    <x v="3"/>
  </r>
  <r>
    <n v="4036"/>
    <x v="4029"/>
    <s v="&quot;3 Days In Savannah&quot; explores the issues of love, racism, and regret while reminding us that, &quot;life is a game and love is the prize.&quot;"/>
    <x v="12"/>
    <n v="2823"/>
    <x v="2"/>
    <s v="US"/>
    <s v="USD"/>
    <x v="4015"/>
    <x v="4036"/>
    <x v="0"/>
    <x v="57"/>
    <x v="1"/>
    <x v="1"/>
    <x v="6"/>
    <x v="154"/>
    <x v="2696"/>
    <x v="4036"/>
    <x v="3"/>
  </r>
  <r>
    <n v="4037"/>
    <x v="4030"/>
    <s v="The Pelican is a haunted play by one of Swedenâ€™s most renowned playwrights, August Strindberg, about a mother's tragic deceit."/>
    <x v="176"/>
    <n v="80"/>
    <x v="2"/>
    <s v="US"/>
    <s v="USD"/>
    <x v="4016"/>
    <x v="4037"/>
    <x v="0"/>
    <x v="84"/>
    <x v="1"/>
    <x v="1"/>
    <x v="6"/>
    <x v="57"/>
    <x v="375"/>
    <x v="4037"/>
    <x v="2"/>
  </r>
  <r>
    <n v="4038"/>
    <x v="4031"/>
    <s v="We are vagina warriors ready to bring our message of human rights, empowerment and diversity to Main St. Lexington, NC."/>
    <x v="30"/>
    <n v="301"/>
    <x v="2"/>
    <s v="US"/>
    <s v="USD"/>
    <x v="4017"/>
    <x v="4038"/>
    <x v="0"/>
    <x v="80"/>
    <x v="1"/>
    <x v="1"/>
    <x v="6"/>
    <x v="81"/>
    <x v="2697"/>
    <x v="4038"/>
    <x v="3"/>
  </r>
  <r>
    <n v="4039"/>
    <x v="4032"/>
    <s v="Help stage an original One Act Play that brings awareness to Alzheimer's in its debut performance."/>
    <x v="2"/>
    <n v="300"/>
    <x v="2"/>
    <s v="US"/>
    <s v="USD"/>
    <x v="4018"/>
    <x v="4039"/>
    <x v="0"/>
    <x v="81"/>
    <x v="1"/>
    <x v="1"/>
    <x v="6"/>
    <x v="64"/>
    <x v="88"/>
    <x v="4039"/>
    <x v="0"/>
  </r>
  <r>
    <n v="4040"/>
    <x v="4033"/>
    <s v="This nationally published book, set in the 70â€™s, tells the untold story of singers and a friendly reunion visit turning bad."/>
    <x v="6"/>
    <n v="2500"/>
    <x v="2"/>
    <s v="US"/>
    <s v="USD"/>
    <x v="4019"/>
    <x v="4040"/>
    <x v="0"/>
    <x v="84"/>
    <x v="1"/>
    <x v="1"/>
    <x v="6"/>
    <x v="134"/>
    <x v="2698"/>
    <x v="4040"/>
    <x v="0"/>
  </r>
  <r>
    <n v="4041"/>
    <x v="4034"/>
    <s v="A bold, colouful, vibrant play centred around the last remaining monarchy of Africa."/>
    <x v="10"/>
    <n v="21"/>
    <x v="2"/>
    <s v="GB"/>
    <s v="GBP"/>
    <x v="4020"/>
    <x v="4041"/>
    <x v="0"/>
    <x v="84"/>
    <x v="1"/>
    <x v="1"/>
    <x v="6"/>
    <x v="50"/>
    <x v="678"/>
    <x v="4041"/>
    <x v="2"/>
  </r>
  <r>
    <n v="4042"/>
    <x v="4035"/>
    <s v="Acting group and production for inner city youth, about inner city youth. The problems and stuation that they see everyday."/>
    <x v="3"/>
    <n v="21"/>
    <x v="2"/>
    <s v="US"/>
    <s v="USD"/>
    <x v="4021"/>
    <x v="4042"/>
    <x v="0"/>
    <x v="83"/>
    <x v="1"/>
    <x v="1"/>
    <x v="6"/>
    <x v="50"/>
    <x v="582"/>
    <x v="4042"/>
    <x v="3"/>
  </r>
  <r>
    <n v="4043"/>
    <x v="4036"/>
    <s v="This could be my last play, need to bring my son out to see it before it's over.  Need to fly him here from BC"/>
    <x v="43"/>
    <n v="0"/>
    <x v="2"/>
    <s v="CA"/>
    <s v="CAD"/>
    <x v="4022"/>
    <x v="4043"/>
    <x v="0"/>
    <x v="78"/>
    <x v="1"/>
    <x v="1"/>
    <x v="6"/>
    <x v="50"/>
    <x v="121"/>
    <x v="4043"/>
    <x v="3"/>
  </r>
  <r>
    <n v="4044"/>
    <x v="4037"/>
    <s v="A bilingual play in The New Works Festival at UT that crosses cultures and explores what it means to be confident with who you are."/>
    <x v="20"/>
    <n v="225"/>
    <x v="2"/>
    <s v="US"/>
    <s v="USD"/>
    <x v="4023"/>
    <x v="4044"/>
    <x v="0"/>
    <x v="80"/>
    <x v="1"/>
    <x v="1"/>
    <x v="6"/>
    <x v="152"/>
    <x v="690"/>
    <x v="4044"/>
    <x v="0"/>
  </r>
  <r>
    <n v="4045"/>
    <x v="4038"/>
    <s v="&quot;The Hostages&quot; is about a bank robbery gone wrong, as we learn more about each characters, we question who are the actually hostages..."/>
    <x v="10"/>
    <n v="1"/>
    <x v="2"/>
    <s v="AU"/>
    <s v="AUD"/>
    <x v="4024"/>
    <x v="4045"/>
    <x v="0"/>
    <x v="29"/>
    <x v="1"/>
    <x v="1"/>
    <x v="6"/>
    <x v="50"/>
    <x v="120"/>
    <x v="4045"/>
    <x v="3"/>
  </r>
  <r>
    <n v="4046"/>
    <x v="4039"/>
    <s v="An eclectic One Man stage show, that takes the audience on a journey through vast personalities, as he discovers his true self...#Drama"/>
    <x v="439"/>
    <n v="460"/>
    <x v="2"/>
    <s v="US"/>
    <s v="USD"/>
    <x v="4025"/>
    <x v="4046"/>
    <x v="0"/>
    <x v="8"/>
    <x v="1"/>
    <x v="1"/>
    <x v="6"/>
    <x v="59"/>
    <x v="134"/>
    <x v="4046"/>
    <x v="3"/>
  </r>
  <r>
    <n v="4047"/>
    <x v="4040"/>
    <s v="A conservative grandmother takes her hip-hop generation grandchildren through the history of Gospel music in one night..."/>
    <x v="10"/>
    <n v="110"/>
    <x v="2"/>
    <s v="US"/>
    <s v="USD"/>
    <x v="4026"/>
    <x v="4047"/>
    <x v="0"/>
    <x v="80"/>
    <x v="1"/>
    <x v="1"/>
    <x v="6"/>
    <x v="53"/>
    <x v="440"/>
    <x v="4047"/>
    <x v="3"/>
  </r>
  <r>
    <n v="4048"/>
    <x v="4041"/>
    <s v="The unspoken story of growing up disabled with cerebral palsy and no speech. This inclusive company fights ignorance using dark humour."/>
    <x v="73"/>
    <n v="3001"/>
    <x v="2"/>
    <s v="GB"/>
    <s v="GBP"/>
    <x v="4027"/>
    <x v="4048"/>
    <x v="0"/>
    <x v="110"/>
    <x v="1"/>
    <x v="1"/>
    <x v="6"/>
    <x v="82"/>
    <x v="2699"/>
    <x v="4048"/>
    <x v="2"/>
  </r>
  <r>
    <n v="4049"/>
    <x v="4042"/>
    <s v="A caravan heist goes horribly wrong. When the rogues meet up to discuss the matter, they suspect one of them is the King's guard."/>
    <x v="22"/>
    <n v="16"/>
    <x v="2"/>
    <s v="US"/>
    <s v="USD"/>
    <x v="4028"/>
    <x v="4049"/>
    <x v="0"/>
    <x v="29"/>
    <x v="1"/>
    <x v="1"/>
    <x v="6"/>
    <x v="50"/>
    <x v="580"/>
    <x v="4049"/>
    <x v="0"/>
  </r>
  <r>
    <n v="4050"/>
    <x v="4043"/>
    <s v="Amen is an important jarring story about the repercussions of reporting the war from the front lines and the war that follows them home"/>
    <x v="15"/>
    <n v="1"/>
    <x v="2"/>
    <s v="US"/>
    <s v="USD"/>
    <x v="4029"/>
    <x v="4050"/>
    <x v="0"/>
    <x v="29"/>
    <x v="1"/>
    <x v="1"/>
    <x v="6"/>
    <x v="50"/>
    <x v="120"/>
    <x v="4050"/>
    <x v="3"/>
  </r>
  <r>
    <n v="4051"/>
    <x v="4044"/>
    <s v="It is a heart-breaking life story of Wu family who tries to preserve the gem of Chinese Kun Opera through generations."/>
    <x v="2"/>
    <n v="0"/>
    <x v="2"/>
    <s v="US"/>
    <s v="USD"/>
    <x v="4030"/>
    <x v="4051"/>
    <x v="0"/>
    <x v="78"/>
    <x v="1"/>
    <x v="1"/>
    <x v="6"/>
    <x v="50"/>
    <x v="121"/>
    <x v="4051"/>
    <x v="3"/>
  </r>
  <r>
    <n v="4052"/>
    <x v="4045"/>
    <s v="This empowering piece encourages women to rise up and pursue their dreams, not by behaving like a boy but by,_x000a_â€œThrowing Like A Girl.â€"/>
    <x v="9"/>
    <n v="1126"/>
    <x v="2"/>
    <s v="US"/>
    <s v="USD"/>
    <x v="4031"/>
    <x v="4052"/>
    <x v="0"/>
    <x v="62"/>
    <x v="1"/>
    <x v="1"/>
    <x v="6"/>
    <x v="152"/>
    <x v="2700"/>
    <x v="4052"/>
    <x v="3"/>
  </r>
  <r>
    <n v="4053"/>
    <x v="4046"/>
    <s v="'Time at the Bar!' is a play written by Kieran Mellish, a student at Loughborough University and member of LSU Stage Society."/>
    <x v="2"/>
    <n v="110"/>
    <x v="2"/>
    <s v="GB"/>
    <s v="GBP"/>
    <x v="4032"/>
    <x v="4053"/>
    <x v="0"/>
    <x v="84"/>
    <x v="1"/>
    <x v="1"/>
    <x v="6"/>
    <x v="66"/>
    <x v="687"/>
    <x v="4053"/>
    <x v="3"/>
  </r>
  <r>
    <n v="4054"/>
    <x v="4047"/>
    <s v="I love you,he said,then he kissed her as her tears fell down.It was my fault but make up will fix it&quot;she replied,then he hit her again!"/>
    <x v="440"/>
    <n v="0"/>
    <x v="2"/>
    <s v="US"/>
    <s v="USD"/>
    <x v="4033"/>
    <x v="4054"/>
    <x v="0"/>
    <x v="78"/>
    <x v="1"/>
    <x v="1"/>
    <x v="6"/>
    <x v="50"/>
    <x v="121"/>
    <x v="4054"/>
    <x v="2"/>
  </r>
  <r>
    <n v="4055"/>
    <x v="4048"/>
    <s v="Moving Stories' 'The Tempest' promises to be vibrant &amp; enchanting, with original music, vivid design &amp; unforgettable performances."/>
    <x v="10"/>
    <n v="881"/>
    <x v="2"/>
    <s v="GB"/>
    <s v="GBP"/>
    <x v="4034"/>
    <x v="4055"/>
    <x v="0"/>
    <x v="64"/>
    <x v="1"/>
    <x v="1"/>
    <x v="6"/>
    <x v="82"/>
    <x v="2701"/>
    <x v="4055"/>
    <x v="3"/>
  </r>
  <r>
    <n v="4056"/>
    <x v="4049"/>
    <s v="American Pride is a play centered on the Poetry of one Iraq War veteran, and follows her journey through war and back home."/>
    <x v="15"/>
    <n v="795"/>
    <x v="2"/>
    <s v="US"/>
    <s v="USD"/>
    <x v="4035"/>
    <x v="4056"/>
    <x v="0"/>
    <x v="82"/>
    <x v="1"/>
    <x v="1"/>
    <x v="6"/>
    <x v="227"/>
    <x v="596"/>
    <x v="4056"/>
    <x v="2"/>
  </r>
  <r>
    <n v="4057"/>
    <x v="4050"/>
    <s v="Exhilarating Double Bill uniting London premiere of THE TWELFTH BATTLE OF ISONZO &amp; thrilling revival of JUDITH: A PARTING FROM THE BODY"/>
    <x v="8"/>
    <n v="775"/>
    <x v="2"/>
    <s v="GB"/>
    <s v="GBP"/>
    <x v="4036"/>
    <x v="4057"/>
    <x v="0"/>
    <x v="79"/>
    <x v="1"/>
    <x v="1"/>
    <x v="6"/>
    <x v="66"/>
    <x v="947"/>
    <x v="4057"/>
    <x v="0"/>
  </r>
  <r>
    <n v="4058"/>
    <x v="4051"/>
    <s v="Help reveal the beauty of Islamic culture by launching this new adventure play celebrating Persian music, dance, and lore."/>
    <x v="192"/>
    <n v="95"/>
    <x v="2"/>
    <s v="US"/>
    <s v="USD"/>
    <x v="3268"/>
    <x v="4058"/>
    <x v="0"/>
    <x v="80"/>
    <x v="1"/>
    <x v="1"/>
    <x v="6"/>
    <x v="56"/>
    <x v="2702"/>
    <x v="4058"/>
    <x v="2"/>
  </r>
  <r>
    <n v="4059"/>
    <x v="4052"/>
    <s v="A very Canadian children's play inspired by the tradition of British pantomimes like Aladdin, and the Nutcracker."/>
    <x v="3"/>
    <n v="250"/>
    <x v="2"/>
    <s v="CA"/>
    <s v="CAD"/>
    <x v="4037"/>
    <x v="4059"/>
    <x v="0"/>
    <x v="63"/>
    <x v="1"/>
    <x v="1"/>
    <x v="6"/>
    <x v="56"/>
    <x v="669"/>
    <x v="4059"/>
    <x v="3"/>
  </r>
  <r>
    <n v="4060"/>
    <x v="4053"/>
    <s v="A funny, poignant play that revives the forgotten life and adventures of great Scottish Canadian, world renowned poet, Robert Service."/>
    <x v="3"/>
    <n v="285"/>
    <x v="2"/>
    <s v="CA"/>
    <s v="CAD"/>
    <x v="4038"/>
    <x v="4060"/>
    <x v="0"/>
    <x v="81"/>
    <x v="1"/>
    <x v="1"/>
    <x v="6"/>
    <x v="56"/>
    <x v="2629"/>
    <x v="4060"/>
    <x v="3"/>
  </r>
  <r>
    <n v="4061"/>
    <x v="4054"/>
    <s v="SKYLAR'S SYNDROME is a tremendous psychodrama by master playwright Gavin Kayner!"/>
    <x v="441"/>
    <n v="0"/>
    <x v="2"/>
    <s v="US"/>
    <s v="USD"/>
    <x v="4039"/>
    <x v="4061"/>
    <x v="0"/>
    <x v="78"/>
    <x v="1"/>
    <x v="1"/>
    <x v="6"/>
    <x v="50"/>
    <x v="121"/>
    <x v="4061"/>
    <x v="2"/>
  </r>
  <r>
    <n v="4062"/>
    <x v="4055"/>
    <s v="Shakespeare's beloved tragedy, MacBeth, staged in the Black Hills of Wyoming during Sturgis '76. Warning! This is no church picnic!"/>
    <x v="22"/>
    <n v="490"/>
    <x v="2"/>
    <s v="US"/>
    <s v="USD"/>
    <x v="4040"/>
    <x v="4062"/>
    <x v="0"/>
    <x v="83"/>
    <x v="1"/>
    <x v="1"/>
    <x v="6"/>
    <x v="53"/>
    <x v="2703"/>
    <x v="4062"/>
    <x v="2"/>
  </r>
  <r>
    <n v="4063"/>
    <x v="4056"/>
    <s v="WMHAE by Julie McNamara, raises awareness of the effects domestic violence has on the mental health of young people who witness it."/>
    <x v="196"/>
    <n v="135"/>
    <x v="2"/>
    <s v="GB"/>
    <s v="GBP"/>
    <x v="4041"/>
    <x v="4063"/>
    <x v="0"/>
    <x v="82"/>
    <x v="1"/>
    <x v="1"/>
    <x v="6"/>
    <x v="60"/>
    <x v="2"/>
    <x v="4063"/>
    <x v="3"/>
  </r>
  <r>
    <n v="4064"/>
    <x v="4057"/>
    <s v="We are mounting a production of Neil Simon's brilliant comedy, The Odd Couple, and need your help to make it as wonderful as we can."/>
    <x v="13"/>
    <n v="385"/>
    <x v="2"/>
    <s v="AU"/>
    <s v="AUD"/>
    <x v="4042"/>
    <x v="4064"/>
    <x v="0"/>
    <x v="79"/>
    <x v="1"/>
    <x v="1"/>
    <x v="6"/>
    <x v="118"/>
    <x v="1057"/>
    <x v="4064"/>
    <x v="0"/>
  </r>
  <r>
    <n v="4065"/>
    <x v="4058"/>
    <s v="A classical/ fantasy version of midsummers done by professionally trained actors in Tulsa!"/>
    <x v="23"/>
    <n v="27"/>
    <x v="2"/>
    <s v="US"/>
    <s v="USD"/>
    <x v="4043"/>
    <x v="4065"/>
    <x v="0"/>
    <x v="80"/>
    <x v="1"/>
    <x v="1"/>
    <x v="6"/>
    <x v="60"/>
    <x v="2704"/>
    <x v="4065"/>
    <x v="3"/>
  </r>
  <r>
    <n v="4066"/>
    <x v="4059"/>
    <s v="We have created an outstanding mobile Performing Arts Program that has great impact on the social development in multiple communities."/>
    <x v="36"/>
    <n v="25"/>
    <x v="2"/>
    <s v="US"/>
    <s v="USD"/>
    <x v="4044"/>
    <x v="4066"/>
    <x v="0"/>
    <x v="29"/>
    <x v="1"/>
    <x v="1"/>
    <x v="6"/>
    <x v="50"/>
    <x v="380"/>
    <x v="4066"/>
    <x v="2"/>
  </r>
  <r>
    <n v="4067"/>
    <x v="4060"/>
    <s v="Will Power Troupe is the only US group invited to perform in London's Shakespeare Festival. We need your help to bring the USA to UK!"/>
    <x v="10"/>
    <n v="3045"/>
    <x v="2"/>
    <s v="US"/>
    <s v="USD"/>
    <x v="4045"/>
    <x v="4067"/>
    <x v="0"/>
    <x v="57"/>
    <x v="1"/>
    <x v="1"/>
    <x v="6"/>
    <x v="221"/>
    <x v="2705"/>
    <x v="4067"/>
    <x v="0"/>
  </r>
  <r>
    <n v="4068"/>
    <x v="4061"/>
    <s v="Be a PRODUCER of the Original stage play BELLE DAME SANS MERCI by Michael Fenlason! :-) :-( !"/>
    <x v="442"/>
    <n v="34.950000000000003"/>
    <x v="2"/>
    <s v="US"/>
    <s v="USD"/>
    <x v="4046"/>
    <x v="4068"/>
    <x v="0"/>
    <x v="29"/>
    <x v="1"/>
    <x v="1"/>
    <x v="6"/>
    <x v="60"/>
    <x v="2706"/>
    <x v="4068"/>
    <x v="2"/>
  </r>
  <r>
    <n v="4069"/>
    <x v="4062"/>
    <s v="'The Pendulum Swings' is a three-act dark comedy that sees Frank and Michael await their execution on Death Row."/>
    <x v="21"/>
    <n v="430"/>
    <x v="2"/>
    <s v="GB"/>
    <s v="GBP"/>
    <x v="4047"/>
    <x v="4069"/>
    <x v="0"/>
    <x v="62"/>
    <x v="1"/>
    <x v="1"/>
    <x v="6"/>
    <x v="122"/>
    <x v="2707"/>
    <x v="4069"/>
    <x v="0"/>
  </r>
  <r>
    <n v="4070"/>
    <x v="4063"/>
    <s v="V-Day Southern Utah University 2015 and Second Studio Players presents: The Vagina Monologues"/>
    <x v="28"/>
    <n v="165"/>
    <x v="2"/>
    <s v="US"/>
    <s v="USD"/>
    <x v="4048"/>
    <x v="4070"/>
    <x v="0"/>
    <x v="79"/>
    <x v="1"/>
    <x v="1"/>
    <x v="6"/>
    <x v="123"/>
    <x v="440"/>
    <x v="4070"/>
    <x v="0"/>
  </r>
  <r>
    <n v="4071"/>
    <x v="4064"/>
    <s v="ExÃ¡men final de alumnos del Centro de CapacitaciÃ³n de la ANDA. Son extractos de obras: El JardÃ­n de los CerezoS, Madre Coraje y Casa"/>
    <x v="22"/>
    <n v="0"/>
    <x v="2"/>
    <s v="MX"/>
    <s v="MXN"/>
    <x v="4049"/>
    <x v="4071"/>
    <x v="0"/>
    <x v="78"/>
    <x v="1"/>
    <x v="1"/>
    <x v="6"/>
    <x v="50"/>
    <x v="121"/>
    <x v="4071"/>
    <x v="2"/>
  </r>
  <r>
    <n v="4072"/>
    <x v="4065"/>
    <s v="Salute the Centenary with this satirical and moving play. The centenary has national relevance, and we want to mark it in our community"/>
    <x v="28"/>
    <n v="4"/>
    <x v="2"/>
    <s v="GB"/>
    <s v="GBP"/>
    <x v="4050"/>
    <x v="4072"/>
    <x v="0"/>
    <x v="84"/>
    <x v="1"/>
    <x v="1"/>
    <x v="6"/>
    <x v="50"/>
    <x v="447"/>
    <x v="4072"/>
    <x v="3"/>
  </r>
  <r>
    <n v="4073"/>
    <x v="4066"/>
    <s v="OTHELLO, directed by Daniel Echevarria. A tragedy that highlights political corruption and the madness that can come out of love."/>
    <x v="8"/>
    <n v="37"/>
    <x v="2"/>
    <s v="US"/>
    <s v="USD"/>
    <x v="4051"/>
    <x v="4073"/>
    <x v="0"/>
    <x v="84"/>
    <x v="1"/>
    <x v="1"/>
    <x v="6"/>
    <x v="60"/>
    <x v="2708"/>
    <x v="4073"/>
    <x v="0"/>
  </r>
  <r>
    <n v="4074"/>
    <x v="4067"/>
    <s v="A performance to inspire people, regardless of their faith, to visualise the repentance of Hurr and the forgiveness of Imam Hussain"/>
    <x v="181"/>
    <n v="735"/>
    <x v="2"/>
    <s v="GB"/>
    <s v="GBP"/>
    <x v="4052"/>
    <x v="4074"/>
    <x v="0"/>
    <x v="64"/>
    <x v="1"/>
    <x v="1"/>
    <x v="6"/>
    <x v="117"/>
    <x v="431"/>
    <x v="4074"/>
    <x v="0"/>
  </r>
  <r>
    <n v="4075"/>
    <x v="4068"/>
    <s v="Set in the near future, this version of Shakespeare's classic play looks at how events that shook an empire could still happen today."/>
    <x v="13"/>
    <n v="576"/>
    <x v="2"/>
    <s v="GB"/>
    <s v="GBP"/>
    <x v="4053"/>
    <x v="4075"/>
    <x v="0"/>
    <x v="62"/>
    <x v="1"/>
    <x v="1"/>
    <x v="6"/>
    <x v="129"/>
    <x v="2709"/>
    <x v="4075"/>
    <x v="3"/>
  </r>
  <r>
    <n v="4076"/>
    <x v="4069"/>
    <s v="A play to raise awareness about the effects of mental illness on a military family in the Cold War area."/>
    <x v="176"/>
    <n v="0"/>
    <x v="2"/>
    <s v="US"/>
    <s v="USD"/>
    <x v="4054"/>
    <x v="4076"/>
    <x v="0"/>
    <x v="78"/>
    <x v="1"/>
    <x v="1"/>
    <x v="6"/>
    <x v="50"/>
    <x v="121"/>
    <x v="4076"/>
    <x v="3"/>
  </r>
  <r>
    <n v="4077"/>
    <x v="4070"/>
    <s v="We aim to bring creative, innovative, exciting, educational and fun community theater (with a professional attitude) to a new location."/>
    <x v="36"/>
    <n v="1335"/>
    <x v="2"/>
    <s v="US"/>
    <s v="USD"/>
    <x v="4055"/>
    <x v="4077"/>
    <x v="0"/>
    <x v="79"/>
    <x v="1"/>
    <x v="1"/>
    <x v="6"/>
    <x v="114"/>
    <x v="2710"/>
    <x v="4077"/>
    <x v="2"/>
  </r>
  <r>
    <n v="4078"/>
    <x v="4071"/>
    <s v="Theatre Memoire are a High Wycombe based theatre company. Performing plays about multi-culturalism and interconectedness."/>
    <x v="49"/>
    <n v="0"/>
    <x v="2"/>
    <s v="GB"/>
    <s v="GBP"/>
    <x v="4056"/>
    <x v="4078"/>
    <x v="0"/>
    <x v="78"/>
    <x v="1"/>
    <x v="1"/>
    <x v="6"/>
    <x v="50"/>
    <x v="121"/>
    <x v="4078"/>
    <x v="2"/>
  </r>
  <r>
    <n v="4079"/>
    <x v="4072"/>
    <s v="A tale of obsession, science, and lost love! Help the Caddo Magnet Players give this student-written play its debut on a real stage!"/>
    <x v="9"/>
    <n v="5"/>
    <x v="2"/>
    <s v="US"/>
    <s v="USD"/>
    <x v="4057"/>
    <x v="4079"/>
    <x v="0"/>
    <x v="29"/>
    <x v="1"/>
    <x v="1"/>
    <x v="6"/>
    <x v="50"/>
    <x v="144"/>
    <x v="4079"/>
    <x v="2"/>
  </r>
  <r>
    <n v="4080"/>
    <x v="4073"/>
    <s v="&quot;Uncommonnotion&quot;. is a collections of short humors stories, I want to develop into plays, interest has been shown in this idea."/>
    <x v="9"/>
    <n v="0"/>
    <x v="2"/>
    <s v="US"/>
    <s v="USD"/>
    <x v="4058"/>
    <x v="4080"/>
    <x v="0"/>
    <x v="78"/>
    <x v="1"/>
    <x v="1"/>
    <x v="6"/>
    <x v="50"/>
    <x v="121"/>
    <x v="4080"/>
    <x v="2"/>
  </r>
  <r>
    <n v="4081"/>
    <x v="4074"/>
    <s v="AUTheatreWing is a student theatre association fostering the development of the dramatic arts at our university."/>
    <x v="443"/>
    <n v="350"/>
    <x v="2"/>
    <s v="US"/>
    <s v="USD"/>
    <x v="4059"/>
    <x v="4081"/>
    <x v="0"/>
    <x v="8"/>
    <x v="1"/>
    <x v="1"/>
    <x v="6"/>
    <x v="63"/>
    <x v="2242"/>
    <x v="4081"/>
    <x v="0"/>
  </r>
  <r>
    <n v="4082"/>
    <x v="4075"/>
    <s v="A short one act play about an undercover cop posing as a girl scout trying to stop a doughnut shop from selling drug filled doughnuts."/>
    <x v="325"/>
    <n v="3"/>
    <x v="2"/>
    <s v="US"/>
    <s v="USD"/>
    <x v="4060"/>
    <x v="4082"/>
    <x v="0"/>
    <x v="84"/>
    <x v="1"/>
    <x v="1"/>
    <x v="6"/>
    <x v="53"/>
    <x v="1720"/>
    <x v="4082"/>
    <x v="0"/>
  </r>
  <r>
    <n v="4083"/>
    <x v="4076"/>
    <s v="Condemned to death for Collaboration with the Nazis, popular French Singer &amp; Entertainer Maurice Chevalier tells his side of the story"/>
    <x v="8"/>
    <n v="759"/>
    <x v="2"/>
    <s v="US"/>
    <s v="USD"/>
    <x v="4061"/>
    <x v="4083"/>
    <x v="0"/>
    <x v="79"/>
    <x v="1"/>
    <x v="1"/>
    <x v="6"/>
    <x v="66"/>
    <x v="2711"/>
    <x v="4083"/>
    <x v="0"/>
  </r>
  <r>
    <n v="4084"/>
    <x v="4077"/>
    <s v="WANTS deals with diversity in all its various facets._x000a_The drama is set in a futuristic society where no diversity si accepted."/>
    <x v="9"/>
    <n v="10"/>
    <x v="2"/>
    <s v="IT"/>
    <s v="EUR"/>
    <x v="4062"/>
    <x v="4084"/>
    <x v="0"/>
    <x v="29"/>
    <x v="1"/>
    <x v="1"/>
    <x v="6"/>
    <x v="50"/>
    <x v="119"/>
    <x v="4084"/>
    <x v="2"/>
  </r>
  <r>
    <n v="4085"/>
    <x v="4078"/>
    <s v="Just like the good old fashioned radio dramas, Heritage will be performed and narrated for you by 16 different talented voice actors."/>
    <x v="8"/>
    <n v="10"/>
    <x v="2"/>
    <s v="US"/>
    <s v="USD"/>
    <x v="4063"/>
    <x v="4085"/>
    <x v="0"/>
    <x v="29"/>
    <x v="1"/>
    <x v="1"/>
    <x v="6"/>
    <x v="50"/>
    <x v="119"/>
    <x v="4085"/>
    <x v="0"/>
  </r>
  <r>
    <n v="4086"/>
    <x v="4079"/>
    <s v="Our theater troupe needs your help to put on a unique production of Hamlet! Pledge to help young actors learn and refine their skills!"/>
    <x v="28"/>
    <n v="47"/>
    <x v="2"/>
    <s v="US"/>
    <s v="USD"/>
    <x v="4064"/>
    <x v="4086"/>
    <x v="0"/>
    <x v="81"/>
    <x v="1"/>
    <x v="1"/>
    <x v="6"/>
    <x v="62"/>
    <x v="2712"/>
    <x v="4086"/>
    <x v="0"/>
  </r>
  <r>
    <n v="4087"/>
    <x v="4080"/>
    <s v="Comedy Stage Play"/>
    <x v="376"/>
    <n v="0"/>
    <x v="2"/>
    <s v="US"/>
    <s v="USD"/>
    <x v="4065"/>
    <x v="4087"/>
    <x v="0"/>
    <x v="78"/>
    <x v="1"/>
    <x v="1"/>
    <x v="6"/>
    <x v="50"/>
    <x v="121"/>
    <x v="4087"/>
    <x v="2"/>
  </r>
  <r>
    <n v="4088"/>
    <x v="4081"/>
    <s v="Young persons theatre company working in deprived area seeking funding for children's theatrical production."/>
    <x v="13"/>
    <n v="216"/>
    <x v="2"/>
    <s v="GB"/>
    <s v="GBP"/>
    <x v="4066"/>
    <x v="4088"/>
    <x v="0"/>
    <x v="83"/>
    <x v="1"/>
    <x v="1"/>
    <x v="6"/>
    <x v="57"/>
    <x v="2561"/>
    <x v="4088"/>
    <x v="3"/>
  </r>
  <r>
    <n v="4089"/>
    <x v="4082"/>
    <s v="&quot;The Snail&quot; is the story of Andrew, a Transgender, who discovers his identity through the relationship with parents, with peers and sex"/>
    <x v="10"/>
    <n v="240"/>
    <x v="2"/>
    <s v="US"/>
    <s v="USD"/>
    <x v="4067"/>
    <x v="4089"/>
    <x v="0"/>
    <x v="22"/>
    <x v="1"/>
    <x v="1"/>
    <x v="6"/>
    <x v="62"/>
    <x v="179"/>
    <x v="4089"/>
    <x v="0"/>
  </r>
  <r>
    <n v="4090"/>
    <x v="4083"/>
    <s v="A gripping re-enactment of a true breast cancer survival story, highlighted with inspiration and laughter!"/>
    <x v="28"/>
    <n v="32"/>
    <x v="2"/>
    <s v="US"/>
    <s v="USD"/>
    <x v="4068"/>
    <x v="4090"/>
    <x v="0"/>
    <x v="83"/>
    <x v="1"/>
    <x v="1"/>
    <x v="6"/>
    <x v="56"/>
    <x v="1545"/>
    <x v="4090"/>
    <x v="0"/>
  </r>
  <r>
    <n v="4091"/>
    <x v="4084"/>
    <s v="Unique  troupe will bring the wonder &amp; joy of Therapeutic Theater to  youth with severe multiple disabilities, &amp; adults with Alzheimers"/>
    <x v="183"/>
    <n v="204"/>
    <x v="2"/>
    <s v="US"/>
    <s v="USD"/>
    <x v="4069"/>
    <x v="4091"/>
    <x v="0"/>
    <x v="22"/>
    <x v="1"/>
    <x v="1"/>
    <x v="6"/>
    <x v="55"/>
    <x v="156"/>
    <x v="4091"/>
    <x v="3"/>
  </r>
  <r>
    <n v="4092"/>
    <x v="4085"/>
    <s v="&quot;A Cry for Help is Riveting, Inspiring, and Mesmerizing. You will laugh, cry, and be thinking about your own Cry for Help&quot;"/>
    <x v="74"/>
    <n v="20"/>
    <x v="2"/>
    <s v="US"/>
    <s v="USD"/>
    <x v="4070"/>
    <x v="4092"/>
    <x v="0"/>
    <x v="29"/>
    <x v="1"/>
    <x v="1"/>
    <x v="6"/>
    <x v="50"/>
    <x v="135"/>
    <x v="4092"/>
    <x v="0"/>
  </r>
  <r>
    <n v="4093"/>
    <x v="4086"/>
    <s v="'The Grouch' is the perfect way to brighten up your Christmas. Full of love, laughs and some sheer calculated silliness, don't miss it!"/>
    <x v="30"/>
    <n v="60"/>
    <x v="2"/>
    <s v="GB"/>
    <s v="GBP"/>
    <x v="4071"/>
    <x v="4093"/>
    <x v="0"/>
    <x v="80"/>
    <x v="1"/>
    <x v="1"/>
    <x v="6"/>
    <x v="53"/>
    <x v="2"/>
    <x v="4093"/>
    <x v="0"/>
  </r>
  <r>
    <n v="4094"/>
    <x v="4087"/>
    <s v="Live at the Speakeasy with Ryan Anderson is a local talk show! Showcasing local artist, special guest, and talented bands."/>
    <x v="13"/>
    <n v="730"/>
    <x v="2"/>
    <s v="US"/>
    <s v="USD"/>
    <x v="4072"/>
    <x v="4094"/>
    <x v="0"/>
    <x v="22"/>
    <x v="1"/>
    <x v="1"/>
    <x v="6"/>
    <x v="121"/>
    <x v="2713"/>
    <x v="4094"/>
    <x v="3"/>
  </r>
  <r>
    <n v="4095"/>
    <x v="4088"/>
    <s v="Proyecto teatral dirigido por MartÃ­n Acosta que habla y reflexiona sobre el amor y su naturaleza."/>
    <x v="11"/>
    <n v="800"/>
    <x v="2"/>
    <s v="MX"/>
    <s v="MXN"/>
    <x v="4073"/>
    <x v="4095"/>
    <x v="0"/>
    <x v="29"/>
    <x v="1"/>
    <x v="1"/>
    <x v="6"/>
    <x v="56"/>
    <x v="2714"/>
    <x v="4095"/>
    <x v="2"/>
  </r>
  <r>
    <n v="4096"/>
    <x v="4089"/>
    <s v="Theatre for Life believes in unlocking young people's creativity, developing self belief and creating positive opportunities."/>
    <x v="8"/>
    <n v="400"/>
    <x v="2"/>
    <s v="GB"/>
    <s v="GBP"/>
    <x v="4074"/>
    <x v="4096"/>
    <x v="0"/>
    <x v="81"/>
    <x v="1"/>
    <x v="1"/>
    <x v="6"/>
    <x v="57"/>
    <x v="2715"/>
    <x v="4096"/>
    <x v="1"/>
  </r>
  <r>
    <n v="4097"/>
    <x v="4090"/>
    <s v="And There Was War is a play, a biblical narrative deeply entrenched in the concepts of the great controversy between Good and Evil!"/>
    <x v="3"/>
    <n v="0"/>
    <x v="2"/>
    <s v="GB"/>
    <s v="GBP"/>
    <x v="4075"/>
    <x v="4097"/>
    <x v="0"/>
    <x v="78"/>
    <x v="1"/>
    <x v="1"/>
    <x v="6"/>
    <x v="50"/>
    <x v="121"/>
    <x v="4097"/>
    <x v="0"/>
  </r>
  <r>
    <n v="4098"/>
    <x v="4091"/>
    <s v="Community Youth play, written by and performed by the youth about finding joy in the simple things in life"/>
    <x v="96"/>
    <n v="0"/>
    <x v="2"/>
    <s v="US"/>
    <s v="USD"/>
    <x v="4076"/>
    <x v="4098"/>
    <x v="0"/>
    <x v="78"/>
    <x v="1"/>
    <x v="1"/>
    <x v="6"/>
    <x v="50"/>
    <x v="121"/>
    <x v="4098"/>
    <x v="2"/>
  </r>
  <r>
    <n v="4099"/>
    <x v="4092"/>
    <s v="L.U.N.A. (Love, Understanding, Nurturing, and Awareness) is a non-profit organization dedicated to helping raise awareness for causes."/>
    <x v="37"/>
    <n v="50"/>
    <x v="2"/>
    <s v="US"/>
    <s v="USD"/>
    <x v="4077"/>
    <x v="4099"/>
    <x v="0"/>
    <x v="29"/>
    <x v="1"/>
    <x v="1"/>
    <x v="6"/>
    <x v="60"/>
    <x v="73"/>
    <x v="4099"/>
    <x v="2"/>
  </r>
  <r>
    <n v="4100"/>
    <x v="4093"/>
    <s v="How does war change a family?  A peek into one family's kitchen as their soldier fights in Iraq."/>
    <x v="444"/>
    <n v="0"/>
    <x v="2"/>
    <s v="US"/>
    <s v="USD"/>
    <x v="4078"/>
    <x v="4100"/>
    <x v="0"/>
    <x v="78"/>
    <x v="1"/>
    <x v="1"/>
    <x v="6"/>
    <x v="50"/>
    <x v="121"/>
    <x v="4100"/>
    <x v="3"/>
  </r>
  <r>
    <n v="4101"/>
    <x v="4094"/>
    <s v="This is a Comedic Story about a young boy who saw the image of the perfect woman and from that point searched for someone similar"/>
    <x v="20"/>
    <n v="0"/>
    <x v="2"/>
    <s v="US"/>
    <s v="USD"/>
    <x v="4079"/>
    <x v="4101"/>
    <x v="0"/>
    <x v="78"/>
    <x v="1"/>
    <x v="1"/>
    <x v="6"/>
    <x v="50"/>
    <x v="121"/>
    <x v="4101"/>
    <x v="2"/>
  </r>
  <r>
    <n v="4102"/>
    <x v="4095"/>
    <s v="Local Community theater to get up and running in the Idaho Falls area. Something new, something different!"/>
    <x v="2"/>
    <n v="137"/>
    <x v="2"/>
    <s v="US"/>
    <s v="USD"/>
    <x v="4080"/>
    <x v="4102"/>
    <x v="0"/>
    <x v="79"/>
    <x v="1"/>
    <x v="1"/>
    <x v="6"/>
    <x v="117"/>
    <x v="2716"/>
    <x v="4102"/>
    <x v="2"/>
  </r>
  <r>
    <n v="4103"/>
    <x v="4096"/>
    <s v="Weather Men is a play, written by Nathan Black.  A comedy/drama that explores the question of 'why people stay together?'"/>
    <x v="28"/>
    <n v="100"/>
    <x v="2"/>
    <s v="US"/>
    <s v="USD"/>
    <x v="4081"/>
    <x v="4103"/>
    <x v="0"/>
    <x v="79"/>
    <x v="1"/>
    <x v="1"/>
    <x v="6"/>
    <x v="54"/>
    <x v="407"/>
    <x v="4103"/>
    <x v="0"/>
  </r>
  <r>
    <n v="4104"/>
    <x v="4097"/>
    <s v="PETER PAN, written by Ebony Rattle, is a new retelling of the classic play by J.M. Barrie about a boy who refused to grow up."/>
    <x v="9"/>
    <n v="641"/>
    <x v="2"/>
    <s v="AU"/>
    <s v="AUD"/>
    <x v="4082"/>
    <x v="4104"/>
    <x v="0"/>
    <x v="25"/>
    <x v="1"/>
    <x v="1"/>
    <x v="6"/>
    <x v="70"/>
    <x v="2717"/>
    <x v="4104"/>
    <x v="2"/>
  </r>
  <r>
    <n v="4105"/>
    <x v="4098"/>
    <s v="Buscamos finalizar el proceso de producciÃ³n de un espectÃ¡culo de payaso y con Ã©l, activar espacios pÃºblicos para la escena clown."/>
    <x v="287"/>
    <n v="2300"/>
    <x v="2"/>
    <s v="MX"/>
    <s v="MXN"/>
    <x v="4083"/>
    <x v="4105"/>
    <x v="0"/>
    <x v="79"/>
    <x v="1"/>
    <x v="1"/>
    <x v="6"/>
    <x v="113"/>
    <x v="2718"/>
    <x v="4105"/>
    <x v="2"/>
  </r>
  <r>
    <n v="4106"/>
    <x v="4099"/>
    <s v="No magic show has ever integrated theatre arts like this.  World of Paradox is designed for all audiences and is interactive in nature."/>
    <x v="10"/>
    <n v="3530"/>
    <x v="2"/>
    <s v="US"/>
    <s v="USD"/>
    <x v="4084"/>
    <x v="4106"/>
    <x v="0"/>
    <x v="51"/>
    <x v="1"/>
    <x v="1"/>
    <x v="6"/>
    <x v="377"/>
    <x v="2719"/>
    <x v="4106"/>
    <x v="0"/>
  </r>
  <r>
    <n v="4107"/>
    <x v="4100"/>
    <s v="A new dramatic comedy dealing with a father's unwillingness to let go of his past causes major problems for the future of his daughter."/>
    <x v="13"/>
    <n v="41"/>
    <x v="2"/>
    <s v="US"/>
    <s v="USD"/>
    <x v="4085"/>
    <x v="4107"/>
    <x v="0"/>
    <x v="80"/>
    <x v="1"/>
    <x v="1"/>
    <x v="6"/>
    <x v="53"/>
    <x v="2150"/>
    <x v="4107"/>
    <x v="3"/>
  </r>
  <r>
    <n v="4108"/>
    <x v="4101"/>
    <s v="We are producing and directing a stage play that will focus on relationships and the stereotypes/truths that prohibit growth."/>
    <x v="9"/>
    <n v="59"/>
    <x v="2"/>
    <s v="US"/>
    <s v="USD"/>
    <x v="4086"/>
    <x v="4108"/>
    <x v="0"/>
    <x v="29"/>
    <x v="1"/>
    <x v="1"/>
    <x v="6"/>
    <x v="53"/>
    <x v="578"/>
    <x v="4108"/>
    <x v="1"/>
  </r>
  <r>
    <n v="4109"/>
    <x v="4102"/>
    <s v="Jack the Lad - a new play that explores how far the boundaries of friendship will stretch when morality and loyalties clash."/>
    <x v="2"/>
    <n v="0"/>
    <x v="2"/>
    <s v="GB"/>
    <s v="GBP"/>
    <x v="4087"/>
    <x v="4109"/>
    <x v="0"/>
    <x v="78"/>
    <x v="1"/>
    <x v="1"/>
    <x v="6"/>
    <x v="50"/>
    <x v="121"/>
    <x v="4109"/>
    <x v="0"/>
  </r>
  <r>
    <n v="4110"/>
    <x v="4103"/>
    <s v="Set in the height of sex, drugs and rock 'n' roll this production is an exciting new take on Moliere's classic! Performing with SpaceUK"/>
    <x v="43"/>
    <n v="86"/>
    <x v="2"/>
    <s v="GB"/>
    <s v="GBP"/>
    <x v="4088"/>
    <x v="4110"/>
    <x v="0"/>
    <x v="79"/>
    <x v="1"/>
    <x v="1"/>
    <x v="6"/>
    <x v="129"/>
    <x v="2720"/>
    <x v="4110"/>
    <x v="2"/>
  </r>
  <r>
    <n v="4111"/>
    <x v="4104"/>
    <s v="REBORN IN LOVE is the sequel to REBORN FROM ABOVE: A Tale of Eternal Love.  This is part two, of a One-Act play series."/>
    <x v="9"/>
    <n v="94"/>
    <x v="2"/>
    <s v="US"/>
    <s v="USD"/>
    <x v="4089"/>
    <x v="4111"/>
    <x v="0"/>
    <x v="79"/>
    <x v="1"/>
    <x v="1"/>
    <x v="6"/>
    <x v="56"/>
    <x v="2721"/>
    <x v="4111"/>
    <x v="0"/>
  </r>
  <r>
    <n v="4112"/>
    <x v="4105"/>
    <s v="Set in Southern America â€œThe Divideâ€ is a stage play that touches on the issues that are forefront in America and the world."/>
    <x v="30"/>
    <n v="1"/>
    <x v="2"/>
    <s v="IE"/>
    <s v="EUR"/>
    <x v="4090"/>
    <x v="4112"/>
    <x v="0"/>
    <x v="29"/>
    <x v="1"/>
    <x v="1"/>
    <x v="6"/>
    <x v="50"/>
    <x v="120"/>
    <x v="4112"/>
    <x v="2"/>
  </r>
  <r>
    <n v="4113"/>
    <x v="4106"/>
    <s v="A family oriented play about Christians &amp; the sins they live with, portrayed by &quot;puppets and toys&quot; at Queensbury Theater in Houston."/>
    <x v="15"/>
    <n v="3"/>
    <x v="2"/>
    <s v="US"/>
    <s v="USD"/>
    <x v="4091"/>
    <x v="4113"/>
    <x v="0"/>
    <x v="83"/>
    <x v="1"/>
    <x v="1"/>
    <x v="6"/>
    <x v="50"/>
    <x v="120"/>
    <x v="4113"/>
    <x v="0"/>
  </r>
  <r>
    <m/>
    <x v="4107"/>
    <m/>
    <x v="445"/>
    <m/>
    <x v="4"/>
    <m/>
    <m/>
    <x v="4092"/>
    <x v="4114"/>
    <x v="2"/>
    <x v="502"/>
    <x v="2"/>
    <x v="9"/>
    <x v="41"/>
    <x v="378"/>
    <x v="2722"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4725-2D97-49D5-9BE3-9B95E4EFD36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n="Jan" x="1"/>
        <item n="Feb" x="2"/>
        <item n="Mar" x="3"/>
        <item n="Apr" x="4"/>
        <item n="May" x="5"/>
        <item n="Jun" x="6"/>
        <item n="Jul" x="7"/>
        <item n="Aug" x="8"/>
        <item n="Sep" x="9"/>
        <item n="Oct" x="10"/>
        <item n="Nov" x="11"/>
        <item n="Dec"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outline="0" axis="axisValues" fieldPosition="0"/>
    </format>
    <format dxfId="5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7" count="0"/>
        </references>
      </pivotArea>
    </format>
    <format dxfId="2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fieldPosition="0">
        <references count="1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85" zoomScaleNormal="85" workbookViewId="0">
      <pane ySplit="1" topLeftCell="A2" activePane="bottomLeft" state="frozen"/>
      <selection pane="bottomLeft" activeCell="S2" sqref="S2"/>
    </sheetView>
  </sheetViews>
  <sheetFormatPr defaultColWidth="8.875" defaultRowHeight="14.25" x14ac:dyDescent="0.2"/>
  <cols>
    <col min="2" max="2" width="38.5" style="3" customWidth="1"/>
    <col min="3" max="3" width="40.375" style="3" customWidth="1"/>
    <col min="4" max="4" width="16.25" style="6" bestFit="1" customWidth="1"/>
    <col min="5" max="5" width="12.875" style="8" bestFit="1" customWidth="1"/>
    <col min="6" max="6" width="21.375" customWidth="1"/>
    <col min="7" max="7" width="17.875" customWidth="1"/>
    <col min="8" max="8" width="19.875" customWidth="1"/>
    <col min="9" max="9" width="19.375" customWidth="1"/>
    <col min="10" max="10" width="11.875" bestFit="1" customWidth="1"/>
    <col min="11" max="11" width="15.5" customWidth="1"/>
    <col min="12" max="12" width="14" bestFit="1" customWidth="1"/>
    <col min="13" max="13" width="9" bestFit="1" customWidth="1"/>
    <col min="14" max="14" width="25.75" bestFit="1" customWidth="1"/>
    <col min="15" max="15" width="16.625" bestFit="1" customWidth="1"/>
    <col min="16" max="16" width="23" bestFit="1" customWidth="1"/>
    <col min="17" max="17" width="17.875" bestFit="1" customWidth="1"/>
    <col min="18" max="18" width="22.875" bestFit="1" customWidth="1"/>
    <col min="19" max="20" width="22.875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8263</v>
      </c>
      <c r="F1" s="1" t="s">
        <v>8262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8326</v>
      </c>
      <c r="O1" s="1" t="s">
        <v>8316</v>
      </c>
      <c r="P1" s="1" t="s">
        <v>8264</v>
      </c>
      <c r="Q1" s="1" t="s">
        <v>8265</v>
      </c>
      <c r="R1" s="1" t="s">
        <v>8322</v>
      </c>
      <c r="S1" s="1" t="s">
        <v>8324</v>
      </c>
      <c r="T1" s="1"/>
    </row>
    <row r="2" spans="1:20" ht="42.75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 s="9">
        <v>1434931811</v>
      </c>
      <c r="K2" t="b">
        <v>0</v>
      </c>
      <c r="L2">
        <v>182</v>
      </c>
      <c r="M2" t="b">
        <v>1</v>
      </c>
      <c r="N2" t="s">
        <v>8266</v>
      </c>
      <c r="O2" t="s">
        <v>8267</v>
      </c>
      <c r="P2">
        <f>ROUND(E2/D2*100,0)</f>
        <v>137</v>
      </c>
      <c r="Q2">
        <f>IFERROR(ROUND(E2/L2,2),0)</f>
        <v>63.92</v>
      </c>
      <c r="R2" s="10">
        <f>(((J2/60)/60)/24)+DATE(1970,1,1)</f>
        <v>42177.007071759261</v>
      </c>
      <c r="S2" s="12">
        <f>YEAR(R2)</f>
        <v>2015</v>
      </c>
      <c r="T2" s="12"/>
    </row>
    <row r="3" spans="1:20" ht="28.5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8266</v>
      </c>
      <c r="O3" t="s">
        <v>8267</v>
      </c>
      <c r="P3">
        <f>ROUND(E3/D3*100,P40)</f>
        <v>142.60827250608301</v>
      </c>
      <c r="Q3">
        <f t="shared" ref="Q3:Q66" si="0">IFERROR(ROUND(E3/L3,2),0)</f>
        <v>185.48</v>
      </c>
      <c r="R3" s="10">
        <f t="shared" ref="R3:R66" si="1">(((J3/60)/60)/24)+DATE(1970,1,1)</f>
        <v>42766.600497685184</v>
      </c>
      <c r="S3" s="12">
        <f t="shared" ref="S3:S66" si="2">YEAR(R3)</f>
        <v>2017</v>
      </c>
      <c r="T3" s="12"/>
    </row>
    <row r="4" spans="1:20" ht="42.75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8266</v>
      </c>
      <c r="O4" t="s">
        <v>8267</v>
      </c>
      <c r="P4">
        <f t="shared" ref="P4:P67" si="3">ROUND(E4/D4*100,0)</f>
        <v>105</v>
      </c>
      <c r="Q4">
        <f t="shared" si="0"/>
        <v>15</v>
      </c>
      <c r="R4" s="10">
        <f t="shared" si="1"/>
        <v>42405.702349537038</v>
      </c>
      <c r="S4" s="12">
        <f t="shared" si="2"/>
        <v>2016</v>
      </c>
      <c r="T4" s="12"/>
    </row>
    <row r="5" spans="1:20" ht="28.5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8266</v>
      </c>
      <c r="O5" t="s">
        <v>8267</v>
      </c>
      <c r="P5">
        <f t="shared" si="3"/>
        <v>104</v>
      </c>
      <c r="Q5">
        <f t="shared" si="0"/>
        <v>69.27</v>
      </c>
      <c r="R5" s="10">
        <f t="shared" si="1"/>
        <v>41828.515127314815</v>
      </c>
      <c r="S5" s="12">
        <f t="shared" si="2"/>
        <v>2014</v>
      </c>
      <c r="T5" s="12"/>
    </row>
    <row r="6" spans="1:20" ht="57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8266</v>
      </c>
      <c r="O6" t="s">
        <v>8267</v>
      </c>
      <c r="P6">
        <f t="shared" si="3"/>
        <v>123</v>
      </c>
      <c r="Q6">
        <f t="shared" si="0"/>
        <v>190.55</v>
      </c>
      <c r="R6" s="10">
        <f t="shared" si="1"/>
        <v>42327.834247685183</v>
      </c>
      <c r="S6" s="12">
        <f t="shared" si="2"/>
        <v>2015</v>
      </c>
      <c r="T6" s="12"/>
    </row>
    <row r="7" spans="1:20" ht="42.75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8266</v>
      </c>
      <c r="O7" t="s">
        <v>8267</v>
      </c>
      <c r="P7">
        <f t="shared" si="3"/>
        <v>110</v>
      </c>
      <c r="Q7">
        <f t="shared" si="0"/>
        <v>93.4</v>
      </c>
      <c r="R7" s="10">
        <f t="shared" si="1"/>
        <v>42563.932951388888</v>
      </c>
      <c r="S7" s="12">
        <f t="shared" si="2"/>
        <v>2016</v>
      </c>
      <c r="T7" s="12"/>
    </row>
    <row r="8" spans="1:20" ht="42.75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8266</v>
      </c>
      <c r="O8" t="s">
        <v>8267</v>
      </c>
      <c r="P8">
        <f t="shared" si="3"/>
        <v>106</v>
      </c>
      <c r="Q8">
        <f t="shared" si="0"/>
        <v>146.88</v>
      </c>
      <c r="R8" s="10">
        <f t="shared" si="1"/>
        <v>41794.072337962964</v>
      </c>
      <c r="S8" s="12">
        <f t="shared" si="2"/>
        <v>2014</v>
      </c>
      <c r="T8" s="12"/>
    </row>
    <row r="9" spans="1:20" ht="57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8266</v>
      </c>
      <c r="O9" t="s">
        <v>8267</v>
      </c>
      <c r="P9">
        <f t="shared" si="3"/>
        <v>101</v>
      </c>
      <c r="Q9">
        <f t="shared" si="0"/>
        <v>159.82</v>
      </c>
      <c r="R9" s="10">
        <f t="shared" si="1"/>
        <v>42516.047071759262</v>
      </c>
      <c r="S9" s="12">
        <f t="shared" si="2"/>
        <v>2016</v>
      </c>
      <c r="T9" s="12"/>
    </row>
    <row r="10" spans="1:20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8266</v>
      </c>
      <c r="O10" t="s">
        <v>8267</v>
      </c>
      <c r="P10">
        <f t="shared" si="3"/>
        <v>100</v>
      </c>
      <c r="Q10">
        <f t="shared" si="0"/>
        <v>291.79000000000002</v>
      </c>
      <c r="R10" s="10">
        <f t="shared" si="1"/>
        <v>42468.94458333333</v>
      </c>
      <c r="S10" s="12">
        <f t="shared" si="2"/>
        <v>2016</v>
      </c>
      <c r="T10" s="12"/>
    </row>
    <row r="11" spans="1:20" ht="42.75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8266</v>
      </c>
      <c r="O11" t="s">
        <v>8267</v>
      </c>
      <c r="P11">
        <f t="shared" si="3"/>
        <v>126</v>
      </c>
      <c r="Q11">
        <f t="shared" si="0"/>
        <v>31.5</v>
      </c>
      <c r="R11" s="10">
        <f t="shared" si="1"/>
        <v>42447.103518518517</v>
      </c>
      <c r="S11" s="12">
        <f t="shared" si="2"/>
        <v>2016</v>
      </c>
      <c r="T11" s="12"/>
    </row>
    <row r="12" spans="1:20" ht="42.75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8266</v>
      </c>
      <c r="O12" t="s">
        <v>8267</v>
      </c>
      <c r="P12">
        <f t="shared" si="3"/>
        <v>101</v>
      </c>
      <c r="Q12">
        <f t="shared" si="0"/>
        <v>158.68</v>
      </c>
      <c r="R12" s="10">
        <f t="shared" si="1"/>
        <v>41780.068043981482</v>
      </c>
      <c r="S12" s="12">
        <f t="shared" si="2"/>
        <v>2014</v>
      </c>
      <c r="T12" s="12"/>
    </row>
    <row r="13" spans="1:20" ht="57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8266</v>
      </c>
      <c r="O13" t="s">
        <v>8267</v>
      </c>
      <c r="P13">
        <f t="shared" si="3"/>
        <v>121</v>
      </c>
      <c r="Q13">
        <f t="shared" si="0"/>
        <v>80.33</v>
      </c>
      <c r="R13" s="10">
        <f t="shared" si="1"/>
        <v>42572.778495370367</v>
      </c>
      <c r="S13" s="12">
        <f t="shared" si="2"/>
        <v>2016</v>
      </c>
      <c r="T13" s="12"/>
    </row>
    <row r="14" spans="1:20" ht="42.75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t="s">
        <v>8267</v>
      </c>
      <c r="P14">
        <f t="shared" si="3"/>
        <v>165</v>
      </c>
      <c r="Q14">
        <f t="shared" si="0"/>
        <v>59.96</v>
      </c>
      <c r="R14" s="10">
        <f t="shared" si="1"/>
        <v>41791.713252314818</v>
      </c>
      <c r="S14" s="12">
        <f t="shared" si="2"/>
        <v>2014</v>
      </c>
      <c r="T14" s="12"/>
    </row>
    <row r="15" spans="1:20" ht="28.5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8266</v>
      </c>
      <c r="O15" t="s">
        <v>8267</v>
      </c>
      <c r="P15">
        <f t="shared" si="3"/>
        <v>160</v>
      </c>
      <c r="Q15">
        <f t="shared" si="0"/>
        <v>109.78</v>
      </c>
      <c r="R15" s="10">
        <f t="shared" si="1"/>
        <v>42508.677187499998</v>
      </c>
      <c r="S15" s="12">
        <f t="shared" si="2"/>
        <v>2016</v>
      </c>
      <c r="T15" s="12"/>
    </row>
    <row r="16" spans="1:20" ht="28.5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8266</v>
      </c>
      <c r="O16" t="s">
        <v>8267</v>
      </c>
      <c r="P16">
        <f t="shared" si="3"/>
        <v>101</v>
      </c>
      <c r="Q16">
        <f t="shared" si="0"/>
        <v>147.71</v>
      </c>
      <c r="R16" s="10">
        <f t="shared" si="1"/>
        <v>41808.02648148148</v>
      </c>
      <c r="S16" s="12">
        <f t="shared" si="2"/>
        <v>2014</v>
      </c>
      <c r="T16" s="12"/>
    </row>
    <row r="17" spans="1:20" ht="42.75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8266</v>
      </c>
      <c r="O17" t="s">
        <v>8267</v>
      </c>
      <c r="P17">
        <f t="shared" si="3"/>
        <v>107</v>
      </c>
      <c r="Q17">
        <f t="shared" si="0"/>
        <v>21.76</v>
      </c>
      <c r="R17" s="10">
        <f t="shared" si="1"/>
        <v>42256.391875000001</v>
      </c>
      <c r="S17" s="12">
        <f t="shared" si="2"/>
        <v>2015</v>
      </c>
      <c r="T17" s="12"/>
    </row>
    <row r="18" spans="1:20" ht="42.75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8266</v>
      </c>
      <c r="O18" t="s">
        <v>8267</v>
      </c>
      <c r="P18">
        <f t="shared" si="3"/>
        <v>100</v>
      </c>
      <c r="Q18">
        <f t="shared" si="0"/>
        <v>171.84</v>
      </c>
      <c r="R18" s="10">
        <f t="shared" si="1"/>
        <v>41760.796423611115</v>
      </c>
      <c r="S18" s="12">
        <f t="shared" si="2"/>
        <v>2014</v>
      </c>
      <c r="T18" s="12"/>
    </row>
    <row r="19" spans="1:20" ht="42.75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8266</v>
      </c>
      <c r="O19" t="s">
        <v>8267</v>
      </c>
      <c r="P19">
        <f t="shared" si="3"/>
        <v>101</v>
      </c>
      <c r="Q19">
        <f t="shared" si="0"/>
        <v>41.94</v>
      </c>
      <c r="R19" s="10">
        <f t="shared" si="1"/>
        <v>41917.731736111113</v>
      </c>
      <c r="S19" s="12">
        <f t="shared" si="2"/>
        <v>2014</v>
      </c>
      <c r="T19" s="12"/>
    </row>
    <row r="20" spans="1:20" ht="42.75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8266</v>
      </c>
      <c r="O20" t="s">
        <v>8267</v>
      </c>
      <c r="P20">
        <f t="shared" si="3"/>
        <v>106</v>
      </c>
      <c r="Q20">
        <f t="shared" si="0"/>
        <v>93.26</v>
      </c>
      <c r="R20" s="10">
        <f t="shared" si="1"/>
        <v>41869.542314814818</v>
      </c>
      <c r="S20" s="12">
        <f t="shared" si="2"/>
        <v>2014</v>
      </c>
      <c r="T20" s="12"/>
    </row>
    <row r="21" spans="1:20" ht="42.75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8266</v>
      </c>
      <c r="O21" t="s">
        <v>8267</v>
      </c>
      <c r="P21">
        <f t="shared" si="3"/>
        <v>145</v>
      </c>
      <c r="Q21">
        <f t="shared" si="0"/>
        <v>56.14</v>
      </c>
      <c r="R21" s="10">
        <f t="shared" si="1"/>
        <v>42175.816365740742</v>
      </c>
      <c r="S21" s="12">
        <f t="shared" si="2"/>
        <v>2015</v>
      </c>
      <c r="T21" s="12"/>
    </row>
    <row r="22" spans="1:20" ht="42.75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8266</v>
      </c>
      <c r="O22" t="s">
        <v>8267</v>
      </c>
      <c r="P22">
        <f t="shared" si="3"/>
        <v>100</v>
      </c>
      <c r="Q22">
        <f t="shared" si="0"/>
        <v>80.16</v>
      </c>
      <c r="R22" s="10">
        <f t="shared" si="1"/>
        <v>42200.758240740746</v>
      </c>
      <c r="S22" s="12">
        <f t="shared" si="2"/>
        <v>2015</v>
      </c>
      <c r="T22" s="12"/>
    </row>
    <row r="23" spans="1:20" ht="42.75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8266</v>
      </c>
      <c r="O23" t="s">
        <v>8267</v>
      </c>
      <c r="P23">
        <f t="shared" si="3"/>
        <v>109</v>
      </c>
      <c r="Q23">
        <f t="shared" si="0"/>
        <v>199.9</v>
      </c>
      <c r="R23" s="10">
        <f t="shared" si="1"/>
        <v>41878.627187500002</v>
      </c>
      <c r="S23" s="12">
        <f t="shared" si="2"/>
        <v>2014</v>
      </c>
      <c r="T23" s="12"/>
    </row>
    <row r="24" spans="1:20" ht="28.5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8266</v>
      </c>
      <c r="O24" t="s">
        <v>8267</v>
      </c>
      <c r="P24">
        <f t="shared" si="3"/>
        <v>117</v>
      </c>
      <c r="Q24">
        <f t="shared" si="0"/>
        <v>51.25</v>
      </c>
      <c r="R24" s="10">
        <f t="shared" si="1"/>
        <v>41989.91134259259</v>
      </c>
      <c r="S24" s="12">
        <f t="shared" si="2"/>
        <v>2014</v>
      </c>
      <c r="T24" s="12"/>
    </row>
    <row r="25" spans="1:20" ht="42.75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8266</v>
      </c>
      <c r="O25" t="s">
        <v>8267</v>
      </c>
      <c r="P25">
        <f t="shared" si="3"/>
        <v>119</v>
      </c>
      <c r="Q25">
        <f t="shared" si="0"/>
        <v>103.04</v>
      </c>
      <c r="R25" s="10">
        <f t="shared" si="1"/>
        <v>42097.778946759259</v>
      </c>
      <c r="S25" s="12">
        <f t="shared" si="2"/>
        <v>2015</v>
      </c>
      <c r="T25" s="12"/>
    </row>
    <row r="26" spans="1:20" ht="28.5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t="s">
        <v>8267</v>
      </c>
      <c r="P26">
        <f t="shared" si="3"/>
        <v>109</v>
      </c>
      <c r="Q26">
        <f t="shared" si="0"/>
        <v>66.349999999999994</v>
      </c>
      <c r="R26" s="10">
        <f t="shared" si="1"/>
        <v>42229.820173611108</v>
      </c>
      <c r="S26" s="12">
        <f t="shared" si="2"/>
        <v>2015</v>
      </c>
      <c r="T26" s="12"/>
    </row>
    <row r="27" spans="1:20" ht="42.75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8266</v>
      </c>
      <c r="O27" t="s">
        <v>8267</v>
      </c>
      <c r="P27">
        <f t="shared" si="3"/>
        <v>133</v>
      </c>
      <c r="Q27">
        <f t="shared" si="0"/>
        <v>57.14</v>
      </c>
      <c r="R27" s="10">
        <f t="shared" si="1"/>
        <v>42318.025011574078</v>
      </c>
      <c r="S27" s="12">
        <f t="shared" si="2"/>
        <v>2015</v>
      </c>
      <c r="T27" s="12"/>
    </row>
    <row r="28" spans="1:20" ht="42.75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8266</v>
      </c>
      <c r="O28" t="s">
        <v>8267</v>
      </c>
      <c r="P28">
        <f t="shared" si="3"/>
        <v>155</v>
      </c>
      <c r="Q28">
        <f t="shared" si="0"/>
        <v>102.11</v>
      </c>
      <c r="R28" s="10">
        <f t="shared" si="1"/>
        <v>41828.515555555554</v>
      </c>
      <c r="S28" s="12">
        <f t="shared" si="2"/>
        <v>2014</v>
      </c>
      <c r="T28" s="12"/>
    </row>
    <row r="29" spans="1:20" ht="42.75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8266</v>
      </c>
      <c r="O29" t="s">
        <v>8267</v>
      </c>
      <c r="P29">
        <f t="shared" si="3"/>
        <v>112</v>
      </c>
      <c r="Q29">
        <f t="shared" si="0"/>
        <v>148.97</v>
      </c>
      <c r="R29" s="10">
        <f t="shared" si="1"/>
        <v>41929.164733796293</v>
      </c>
      <c r="S29" s="12">
        <f t="shared" si="2"/>
        <v>2014</v>
      </c>
      <c r="T29" s="12"/>
    </row>
    <row r="30" spans="1:20" ht="28.5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8266</v>
      </c>
      <c r="O30" t="s">
        <v>8267</v>
      </c>
      <c r="P30">
        <f t="shared" si="3"/>
        <v>100</v>
      </c>
      <c r="Q30">
        <f t="shared" si="0"/>
        <v>169.61</v>
      </c>
      <c r="R30" s="10">
        <f t="shared" si="1"/>
        <v>42324.96393518518</v>
      </c>
      <c r="S30" s="12">
        <f t="shared" si="2"/>
        <v>2015</v>
      </c>
      <c r="T30" s="12"/>
    </row>
    <row r="31" spans="1:20" ht="42.75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8266</v>
      </c>
      <c r="O31" t="s">
        <v>8267</v>
      </c>
      <c r="P31">
        <f t="shared" si="3"/>
        <v>123</v>
      </c>
      <c r="Q31">
        <f t="shared" si="0"/>
        <v>31.62</v>
      </c>
      <c r="R31" s="10">
        <f t="shared" si="1"/>
        <v>41812.67324074074</v>
      </c>
      <c r="S31" s="12">
        <f t="shared" si="2"/>
        <v>2014</v>
      </c>
      <c r="T31" s="12"/>
    </row>
    <row r="32" spans="1:20" ht="42.75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8266</v>
      </c>
      <c r="O32" t="s">
        <v>8267</v>
      </c>
      <c r="P32">
        <f t="shared" si="3"/>
        <v>101</v>
      </c>
      <c r="Q32">
        <f t="shared" si="0"/>
        <v>76.45</v>
      </c>
      <c r="R32" s="10">
        <f t="shared" si="1"/>
        <v>41842.292997685188</v>
      </c>
      <c r="S32" s="12">
        <f t="shared" si="2"/>
        <v>2014</v>
      </c>
      <c r="T32" s="12"/>
    </row>
    <row r="33" spans="1:20" ht="42.75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8266</v>
      </c>
      <c r="O33" t="s">
        <v>8267</v>
      </c>
      <c r="P33">
        <f t="shared" si="3"/>
        <v>100</v>
      </c>
      <c r="Q33">
        <f t="shared" si="0"/>
        <v>13</v>
      </c>
      <c r="R33" s="10">
        <f t="shared" si="1"/>
        <v>42376.79206018518</v>
      </c>
      <c r="S33" s="12">
        <f t="shared" si="2"/>
        <v>2016</v>
      </c>
      <c r="T33" s="12"/>
    </row>
    <row r="34" spans="1:20" ht="57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8266</v>
      </c>
      <c r="O34" t="s">
        <v>8267</v>
      </c>
      <c r="P34">
        <f t="shared" si="3"/>
        <v>100</v>
      </c>
      <c r="Q34">
        <f t="shared" si="0"/>
        <v>320.45</v>
      </c>
      <c r="R34" s="10">
        <f t="shared" si="1"/>
        <v>42461.627511574072</v>
      </c>
      <c r="S34" s="12">
        <f t="shared" si="2"/>
        <v>2016</v>
      </c>
      <c r="T34" s="12"/>
    </row>
    <row r="35" spans="1:20" ht="42.75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8266</v>
      </c>
      <c r="O35" t="s">
        <v>8267</v>
      </c>
      <c r="P35">
        <f t="shared" si="3"/>
        <v>102</v>
      </c>
      <c r="Q35">
        <f t="shared" si="0"/>
        <v>83.75</v>
      </c>
      <c r="R35" s="10">
        <f t="shared" si="1"/>
        <v>42286.660891203705</v>
      </c>
      <c r="S35" s="12">
        <f t="shared" si="2"/>
        <v>2015</v>
      </c>
      <c r="T35" s="12"/>
    </row>
    <row r="36" spans="1:20" ht="42.75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8266</v>
      </c>
      <c r="O36" t="s">
        <v>8267</v>
      </c>
      <c r="P36">
        <f t="shared" si="3"/>
        <v>130</v>
      </c>
      <c r="Q36">
        <f t="shared" si="0"/>
        <v>49.88</v>
      </c>
      <c r="R36" s="10">
        <f t="shared" si="1"/>
        <v>41841.321770833332</v>
      </c>
      <c r="S36" s="12">
        <f t="shared" si="2"/>
        <v>2014</v>
      </c>
      <c r="T36" s="12"/>
    </row>
    <row r="37" spans="1:20" ht="42.75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8266</v>
      </c>
      <c r="O37" t="s">
        <v>8267</v>
      </c>
      <c r="P37">
        <f t="shared" si="3"/>
        <v>167</v>
      </c>
      <c r="Q37">
        <f t="shared" si="0"/>
        <v>59.46</v>
      </c>
      <c r="R37" s="10">
        <f t="shared" si="1"/>
        <v>42098.291828703703</v>
      </c>
      <c r="S37" s="12">
        <f t="shared" si="2"/>
        <v>2015</v>
      </c>
      <c r="T37" s="12"/>
    </row>
    <row r="38" spans="1:20" ht="28.5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8266</v>
      </c>
      <c r="O38" t="s">
        <v>8267</v>
      </c>
      <c r="P38">
        <f t="shared" si="3"/>
        <v>142</v>
      </c>
      <c r="Q38">
        <f t="shared" si="0"/>
        <v>193.84</v>
      </c>
      <c r="R38" s="10">
        <f t="shared" si="1"/>
        <v>42068.307002314818</v>
      </c>
      <c r="S38" s="12">
        <f t="shared" si="2"/>
        <v>2015</v>
      </c>
      <c r="T38" s="12"/>
    </row>
    <row r="39" spans="1:20" ht="42.75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t="s">
        <v>8267</v>
      </c>
      <c r="P39">
        <f t="shared" si="3"/>
        <v>183</v>
      </c>
      <c r="Q39">
        <f t="shared" si="0"/>
        <v>159.51</v>
      </c>
      <c r="R39" s="10">
        <f t="shared" si="1"/>
        <v>42032.693043981482</v>
      </c>
      <c r="S39" s="12">
        <f t="shared" si="2"/>
        <v>2015</v>
      </c>
      <c r="T39" s="12"/>
    </row>
    <row r="40" spans="1:20" ht="42.75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8266</v>
      </c>
      <c r="O40" t="s">
        <v>8267</v>
      </c>
      <c r="P40">
        <f t="shared" si="3"/>
        <v>110</v>
      </c>
      <c r="Q40">
        <f t="shared" si="0"/>
        <v>41.68</v>
      </c>
      <c r="R40" s="10">
        <f t="shared" si="1"/>
        <v>41375.057222222218</v>
      </c>
      <c r="S40" s="12">
        <f t="shared" si="2"/>
        <v>2013</v>
      </c>
      <c r="T40" s="12"/>
    </row>
    <row r="41" spans="1:20" ht="42.75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8266</v>
      </c>
      <c r="O41" t="s">
        <v>8267</v>
      </c>
      <c r="P41">
        <f t="shared" si="3"/>
        <v>131</v>
      </c>
      <c r="Q41">
        <f t="shared" si="0"/>
        <v>150.9</v>
      </c>
      <c r="R41" s="10">
        <f t="shared" si="1"/>
        <v>41754.047083333331</v>
      </c>
      <c r="S41" s="12">
        <f t="shared" si="2"/>
        <v>2014</v>
      </c>
      <c r="T41" s="12"/>
    </row>
    <row r="42" spans="1:20" ht="42.75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8266</v>
      </c>
      <c r="O42" t="s">
        <v>8267</v>
      </c>
      <c r="P42">
        <f t="shared" si="3"/>
        <v>101</v>
      </c>
      <c r="Q42">
        <f t="shared" si="0"/>
        <v>126.69</v>
      </c>
      <c r="R42" s="10">
        <f t="shared" si="1"/>
        <v>41789.21398148148</v>
      </c>
      <c r="S42" s="12">
        <f t="shared" si="2"/>
        <v>2014</v>
      </c>
      <c r="T42" s="12"/>
    </row>
    <row r="43" spans="1:20" ht="42.75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8266</v>
      </c>
      <c r="O43" t="s">
        <v>8267</v>
      </c>
      <c r="P43">
        <f t="shared" si="3"/>
        <v>100</v>
      </c>
      <c r="Q43">
        <f t="shared" si="0"/>
        <v>105.26</v>
      </c>
      <c r="R43" s="10">
        <f t="shared" si="1"/>
        <v>41887.568912037037</v>
      </c>
      <c r="S43" s="12">
        <f t="shared" si="2"/>
        <v>2014</v>
      </c>
      <c r="T43" s="12"/>
    </row>
    <row r="44" spans="1:20" ht="42.75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8266</v>
      </c>
      <c r="O44" t="s">
        <v>8267</v>
      </c>
      <c r="P44">
        <f t="shared" si="3"/>
        <v>142</v>
      </c>
      <c r="Q44">
        <f t="shared" si="0"/>
        <v>117.51</v>
      </c>
      <c r="R44" s="10">
        <f t="shared" si="1"/>
        <v>41971.639189814814</v>
      </c>
      <c r="S44" s="12">
        <f t="shared" si="2"/>
        <v>2014</v>
      </c>
      <c r="T44" s="12"/>
    </row>
    <row r="45" spans="1:20" ht="42.75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8266</v>
      </c>
      <c r="O45" t="s">
        <v>8267</v>
      </c>
      <c r="P45">
        <f t="shared" si="3"/>
        <v>309</v>
      </c>
      <c r="Q45">
        <f t="shared" si="0"/>
        <v>117.36</v>
      </c>
      <c r="R45" s="10">
        <f t="shared" si="1"/>
        <v>41802.790347222224</v>
      </c>
      <c r="S45" s="12">
        <f t="shared" si="2"/>
        <v>2014</v>
      </c>
      <c r="T45" s="12"/>
    </row>
    <row r="46" spans="1:20" ht="42.75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8266</v>
      </c>
      <c r="O46" t="s">
        <v>8267</v>
      </c>
      <c r="P46">
        <f t="shared" si="3"/>
        <v>100</v>
      </c>
      <c r="Q46">
        <f t="shared" si="0"/>
        <v>133.33000000000001</v>
      </c>
      <c r="R46" s="10">
        <f t="shared" si="1"/>
        <v>41874.098807870374</v>
      </c>
      <c r="S46" s="12">
        <f t="shared" si="2"/>
        <v>2014</v>
      </c>
      <c r="T46" s="12"/>
    </row>
    <row r="47" spans="1:20" ht="42.75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8266</v>
      </c>
      <c r="O47" t="s">
        <v>8267</v>
      </c>
      <c r="P47">
        <f t="shared" si="3"/>
        <v>120</v>
      </c>
      <c r="Q47">
        <f t="shared" si="0"/>
        <v>98.36</v>
      </c>
      <c r="R47" s="10">
        <f t="shared" si="1"/>
        <v>42457.623923611114</v>
      </c>
      <c r="S47" s="12">
        <f t="shared" si="2"/>
        <v>2016</v>
      </c>
      <c r="T47" s="12"/>
    </row>
    <row r="48" spans="1:20" ht="42.75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8266</v>
      </c>
      <c r="O48" t="s">
        <v>8267</v>
      </c>
      <c r="P48">
        <f t="shared" si="3"/>
        <v>104</v>
      </c>
      <c r="Q48">
        <f t="shared" si="0"/>
        <v>194.44</v>
      </c>
      <c r="R48" s="10">
        <f t="shared" si="1"/>
        <v>42323.964976851858</v>
      </c>
      <c r="S48" s="12">
        <f t="shared" si="2"/>
        <v>2015</v>
      </c>
      <c r="T48" s="12"/>
    </row>
    <row r="49" spans="1:20" ht="42.75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8266</v>
      </c>
      <c r="O49" t="s">
        <v>8267</v>
      </c>
      <c r="P49">
        <f t="shared" si="3"/>
        <v>108</v>
      </c>
      <c r="Q49">
        <f t="shared" si="0"/>
        <v>76.87</v>
      </c>
      <c r="R49" s="10">
        <f t="shared" si="1"/>
        <v>41932.819525462961</v>
      </c>
      <c r="S49" s="12">
        <f t="shared" si="2"/>
        <v>2014</v>
      </c>
      <c r="T49" s="12"/>
    </row>
    <row r="50" spans="1:20" ht="42.75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8266</v>
      </c>
      <c r="O50" t="s">
        <v>8267</v>
      </c>
      <c r="P50">
        <f t="shared" si="3"/>
        <v>108</v>
      </c>
      <c r="Q50">
        <f t="shared" si="0"/>
        <v>56.82</v>
      </c>
      <c r="R50" s="10">
        <f t="shared" si="1"/>
        <v>42033.516898148147</v>
      </c>
      <c r="S50" s="12">
        <f t="shared" si="2"/>
        <v>2015</v>
      </c>
      <c r="T50" s="12"/>
    </row>
    <row r="51" spans="1:20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8266</v>
      </c>
      <c r="O51" t="s">
        <v>8267</v>
      </c>
      <c r="P51">
        <f t="shared" si="3"/>
        <v>100</v>
      </c>
      <c r="Q51">
        <f t="shared" si="0"/>
        <v>137.93</v>
      </c>
      <c r="R51" s="10">
        <f t="shared" si="1"/>
        <v>42271.176446759258</v>
      </c>
      <c r="S51" s="12">
        <f t="shared" si="2"/>
        <v>2015</v>
      </c>
      <c r="T51" s="12"/>
    </row>
    <row r="52" spans="1:20" ht="42.75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8266</v>
      </c>
      <c r="O52" t="s">
        <v>8267</v>
      </c>
      <c r="P52">
        <f t="shared" si="3"/>
        <v>100</v>
      </c>
      <c r="Q52">
        <f t="shared" si="0"/>
        <v>27.27</v>
      </c>
      <c r="R52" s="10">
        <f t="shared" si="1"/>
        <v>41995.752986111111</v>
      </c>
      <c r="S52" s="12">
        <f t="shared" si="2"/>
        <v>2014</v>
      </c>
      <c r="T52" s="12"/>
    </row>
    <row r="53" spans="1:20" ht="42.75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8266</v>
      </c>
      <c r="O53" t="s">
        <v>8267</v>
      </c>
      <c r="P53">
        <f t="shared" si="3"/>
        <v>128</v>
      </c>
      <c r="Q53">
        <f t="shared" si="0"/>
        <v>118.34</v>
      </c>
      <c r="R53" s="10">
        <f t="shared" si="1"/>
        <v>42196.928668981483</v>
      </c>
      <c r="S53" s="12">
        <f t="shared" si="2"/>
        <v>2015</v>
      </c>
      <c r="T53" s="12"/>
    </row>
    <row r="54" spans="1:20" ht="42.75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8266</v>
      </c>
      <c r="O54" t="s">
        <v>8267</v>
      </c>
      <c r="P54">
        <f t="shared" si="3"/>
        <v>116</v>
      </c>
      <c r="Q54">
        <f t="shared" si="0"/>
        <v>223.48</v>
      </c>
      <c r="R54" s="10">
        <f t="shared" si="1"/>
        <v>41807.701921296299</v>
      </c>
      <c r="S54" s="12">
        <f t="shared" si="2"/>
        <v>2014</v>
      </c>
      <c r="T54" s="12"/>
    </row>
    <row r="55" spans="1:20" ht="28.5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8266</v>
      </c>
      <c r="O55" t="s">
        <v>8267</v>
      </c>
      <c r="P55">
        <f t="shared" si="3"/>
        <v>110</v>
      </c>
      <c r="Q55">
        <f t="shared" si="0"/>
        <v>28.11</v>
      </c>
      <c r="R55" s="10">
        <f t="shared" si="1"/>
        <v>41719.549131944441</v>
      </c>
      <c r="S55" s="12">
        <f t="shared" si="2"/>
        <v>2014</v>
      </c>
      <c r="T55" s="12"/>
    </row>
    <row r="56" spans="1:20" ht="42.75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8266</v>
      </c>
      <c r="O56" t="s">
        <v>8267</v>
      </c>
      <c r="P56">
        <f t="shared" si="3"/>
        <v>101</v>
      </c>
      <c r="Q56">
        <f t="shared" si="0"/>
        <v>194.23</v>
      </c>
      <c r="R56" s="10">
        <f t="shared" si="1"/>
        <v>42333.713206018518</v>
      </c>
      <c r="S56" s="12">
        <f t="shared" si="2"/>
        <v>2015</v>
      </c>
      <c r="T56" s="12"/>
    </row>
    <row r="57" spans="1:20" ht="42.75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8266</v>
      </c>
      <c r="O57" t="s">
        <v>8267</v>
      </c>
      <c r="P57">
        <f t="shared" si="3"/>
        <v>129</v>
      </c>
      <c r="Q57">
        <f t="shared" si="0"/>
        <v>128.94999999999999</v>
      </c>
      <c r="R57" s="10">
        <f t="shared" si="1"/>
        <v>42496.968935185185</v>
      </c>
      <c r="S57" s="12">
        <f t="shared" si="2"/>
        <v>2016</v>
      </c>
      <c r="T57" s="12"/>
    </row>
    <row r="58" spans="1:20" ht="28.5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8266</v>
      </c>
      <c r="O58" t="s">
        <v>8267</v>
      </c>
      <c r="P58">
        <f t="shared" si="3"/>
        <v>107</v>
      </c>
      <c r="Q58">
        <f t="shared" si="0"/>
        <v>49.32</v>
      </c>
      <c r="R58" s="10">
        <f t="shared" si="1"/>
        <v>42149.548888888887</v>
      </c>
      <c r="S58" s="12">
        <f t="shared" si="2"/>
        <v>2015</v>
      </c>
      <c r="T58" s="12"/>
    </row>
    <row r="59" spans="1:20" ht="42.75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8266</v>
      </c>
      <c r="O59" t="s">
        <v>8267</v>
      </c>
      <c r="P59">
        <f t="shared" si="3"/>
        <v>102</v>
      </c>
      <c r="Q59">
        <f t="shared" si="0"/>
        <v>221.52</v>
      </c>
      <c r="R59" s="10">
        <f t="shared" si="1"/>
        <v>42089.83289351852</v>
      </c>
      <c r="S59" s="12">
        <f t="shared" si="2"/>
        <v>2015</v>
      </c>
      <c r="T59" s="12"/>
    </row>
    <row r="60" spans="1:20" ht="42.75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8266</v>
      </c>
      <c r="O60" t="s">
        <v>8267</v>
      </c>
      <c r="P60">
        <f t="shared" si="3"/>
        <v>103</v>
      </c>
      <c r="Q60">
        <f t="shared" si="0"/>
        <v>137.21</v>
      </c>
      <c r="R60" s="10">
        <f t="shared" si="1"/>
        <v>41932.745046296295</v>
      </c>
      <c r="S60" s="12">
        <f t="shared" si="2"/>
        <v>2014</v>
      </c>
      <c r="T60" s="12"/>
    </row>
    <row r="61" spans="1:20" ht="42.75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8266</v>
      </c>
      <c r="O61" t="s">
        <v>8267</v>
      </c>
      <c r="P61">
        <f t="shared" si="3"/>
        <v>100</v>
      </c>
      <c r="Q61">
        <f t="shared" si="0"/>
        <v>606.82000000000005</v>
      </c>
      <c r="R61" s="10">
        <f t="shared" si="1"/>
        <v>42230.23583333334</v>
      </c>
      <c r="S61" s="12">
        <f t="shared" si="2"/>
        <v>2015</v>
      </c>
      <c r="T61" s="12"/>
    </row>
    <row r="62" spans="1:20" ht="42.75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t="s">
        <v>8268</v>
      </c>
      <c r="P62">
        <f t="shared" si="3"/>
        <v>103</v>
      </c>
      <c r="Q62">
        <f t="shared" si="0"/>
        <v>43.04</v>
      </c>
      <c r="R62" s="10">
        <f t="shared" si="1"/>
        <v>41701.901817129627</v>
      </c>
      <c r="S62" s="12">
        <f t="shared" si="2"/>
        <v>2014</v>
      </c>
      <c r="T62" s="12"/>
    </row>
    <row r="63" spans="1:20" ht="42.75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t="s">
        <v>8268</v>
      </c>
      <c r="P63">
        <f t="shared" si="3"/>
        <v>148</v>
      </c>
      <c r="Q63">
        <f t="shared" si="0"/>
        <v>322.39</v>
      </c>
      <c r="R63" s="10">
        <f t="shared" si="1"/>
        <v>41409.814317129632</v>
      </c>
      <c r="S63" s="12">
        <f t="shared" si="2"/>
        <v>2013</v>
      </c>
      <c r="T63" s="12"/>
    </row>
    <row r="64" spans="1:20" ht="42.75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t="s">
        <v>8268</v>
      </c>
      <c r="P64">
        <f t="shared" si="3"/>
        <v>155</v>
      </c>
      <c r="Q64">
        <f t="shared" si="0"/>
        <v>96.71</v>
      </c>
      <c r="R64" s="10">
        <f t="shared" si="1"/>
        <v>41311.799513888887</v>
      </c>
      <c r="S64" s="12">
        <f t="shared" si="2"/>
        <v>2013</v>
      </c>
      <c r="T64" s="12"/>
    </row>
    <row r="65" spans="1:20" ht="42.75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t="s">
        <v>8268</v>
      </c>
      <c r="P65">
        <f t="shared" si="3"/>
        <v>114</v>
      </c>
      <c r="Q65">
        <f t="shared" si="0"/>
        <v>35.47</v>
      </c>
      <c r="R65" s="10">
        <f t="shared" si="1"/>
        <v>41612.912187499998</v>
      </c>
      <c r="S65" s="12">
        <f t="shared" si="2"/>
        <v>2013</v>
      </c>
      <c r="T65" s="12"/>
    </row>
    <row r="66" spans="1:20" ht="42.75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t="s">
        <v>8268</v>
      </c>
      <c r="P66">
        <f t="shared" si="3"/>
        <v>173</v>
      </c>
      <c r="Q66">
        <f t="shared" si="0"/>
        <v>86.67</v>
      </c>
      <c r="R66" s="10">
        <f t="shared" si="1"/>
        <v>41433.01829861111</v>
      </c>
      <c r="S66" s="12">
        <f t="shared" si="2"/>
        <v>2013</v>
      </c>
      <c r="T66" s="12"/>
    </row>
    <row r="67" spans="1:20" ht="42.75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t="s">
        <v>8268</v>
      </c>
      <c r="P67">
        <f t="shared" si="3"/>
        <v>108</v>
      </c>
      <c r="Q67">
        <f t="shared" ref="Q67:Q130" si="4">IFERROR(ROUND(E67/L67,2),0)</f>
        <v>132.05000000000001</v>
      </c>
      <c r="R67" s="10">
        <f t="shared" ref="R67:R130" si="5">(((J67/60)/60)/24)+DATE(1970,1,1)</f>
        <v>41835.821226851855</v>
      </c>
      <c r="S67" s="12">
        <f t="shared" ref="S67:S130" si="6">YEAR(R67)</f>
        <v>2014</v>
      </c>
      <c r="T67" s="12"/>
    </row>
    <row r="68" spans="1:20" ht="28.5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t="s">
        <v>8268</v>
      </c>
      <c r="P68">
        <f t="shared" ref="P68:P131" si="7">ROUND(E68/D68*100,0)</f>
        <v>119</v>
      </c>
      <c r="Q68">
        <f t="shared" si="4"/>
        <v>91.23</v>
      </c>
      <c r="R68" s="10">
        <f t="shared" si="5"/>
        <v>42539.849768518514</v>
      </c>
      <c r="S68" s="12">
        <f t="shared" si="6"/>
        <v>2016</v>
      </c>
      <c r="T68" s="12"/>
    </row>
    <row r="69" spans="1:20" ht="42.75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t="s">
        <v>8268</v>
      </c>
      <c r="P69">
        <f t="shared" si="7"/>
        <v>116</v>
      </c>
      <c r="Q69">
        <f t="shared" si="4"/>
        <v>116.25</v>
      </c>
      <c r="R69" s="10">
        <f t="shared" si="5"/>
        <v>41075.583379629628</v>
      </c>
      <c r="S69" s="12">
        <f t="shared" si="6"/>
        <v>2012</v>
      </c>
      <c r="T69" s="12"/>
    </row>
    <row r="70" spans="1:20" ht="57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t="s">
        <v>8268</v>
      </c>
      <c r="P70">
        <f t="shared" si="7"/>
        <v>127</v>
      </c>
      <c r="Q70">
        <f t="shared" si="4"/>
        <v>21.19</v>
      </c>
      <c r="R70" s="10">
        <f t="shared" si="5"/>
        <v>41663.569340277776</v>
      </c>
      <c r="S70" s="12">
        <f t="shared" si="6"/>
        <v>2014</v>
      </c>
      <c r="T70" s="12"/>
    </row>
    <row r="71" spans="1:20" ht="42.75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t="s">
        <v>8268</v>
      </c>
      <c r="P71">
        <f t="shared" si="7"/>
        <v>111</v>
      </c>
      <c r="Q71">
        <f t="shared" si="4"/>
        <v>62.33</v>
      </c>
      <c r="R71" s="10">
        <f t="shared" si="5"/>
        <v>40786.187789351854</v>
      </c>
      <c r="S71" s="12">
        <f t="shared" si="6"/>
        <v>2011</v>
      </c>
      <c r="T71" s="12"/>
    </row>
    <row r="72" spans="1:20" ht="42.75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t="s">
        <v>8268</v>
      </c>
      <c r="P72">
        <f t="shared" si="7"/>
        <v>127</v>
      </c>
      <c r="Q72">
        <f t="shared" si="4"/>
        <v>37.409999999999997</v>
      </c>
      <c r="R72" s="10">
        <f t="shared" si="5"/>
        <v>40730.896354166667</v>
      </c>
      <c r="S72" s="12">
        <f t="shared" si="6"/>
        <v>2011</v>
      </c>
      <c r="T72" s="12"/>
    </row>
    <row r="73" spans="1:20" ht="42.75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t="s">
        <v>8268</v>
      </c>
      <c r="P73">
        <f t="shared" si="7"/>
        <v>124</v>
      </c>
      <c r="Q73">
        <f t="shared" si="4"/>
        <v>69.72</v>
      </c>
      <c r="R73" s="10">
        <f t="shared" si="5"/>
        <v>40997.271493055552</v>
      </c>
      <c r="S73" s="12">
        <f t="shared" si="6"/>
        <v>2012</v>
      </c>
      <c r="T73" s="12"/>
    </row>
    <row r="74" spans="1:20" ht="42.75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t="s">
        <v>8268</v>
      </c>
      <c r="P74">
        <f t="shared" si="7"/>
        <v>108</v>
      </c>
      <c r="Q74">
        <f t="shared" si="4"/>
        <v>58.17</v>
      </c>
      <c r="R74" s="10">
        <f t="shared" si="5"/>
        <v>41208.010196759256</v>
      </c>
      <c r="S74" s="12">
        <f t="shared" si="6"/>
        <v>2012</v>
      </c>
      <c r="T74" s="12"/>
    </row>
    <row r="75" spans="1:20" ht="42.75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t="s">
        <v>8268</v>
      </c>
      <c r="P75">
        <f t="shared" si="7"/>
        <v>100</v>
      </c>
      <c r="Q75">
        <f t="shared" si="4"/>
        <v>50</v>
      </c>
      <c r="R75" s="10">
        <f t="shared" si="5"/>
        <v>40587.75675925926</v>
      </c>
      <c r="S75" s="12">
        <f t="shared" si="6"/>
        <v>2011</v>
      </c>
      <c r="T75" s="12"/>
    </row>
    <row r="76" spans="1:20" ht="42.75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t="s">
        <v>8268</v>
      </c>
      <c r="P76">
        <f t="shared" si="7"/>
        <v>113</v>
      </c>
      <c r="Q76">
        <f t="shared" si="4"/>
        <v>19.47</v>
      </c>
      <c r="R76" s="10">
        <f t="shared" si="5"/>
        <v>42360.487210648149</v>
      </c>
      <c r="S76" s="12">
        <f t="shared" si="6"/>
        <v>2015</v>
      </c>
      <c r="T76" s="12"/>
    </row>
    <row r="77" spans="1:20" ht="42.75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t="s">
        <v>8268</v>
      </c>
      <c r="P77">
        <f t="shared" si="7"/>
        <v>115</v>
      </c>
      <c r="Q77">
        <f t="shared" si="4"/>
        <v>85.96</v>
      </c>
      <c r="R77" s="10">
        <f t="shared" si="5"/>
        <v>41357.209166666667</v>
      </c>
      <c r="S77" s="12">
        <f t="shared" si="6"/>
        <v>2013</v>
      </c>
      <c r="T77" s="12"/>
    </row>
    <row r="78" spans="1:20" ht="42.75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t="s">
        <v>8268</v>
      </c>
      <c r="P78">
        <f t="shared" si="7"/>
        <v>153</v>
      </c>
      <c r="Q78">
        <f t="shared" si="4"/>
        <v>30.67</v>
      </c>
      <c r="R78" s="10">
        <f t="shared" si="5"/>
        <v>40844.691643518519</v>
      </c>
      <c r="S78" s="12">
        <f t="shared" si="6"/>
        <v>2011</v>
      </c>
      <c r="T78" s="12"/>
    </row>
    <row r="79" spans="1:20" ht="42.75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t="s">
        <v>8268</v>
      </c>
      <c r="P79">
        <f t="shared" si="7"/>
        <v>393</v>
      </c>
      <c r="Q79">
        <f t="shared" si="4"/>
        <v>60.38</v>
      </c>
      <c r="R79" s="10">
        <f t="shared" si="5"/>
        <v>40997.144872685189</v>
      </c>
      <c r="S79" s="12">
        <f t="shared" si="6"/>
        <v>2012</v>
      </c>
      <c r="T79" s="12"/>
    </row>
    <row r="80" spans="1:20" ht="85.5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t="s">
        <v>8268</v>
      </c>
      <c r="P80">
        <f t="shared" si="7"/>
        <v>2702</v>
      </c>
      <c r="Q80">
        <f t="shared" si="4"/>
        <v>38.6</v>
      </c>
      <c r="R80" s="10">
        <f t="shared" si="5"/>
        <v>42604.730567129634</v>
      </c>
      <c r="S80" s="12">
        <f t="shared" si="6"/>
        <v>2016</v>
      </c>
      <c r="T80" s="12"/>
    </row>
    <row r="81" spans="1:20" ht="42.75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t="s">
        <v>8268</v>
      </c>
      <c r="P81">
        <f t="shared" si="7"/>
        <v>127</v>
      </c>
      <c r="Q81">
        <f t="shared" si="4"/>
        <v>40.270000000000003</v>
      </c>
      <c r="R81" s="10">
        <f t="shared" si="5"/>
        <v>41724.776539351849</v>
      </c>
      <c r="S81" s="12">
        <f t="shared" si="6"/>
        <v>2014</v>
      </c>
      <c r="T81" s="12"/>
    </row>
    <row r="82" spans="1:20" ht="42.75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t="s">
        <v>8268</v>
      </c>
      <c r="P82">
        <f t="shared" si="7"/>
        <v>107</v>
      </c>
      <c r="Q82">
        <f t="shared" si="4"/>
        <v>273.83</v>
      </c>
      <c r="R82" s="10">
        <f t="shared" si="5"/>
        <v>41583.083981481483</v>
      </c>
      <c r="S82" s="12">
        <f t="shared" si="6"/>
        <v>2013</v>
      </c>
      <c r="T82" s="12"/>
    </row>
    <row r="83" spans="1:20" ht="42.75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t="s">
        <v>8268</v>
      </c>
      <c r="P83">
        <f t="shared" si="7"/>
        <v>198</v>
      </c>
      <c r="Q83">
        <f t="shared" si="4"/>
        <v>53.04</v>
      </c>
      <c r="R83" s="10">
        <f t="shared" si="5"/>
        <v>41100.158877314818</v>
      </c>
      <c r="S83" s="12">
        <f t="shared" si="6"/>
        <v>2012</v>
      </c>
      <c r="T83" s="12"/>
    </row>
    <row r="84" spans="1:20" ht="42.75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t="s">
        <v>8268</v>
      </c>
      <c r="P84">
        <f t="shared" si="7"/>
        <v>100</v>
      </c>
      <c r="Q84">
        <f t="shared" si="4"/>
        <v>40.01</v>
      </c>
      <c r="R84" s="10">
        <f t="shared" si="5"/>
        <v>40795.820150462961</v>
      </c>
      <c r="S84" s="12">
        <f t="shared" si="6"/>
        <v>2011</v>
      </c>
      <c r="T84" s="12"/>
    </row>
    <row r="85" spans="1:20" ht="42.75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t="s">
        <v>8268</v>
      </c>
      <c r="P85">
        <f t="shared" si="7"/>
        <v>103</v>
      </c>
      <c r="Q85">
        <f t="shared" si="4"/>
        <v>15.77</v>
      </c>
      <c r="R85" s="10">
        <f t="shared" si="5"/>
        <v>42042.615613425922</v>
      </c>
      <c r="S85" s="12">
        <f t="shared" si="6"/>
        <v>2015</v>
      </c>
      <c r="T85" s="12"/>
    </row>
    <row r="86" spans="1:20" ht="42.75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t="s">
        <v>8268</v>
      </c>
      <c r="P86">
        <f t="shared" si="7"/>
        <v>100</v>
      </c>
      <c r="Q86">
        <f t="shared" si="4"/>
        <v>71.430000000000007</v>
      </c>
      <c r="R86" s="10">
        <f t="shared" si="5"/>
        <v>40648.757939814815</v>
      </c>
      <c r="S86" s="12">
        <f t="shared" si="6"/>
        <v>2011</v>
      </c>
      <c r="T86" s="12"/>
    </row>
    <row r="87" spans="1:20" ht="42.75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t="s">
        <v>8268</v>
      </c>
      <c r="P87">
        <f t="shared" si="7"/>
        <v>126</v>
      </c>
      <c r="Q87">
        <f t="shared" si="4"/>
        <v>71.709999999999994</v>
      </c>
      <c r="R87" s="10">
        <f t="shared" si="5"/>
        <v>40779.125428240739</v>
      </c>
      <c r="S87" s="12">
        <f t="shared" si="6"/>
        <v>2011</v>
      </c>
      <c r="T87" s="12"/>
    </row>
    <row r="88" spans="1:20" ht="57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t="s">
        <v>8268</v>
      </c>
      <c r="P88">
        <f t="shared" si="7"/>
        <v>106</v>
      </c>
      <c r="Q88">
        <f t="shared" si="4"/>
        <v>375.76</v>
      </c>
      <c r="R88" s="10">
        <f t="shared" si="5"/>
        <v>42291.556076388893</v>
      </c>
      <c r="S88" s="12">
        <f t="shared" si="6"/>
        <v>2015</v>
      </c>
      <c r="T88" s="12"/>
    </row>
    <row r="89" spans="1:20" ht="42.75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t="s">
        <v>8268</v>
      </c>
      <c r="P89">
        <f t="shared" si="7"/>
        <v>105</v>
      </c>
      <c r="Q89">
        <f t="shared" si="4"/>
        <v>104.6</v>
      </c>
      <c r="R89" s="10">
        <f t="shared" si="5"/>
        <v>40322.53938657407</v>
      </c>
      <c r="S89" s="12">
        <f t="shared" si="6"/>
        <v>2010</v>
      </c>
      <c r="T89" s="12"/>
    </row>
    <row r="90" spans="1:20" ht="42.75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t="s">
        <v>8268</v>
      </c>
      <c r="P90">
        <f t="shared" si="7"/>
        <v>103</v>
      </c>
      <c r="Q90">
        <f t="shared" si="4"/>
        <v>60</v>
      </c>
      <c r="R90" s="10">
        <f t="shared" si="5"/>
        <v>41786.65892361111</v>
      </c>
      <c r="S90" s="12">
        <f t="shared" si="6"/>
        <v>2014</v>
      </c>
      <c r="T90" s="12"/>
    </row>
    <row r="91" spans="1:20" ht="42.75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t="s">
        <v>8268</v>
      </c>
      <c r="P91">
        <f t="shared" si="7"/>
        <v>115</v>
      </c>
      <c r="Q91">
        <f t="shared" si="4"/>
        <v>123.29</v>
      </c>
      <c r="R91" s="10">
        <f t="shared" si="5"/>
        <v>41402.752222222225</v>
      </c>
      <c r="S91" s="12">
        <f t="shared" si="6"/>
        <v>2013</v>
      </c>
      <c r="T91" s="12"/>
    </row>
    <row r="92" spans="1:20" ht="28.5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t="s">
        <v>8268</v>
      </c>
      <c r="P92">
        <f t="shared" si="7"/>
        <v>100</v>
      </c>
      <c r="Q92">
        <f t="shared" si="4"/>
        <v>31.38</v>
      </c>
      <c r="R92" s="10">
        <f t="shared" si="5"/>
        <v>40706.297442129631</v>
      </c>
      <c r="S92" s="12">
        <f t="shared" si="6"/>
        <v>2011</v>
      </c>
      <c r="T92" s="12"/>
    </row>
    <row r="93" spans="1:20" ht="42.75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t="s">
        <v>8268</v>
      </c>
      <c r="P93">
        <f t="shared" si="7"/>
        <v>120</v>
      </c>
      <c r="Q93">
        <f t="shared" si="4"/>
        <v>78.260000000000005</v>
      </c>
      <c r="R93" s="10">
        <f t="shared" si="5"/>
        <v>40619.402361111112</v>
      </c>
      <c r="S93" s="12">
        <f t="shared" si="6"/>
        <v>2011</v>
      </c>
      <c r="T93" s="12"/>
    </row>
    <row r="94" spans="1:20" ht="42.75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t="s">
        <v>8268</v>
      </c>
      <c r="P94">
        <f t="shared" si="7"/>
        <v>105</v>
      </c>
      <c r="Q94">
        <f t="shared" si="4"/>
        <v>122.33</v>
      </c>
      <c r="R94" s="10">
        <f t="shared" si="5"/>
        <v>42721.198877314819</v>
      </c>
      <c r="S94" s="12">
        <f t="shared" si="6"/>
        <v>2016</v>
      </c>
      <c r="T94" s="12"/>
    </row>
    <row r="95" spans="1:20" ht="57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t="s">
        <v>8268</v>
      </c>
      <c r="P95">
        <f t="shared" si="7"/>
        <v>111</v>
      </c>
      <c r="Q95">
        <f t="shared" si="4"/>
        <v>73.73</v>
      </c>
      <c r="R95" s="10">
        <f t="shared" si="5"/>
        <v>41065.858067129629</v>
      </c>
      <c r="S95" s="12">
        <f t="shared" si="6"/>
        <v>2012</v>
      </c>
      <c r="T95" s="12"/>
    </row>
    <row r="96" spans="1:20" ht="42.75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t="s">
        <v>8268</v>
      </c>
      <c r="P96">
        <f t="shared" si="7"/>
        <v>104</v>
      </c>
      <c r="Q96">
        <f t="shared" si="4"/>
        <v>21.67</v>
      </c>
      <c r="R96" s="10">
        <f t="shared" si="5"/>
        <v>41716.717847222222</v>
      </c>
      <c r="S96" s="12">
        <f t="shared" si="6"/>
        <v>2014</v>
      </c>
      <c r="T96" s="12"/>
    </row>
    <row r="97" spans="1:20" ht="42.75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t="s">
        <v>8268</v>
      </c>
      <c r="P97">
        <f t="shared" si="7"/>
        <v>131</v>
      </c>
      <c r="Q97">
        <f t="shared" si="4"/>
        <v>21.9</v>
      </c>
      <c r="R97" s="10">
        <f t="shared" si="5"/>
        <v>40935.005104166667</v>
      </c>
      <c r="S97" s="12">
        <f t="shared" si="6"/>
        <v>2012</v>
      </c>
      <c r="T97" s="12"/>
    </row>
    <row r="98" spans="1:20" ht="57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t="s">
        <v>8268</v>
      </c>
      <c r="P98">
        <f t="shared" si="7"/>
        <v>115</v>
      </c>
      <c r="Q98">
        <f t="shared" si="4"/>
        <v>50.59</v>
      </c>
      <c r="R98" s="10">
        <f t="shared" si="5"/>
        <v>40324.662511574075</v>
      </c>
      <c r="S98" s="12">
        <f t="shared" si="6"/>
        <v>2010</v>
      </c>
      <c r="T98" s="12"/>
    </row>
    <row r="99" spans="1:20" ht="42.75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t="s">
        <v>8268</v>
      </c>
      <c r="P99">
        <f t="shared" si="7"/>
        <v>106</v>
      </c>
      <c r="Q99">
        <f t="shared" si="4"/>
        <v>53.13</v>
      </c>
      <c r="R99" s="10">
        <f t="shared" si="5"/>
        <v>40706.135208333333</v>
      </c>
      <c r="S99" s="12">
        <f t="shared" si="6"/>
        <v>2011</v>
      </c>
      <c r="T99" s="12"/>
    </row>
    <row r="100" spans="1:20" ht="42.75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t="s">
        <v>8268</v>
      </c>
      <c r="P100">
        <f t="shared" si="7"/>
        <v>106</v>
      </c>
      <c r="Q100">
        <f t="shared" si="4"/>
        <v>56.67</v>
      </c>
      <c r="R100" s="10">
        <f t="shared" si="5"/>
        <v>41214.79483796296</v>
      </c>
      <c r="S100" s="12">
        <f t="shared" si="6"/>
        <v>2012</v>
      </c>
      <c r="T100" s="12"/>
    </row>
    <row r="101" spans="1:20" ht="28.5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t="s">
        <v>8268</v>
      </c>
      <c r="P101">
        <f t="shared" si="7"/>
        <v>106</v>
      </c>
      <c r="Q101">
        <f t="shared" si="4"/>
        <v>40.78</v>
      </c>
      <c r="R101" s="10">
        <f t="shared" si="5"/>
        <v>41631.902766203704</v>
      </c>
      <c r="S101" s="12">
        <f t="shared" si="6"/>
        <v>2013</v>
      </c>
      <c r="T101" s="12"/>
    </row>
    <row r="102" spans="1:20" ht="42.75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t="s">
        <v>8268</v>
      </c>
      <c r="P102">
        <f t="shared" si="7"/>
        <v>100</v>
      </c>
      <c r="Q102">
        <f t="shared" si="4"/>
        <v>192.31</v>
      </c>
      <c r="R102" s="10">
        <f t="shared" si="5"/>
        <v>41197.753310185188</v>
      </c>
      <c r="S102" s="12">
        <f t="shared" si="6"/>
        <v>2012</v>
      </c>
      <c r="T102" s="12"/>
    </row>
    <row r="103" spans="1:20" ht="42.75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t="s">
        <v>8268</v>
      </c>
      <c r="P103">
        <f t="shared" si="7"/>
        <v>100</v>
      </c>
      <c r="Q103">
        <f t="shared" si="4"/>
        <v>100</v>
      </c>
      <c r="R103" s="10">
        <f t="shared" si="5"/>
        <v>41274.776736111111</v>
      </c>
      <c r="S103" s="12">
        <f t="shared" si="6"/>
        <v>2012</v>
      </c>
      <c r="T103" s="12"/>
    </row>
    <row r="104" spans="1:20" ht="42.75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t="s">
        <v>8268</v>
      </c>
      <c r="P104">
        <f t="shared" si="7"/>
        <v>128</v>
      </c>
      <c r="Q104">
        <f t="shared" si="4"/>
        <v>117.92</v>
      </c>
      <c r="R104" s="10">
        <f t="shared" si="5"/>
        <v>40505.131168981483</v>
      </c>
      <c r="S104" s="12">
        <f t="shared" si="6"/>
        <v>2010</v>
      </c>
      <c r="T104" s="12"/>
    </row>
    <row r="105" spans="1:20" ht="42.75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t="s">
        <v>8268</v>
      </c>
      <c r="P105">
        <f t="shared" si="7"/>
        <v>105</v>
      </c>
      <c r="Q105">
        <f t="shared" si="4"/>
        <v>27.9</v>
      </c>
      <c r="R105" s="10">
        <f t="shared" si="5"/>
        <v>41682.805902777778</v>
      </c>
      <c r="S105" s="12">
        <f t="shared" si="6"/>
        <v>2014</v>
      </c>
      <c r="T105" s="12"/>
    </row>
    <row r="106" spans="1:20" ht="28.5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t="s">
        <v>8268</v>
      </c>
      <c r="P106">
        <f t="shared" si="7"/>
        <v>120</v>
      </c>
      <c r="Q106">
        <f t="shared" si="4"/>
        <v>60</v>
      </c>
      <c r="R106" s="10">
        <f t="shared" si="5"/>
        <v>40612.695208333331</v>
      </c>
      <c r="S106" s="12">
        <f t="shared" si="6"/>
        <v>2011</v>
      </c>
      <c r="T106" s="12"/>
    </row>
    <row r="107" spans="1:20" ht="42.75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t="s">
        <v>8268</v>
      </c>
      <c r="P107">
        <f t="shared" si="7"/>
        <v>107</v>
      </c>
      <c r="Q107">
        <f t="shared" si="4"/>
        <v>39.380000000000003</v>
      </c>
      <c r="R107" s="10">
        <f t="shared" si="5"/>
        <v>42485.724768518514</v>
      </c>
      <c r="S107" s="12">
        <f t="shared" si="6"/>
        <v>2016</v>
      </c>
      <c r="T107" s="12"/>
    </row>
    <row r="108" spans="1:20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t="s">
        <v>8268</v>
      </c>
      <c r="P108">
        <f t="shared" si="7"/>
        <v>101</v>
      </c>
      <c r="Q108">
        <f t="shared" si="4"/>
        <v>186.11</v>
      </c>
      <c r="R108" s="10">
        <f t="shared" si="5"/>
        <v>40987.776631944449</v>
      </c>
      <c r="S108" s="12">
        <f t="shared" si="6"/>
        <v>2012</v>
      </c>
      <c r="T108" s="12"/>
    </row>
    <row r="109" spans="1:20" ht="42.75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t="s">
        <v>8268</v>
      </c>
      <c r="P109">
        <f t="shared" si="7"/>
        <v>102</v>
      </c>
      <c r="Q109">
        <f t="shared" si="4"/>
        <v>111.38</v>
      </c>
      <c r="R109" s="10">
        <f t="shared" si="5"/>
        <v>40635.982488425929</v>
      </c>
      <c r="S109" s="12">
        <f t="shared" si="6"/>
        <v>2011</v>
      </c>
      <c r="T109" s="12"/>
    </row>
    <row r="110" spans="1:20" ht="42.75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t="s">
        <v>8268</v>
      </c>
      <c r="P110">
        <f t="shared" si="7"/>
        <v>247</v>
      </c>
      <c r="Q110">
        <f t="shared" si="4"/>
        <v>78.72</v>
      </c>
      <c r="R110" s="10">
        <f t="shared" si="5"/>
        <v>41365.613078703704</v>
      </c>
      <c r="S110" s="12">
        <f t="shared" si="6"/>
        <v>2013</v>
      </c>
      <c r="T110" s="12"/>
    </row>
    <row r="111" spans="1:20" ht="42.75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t="s">
        <v>8268</v>
      </c>
      <c r="P111">
        <f t="shared" si="7"/>
        <v>220</v>
      </c>
      <c r="Q111">
        <f t="shared" si="4"/>
        <v>46.7</v>
      </c>
      <c r="R111" s="10">
        <f t="shared" si="5"/>
        <v>40570.025810185187</v>
      </c>
      <c r="S111" s="12">
        <f t="shared" si="6"/>
        <v>2011</v>
      </c>
      <c r="T111" s="12"/>
    </row>
    <row r="112" spans="1:20" ht="42.75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t="s">
        <v>8268</v>
      </c>
      <c r="P112">
        <f t="shared" si="7"/>
        <v>131</v>
      </c>
      <c r="Q112">
        <f t="shared" si="4"/>
        <v>65.38</v>
      </c>
      <c r="R112" s="10">
        <f t="shared" si="5"/>
        <v>41557.949687500004</v>
      </c>
      <c r="S112" s="12">
        <f t="shared" si="6"/>
        <v>2013</v>
      </c>
      <c r="T112" s="12"/>
    </row>
    <row r="113" spans="1:20" ht="42.75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t="s">
        <v>8268</v>
      </c>
      <c r="P113">
        <f t="shared" si="7"/>
        <v>155</v>
      </c>
      <c r="Q113">
        <f t="shared" si="4"/>
        <v>102.08</v>
      </c>
      <c r="R113" s="10">
        <f t="shared" si="5"/>
        <v>42125.333182870367</v>
      </c>
      <c r="S113" s="12">
        <f t="shared" si="6"/>
        <v>2015</v>
      </c>
      <c r="T113" s="12"/>
    </row>
    <row r="114" spans="1:20" ht="42.75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t="s">
        <v>8268</v>
      </c>
      <c r="P114">
        <f t="shared" si="7"/>
        <v>104</v>
      </c>
      <c r="Q114">
        <f t="shared" si="4"/>
        <v>64.2</v>
      </c>
      <c r="R114" s="10">
        <f t="shared" si="5"/>
        <v>41718.043032407404</v>
      </c>
      <c r="S114" s="12">
        <f t="shared" si="6"/>
        <v>2014</v>
      </c>
      <c r="T114" s="12"/>
    </row>
    <row r="115" spans="1:20" ht="28.5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t="s">
        <v>8268</v>
      </c>
      <c r="P115">
        <f t="shared" si="7"/>
        <v>141</v>
      </c>
      <c r="Q115">
        <f t="shared" si="4"/>
        <v>90.38</v>
      </c>
      <c r="R115" s="10">
        <f t="shared" si="5"/>
        <v>40753.758425925924</v>
      </c>
      <c r="S115" s="12">
        <f t="shared" si="6"/>
        <v>2011</v>
      </c>
      <c r="T115" s="12"/>
    </row>
    <row r="116" spans="1:20" ht="42.75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t="s">
        <v>8268</v>
      </c>
      <c r="P116">
        <f t="shared" si="7"/>
        <v>103</v>
      </c>
      <c r="Q116">
        <f t="shared" si="4"/>
        <v>88.57</v>
      </c>
      <c r="R116" s="10">
        <f t="shared" si="5"/>
        <v>40861.27416666667</v>
      </c>
      <c r="S116" s="12">
        <f t="shared" si="6"/>
        <v>2011</v>
      </c>
      <c r="T116" s="12"/>
    </row>
    <row r="117" spans="1:20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t="s">
        <v>8268</v>
      </c>
      <c r="P117">
        <f t="shared" si="7"/>
        <v>140</v>
      </c>
      <c r="Q117">
        <f t="shared" si="4"/>
        <v>28.73</v>
      </c>
      <c r="R117" s="10">
        <f t="shared" si="5"/>
        <v>40918.738935185182</v>
      </c>
      <c r="S117" s="12">
        <f t="shared" si="6"/>
        <v>2012</v>
      </c>
      <c r="T117" s="12"/>
    </row>
    <row r="118" spans="1:20" ht="42.75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t="s">
        <v>8268</v>
      </c>
      <c r="P118">
        <f t="shared" si="7"/>
        <v>114</v>
      </c>
      <c r="Q118">
        <f t="shared" si="4"/>
        <v>69.790000000000006</v>
      </c>
      <c r="R118" s="10">
        <f t="shared" si="5"/>
        <v>40595.497164351851</v>
      </c>
      <c r="S118" s="12">
        <f t="shared" si="6"/>
        <v>2011</v>
      </c>
      <c r="T118" s="12"/>
    </row>
    <row r="119" spans="1:20" ht="42.75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t="s">
        <v>8268</v>
      </c>
      <c r="P119">
        <f t="shared" si="7"/>
        <v>100</v>
      </c>
      <c r="Q119">
        <f t="shared" si="4"/>
        <v>167.49</v>
      </c>
      <c r="R119" s="10">
        <f t="shared" si="5"/>
        <v>40248.834999999999</v>
      </c>
      <c r="S119" s="12">
        <f t="shared" si="6"/>
        <v>2010</v>
      </c>
      <c r="T119" s="12"/>
    </row>
    <row r="120" spans="1:20" ht="28.5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t="s">
        <v>8268</v>
      </c>
      <c r="P120">
        <f t="shared" si="7"/>
        <v>113</v>
      </c>
      <c r="Q120">
        <f t="shared" si="4"/>
        <v>144.91</v>
      </c>
      <c r="R120" s="10">
        <f t="shared" si="5"/>
        <v>40723.053657407407</v>
      </c>
      <c r="S120" s="12">
        <f t="shared" si="6"/>
        <v>2011</v>
      </c>
      <c r="T120" s="12"/>
    </row>
    <row r="121" spans="1:20" ht="42.75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t="s">
        <v>8268</v>
      </c>
      <c r="P121">
        <f t="shared" si="7"/>
        <v>105</v>
      </c>
      <c r="Q121">
        <f t="shared" si="4"/>
        <v>91.84</v>
      </c>
      <c r="R121" s="10">
        <f t="shared" si="5"/>
        <v>40739.069282407407</v>
      </c>
      <c r="S121" s="12">
        <f t="shared" si="6"/>
        <v>2011</v>
      </c>
      <c r="T121" s="12"/>
    </row>
    <row r="122" spans="1:20" ht="42.75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t="s">
        <v>8269</v>
      </c>
      <c r="P122">
        <f t="shared" si="7"/>
        <v>0</v>
      </c>
      <c r="Q122">
        <f t="shared" si="4"/>
        <v>10</v>
      </c>
      <c r="R122" s="10">
        <f t="shared" si="5"/>
        <v>42616.049849537041</v>
      </c>
      <c r="S122" s="12">
        <f t="shared" si="6"/>
        <v>2016</v>
      </c>
      <c r="T122" s="12"/>
    </row>
    <row r="123" spans="1:20" ht="57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t="s">
        <v>8269</v>
      </c>
      <c r="P123">
        <f t="shared" si="7"/>
        <v>0</v>
      </c>
      <c r="Q123">
        <f t="shared" si="4"/>
        <v>1</v>
      </c>
      <c r="R123" s="10">
        <f t="shared" si="5"/>
        <v>42096.704976851848</v>
      </c>
      <c r="S123" s="12">
        <f t="shared" si="6"/>
        <v>2015</v>
      </c>
      <c r="T123" s="12"/>
    </row>
    <row r="124" spans="1:20" ht="28.5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t="s">
        <v>8269</v>
      </c>
      <c r="P124">
        <f t="shared" si="7"/>
        <v>0</v>
      </c>
      <c r="Q124">
        <f t="shared" si="4"/>
        <v>0</v>
      </c>
      <c r="R124" s="10">
        <f t="shared" si="5"/>
        <v>42593.431793981479</v>
      </c>
      <c r="S124" s="12">
        <f t="shared" si="6"/>
        <v>2016</v>
      </c>
      <c r="T124" s="12"/>
    </row>
    <row r="125" spans="1:20" ht="42.75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t="s">
        <v>8269</v>
      </c>
      <c r="P125">
        <f t="shared" si="7"/>
        <v>0</v>
      </c>
      <c r="Q125">
        <f t="shared" si="4"/>
        <v>25.17</v>
      </c>
      <c r="R125" s="10">
        <f t="shared" si="5"/>
        <v>41904.781990740739</v>
      </c>
      <c r="S125" s="12">
        <f t="shared" si="6"/>
        <v>2014</v>
      </c>
      <c r="T125" s="12"/>
    </row>
    <row r="126" spans="1:20" ht="42.75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t="s">
        <v>8269</v>
      </c>
      <c r="P126">
        <f t="shared" si="7"/>
        <v>0</v>
      </c>
      <c r="Q126">
        <f t="shared" si="4"/>
        <v>0</v>
      </c>
      <c r="R126" s="10">
        <f t="shared" si="5"/>
        <v>42114.928726851853</v>
      </c>
      <c r="S126" s="12">
        <f t="shared" si="6"/>
        <v>2015</v>
      </c>
      <c r="T126" s="12"/>
    </row>
    <row r="127" spans="1:20" ht="42.75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t="s">
        <v>8269</v>
      </c>
      <c r="P127">
        <f t="shared" si="7"/>
        <v>14</v>
      </c>
      <c r="Q127">
        <f t="shared" si="4"/>
        <v>11.67</v>
      </c>
      <c r="R127" s="10">
        <f t="shared" si="5"/>
        <v>42709.993981481486</v>
      </c>
      <c r="S127" s="12">
        <f t="shared" si="6"/>
        <v>2016</v>
      </c>
      <c r="T127" s="12"/>
    </row>
    <row r="128" spans="1:20" ht="42.75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t="s">
        <v>8269</v>
      </c>
      <c r="P128">
        <f t="shared" si="7"/>
        <v>6</v>
      </c>
      <c r="Q128">
        <f t="shared" si="4"/>
        <v>106.69</v>
      </c>
      <c r="R128" s="10">
        <f t="shared" si="5"/>
        <v>42135.589548611111</v>
      </c>
      <c r="S128" s="12">
        <f t="shared" si="6"/>
        <v>2015</v>
      </c>
      <c r="T128" s="12"/>
    </row>
    <row r="129" spans="1:20" ht="42.75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t="s">
        <v>8269</v>
      </c>
      <c r="P129">
        <f t="shared" si="7"/>
        <v>2</v>
      </c>
      <c r="Q129">
        <f t="shared" si="4"/>
        <v>47.5</v>
      </c>
      <c r="R129" s="10">
        <f t="shared" si="5"/>
        <v>42067.62431712963</v>
      </c>
      <c r="S129" s="12">
        <f t="shared" si="6"/>
        <v>2015</v>
      </c>
      <c r="T129" s="12"/>
    </row>
    <row r="130" spans="1:20" ht="28.5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t="s">
        <v>8269</v>
      </c>
      <c r="P130">
        <f t="shared" si="7"/>
        <v>2</v>
      </c>
      <c r="Q130">
        <f t="shared" si="4"/>
        <v>311.17</v>
      </c>
      <c r="R130" s="10">
        <f t="shared" si="5"/>
        <v>42628.22792824074</v>
      </c>
      <c r="S130" s="12">
        <f t="shared" si="6"/>
        <v>2016</v>
      </c>
      <c r="T130" s="12"/>
    </row>
    <row r="131" spans="1:20" ht="42.75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t="s">
        <v>8269</v>
      </c>
      <c r="P131">
        <f t="shared" si="7"/>
        <v>0</v>
      </c>
      <c r="Q131">
        <f t="shared" ref="Q131:Q194" si="8">IFERROR(ROUND(E131/L131,2),0)</f>
        <v>0</v>
      </c>
      <c r="R131" s="10">
        <f t="shared" ref="R131:R194" si="9">(((J131/60)/60)/24)+DATE(1970,1,1)</f>
        <v>41882.937303240738</v>
      </c>
      <c r="S131" s="12">
        <f t="shared" ref="S131:S194" si="10">YEAR(R131)</f>
        <v>2014</v>
      </c>
      <c r="T131" s="12"/>
    </row>
    <row r="132" spans="1:20" ht="42.75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t="s">
        <v>8269</v>
      </c>
      <c r="P132">
        <f t="shared" ref="P132:P195" si="11">ROUND(E132/D132*100,0)</f>
        <v>0</v>
      </c>
      <c r="Q132">
        <f t="shared" si="8"/>
        <v>0</v>
      </c>
      <c r="R132" s="10">
        <f t="shared" si="9"/>
        <v>41778.915416666663</v>
      </c>
      <c r="S132" s="12">
        <f t="shared" si="10"/>
        <v>2014</v>
      </c>
      <c r="T132" s="12"/>
    </row>
    <row r="133" spans="1:20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t="s">
        <v>8269</v>
      </c>
      <c r="P133">
        <f t="shared" si="11"/>
        <v>0</v>
      </c>
      <c r="Q133">
        <f t="shared" si="8"/>
        <v>0</v>
      </c>
      <c r="R133" s="10">
        <f t="shared" si="9"/>
        <v>42541.837511574078</v>
      </c>
      <c r="S133" s="12">
        <f t="shared" si="10"/>
        <v>2016</v>
      </c>
      <c r="T133" s="12"/>
    </row>
    <row r="134" spans="1:20" ht="42.75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t="s">
        <v>8269</v>
      </c>
      <c r="P134">
        <f t="shared" si="11"/>
        <v>10</v>
      </c>
      <c r="Q134">
        <f t="shared" si="8"/>
        <v>94.51</v>
      </c>
      <c r="R134" s="10">
        <f t="shared" si="9"/>
        <v>41905.812581018516</v>
      </c>
      <c r="S134" s="12">
        <f t="shared" si="10"/>
        <v>2014</v>
      </c>
      <c r="T134" s="12"/>
    </row>
    <row r="135" spans="1:20" ht="28.5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t="s">
        <v>8269</v>
      </c>
      <c r="P135">
        <f t="shared" si="11"/>
        <v>0</v>
      </c>
      <c r="Q135">
        <f t="shared" si="8"/>
        <v>0</v>
      </c>
      <c r="R135" s="10">
        <f t="shared" si="9"/>
        <v>42491.80768518518</v>
      </c>
      <c r="S135" s="12">
        <f t="shared" si="10"/>
        <v>2016</v>
      </c>
      <c r="T135" s="12"/>
    </row>
    <row r="136" spans="1:20" ht="28.5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t="s">
        <v>8269</v>
      </c>
      <c r="P136">
        <f t="shared" si="11"/>
        <v>0</v>
      </c>
      <c r="Q136">
        <f t="shared" si="8"/>
        <v>0</v>
      </c>
      <c r="R136" s="10">
        <f t="shared" si="9"/>
        <v>42221.909930555557</v>
      </c>
      <c r="S136" s="12">
        <f t="shared" si="10"/>
        <v>2015</v>
      </c>
      <c r="T136" s="12"/>
    </row>
    <row r="137" spans="1:20" ht="42.75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t="s">
        <v>8269</v>
      </c>
      <c r="P137">
        <f t="shared" si="11"/>
        <v>13</v>
      </c>
      <c r="Q137">
        <f t="shared" si="8"/>
        <v>80.599999999999994</v>
      </c>
      <c r="R137" s="10">
        <f t="shared" si="9"/>
        <v>41788.381909722222</v>
      </c>
      <c r="S137" s="12">
        <f t="shared" si="10"/>
        <v>2014</v>
      </c>
      <c r="T137" s="12"/>
    </row>
    <row r="138" spans="1:20" ht="57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t="s">
        <v>8269</v>
      </c>
      <c r="P138">
        <f t="shared" si="11"/>
        <v>0</v>
      </c>
      <c r="Q138">
        <f t="shared" si="8"/>
        <v>0</v>
      </c>
      <c r="R138" s="10">
        <f t="shared" si="9"/>
        <v>42096.410115740742</v>
      </c>
      <c r="S138" s="12">
        <f t="shared" si="10"/>
        <v>2015</v>
      </c>
      <c r="T138" s="12"/>
    </row>
    <row r="139" spans="1:20" ht="42.75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t="s">
        <v>8269</v>
      </c>
      <c r="P139">
        <f t="shared" si="11"/>
        <v>0</v>
      </c>
      <c r="Q139">
        <f t="shared" si="8"/>
        <v>0</v>
      </c>
      <c r="R139" s="10">
        <f t="shared" si="9"/>
        <v>42239.573993055557</v>
      </c>
      <c r="S139" s="12">
        <f t="shared" si="10"/>
        <v>2015</v>
      </c>
      <c r="T139" s="12"/>
    </row>
    <row r="140" spans="1:20" ht="42.75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t="s">
        <v>8269</v>
      </c>
      <c r="P140">
        <f t="shared" si="11"/>
        <v>3</v>
      </c>
      <c r="Q140">
        <f t="shared" si="8"/>
        <v>81.239999999999995</v>
      </c>
      <c r="R140" s="10">
        <f t="shared" si="9"/>
        <v>42186.257418981477</v>
      </c>
      <c r="S140" s="12">
        <f t="shared" si="10"/>
        <v>2015</v>
      </c>
      <c r="T140" s="12"/>
    </row>
    <row r="141" spans="1:20" ht="42.75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t="s">
        <v>8269</v>
      </c>
      <c r="P141">
        <f t="shared" si="11"/>
        <v>100</v>
      </c>
      <c r="Q141">
        <f t="shared" si="8"/>
        <v>500</v>
      </c>
      <c r="R141" s="10">
        <f t="shared" si="9"/>
        <v>42187.920972222222</v>
      </c>
      <c r="S141" s="12">
        <f t="shared" si="10"/>
        <v>2015</v>
      </c>
      <c r="T141" s="12"/>
    </row>
    <row r="142" spans="1:20" ht="42.75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t="s">
        <v>8269</v>
      </c>
      <c r="P142">
        <f t="shared" si="11"/>
        <v>0</v>
      </c>
      <c r="Q142">
        <f t="shared" si="8"/>
        <v>0</v>
      </c>
      <c r="R142" s="10">
        <f t="shared" si="9"/>
        <v>42053.198287037041</v>
      </c>
      <c r="S142" s="12">
        <f t="shared" si="10"/>
        <v>2015</v>
      </c>
      <c r="T142" s="12"/>
    </row>
    <row r="143" spans="1:20" ht="42.75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t="s">
        <v>8269</v>
      </c>
      <c r="P143">
        <f t="shared" si="11"/>
        <v>11</v>
      </c>
      <c r="Q143">
        <f t="shared" si="8"/>
        <v>46.18</v>
      </c>
      <c r="R143" s="10">
        <f t="shared" si="9"/>
        <v>42110.153043981481</v>
      </c>
      <c r="S143" s="12">
        <f t="shared" si="10"/>
        <v>2015</v>
      </c>
      <c r="T143" s="12"/>
    </row>
    <row r="144" spans="1:20" ht="42.75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t="s">
        <v>8269</v>
      </c>
      <c r="P144">
        <f t="shared" si="11"/>
        <v>0</v>
      </c>
      <c r="Q144">
        <f t="shared" si="8"/>
        <v>10</v>
      </c>
      <c r="R144" s="10">
        <f t="shared" si="9"/>
        <v>41938.893263888887</v>
      </c>
      <c r="S144" s="12">
        <f t="shared" si="10"/>
        <v>2014</v>
      </c>
      <c r="T144" s="12"/>
    </row>
    <row r="145" spans="1:20" ht="42.75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t="s">
        <v>8269</v>
      </c>
      <c r="P145">
        <f t="shared" si="11"/>
        <v>0</v>
      </c>
      <c r="Q145">
        <f t="shared" si="8"/>
        <v>0</v>
      </c>
      <c r="R145" s="10">
        <f t="shared" si="9"/>
        <v>42559.064143518524</v>
      </c>
      <c r="S145" s="12">
        <f t="shared" si="10"/>
        <v>2016</v>
      </c>
      <c r="T145" s="12"/>
    </row>
    <row r="146" spans="1:20" ht="42.75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t="s">
        <v>8269</v>
      </c>
      <c r="P146">
        <f t="shared" si="11"/>
        <v>28</v>
      </c>
      <c r="Q146">
        <f t="shared" si="8"/>
        <v>55.95</v>
      </c>
      <c r="R146" s="10">
        <f t="shared" si="9"/>
        <v>42047.762407407412</v>
      </c>
      <c r="S146" s="12">
        <f t="shared" si="10"/>
        <v>2015</v>
      </c>
      <c r="T146" s="12"/>
    </row>
    <row r="147" spans="1:20" ht="42.75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t="s">
        <v>8269</v>
      </c>
      <c r="P147">
        <f t="shared" si="11"/>
        <v>8</v>
      </c>
      <c r="Q147">
        <f t="shared" si="8"/>
        <v>37.56</v>
      </c>
      <c r="R147" s="10">
        <f t="shared" si="9"/>
        <v>42200.542268518519</v>
      </c>
      <c r="S147" s="12">
        <f t="shared" si="10"/>
        <v>2015</v>
      </c>
      <c r="T147" s="12"/>
    </row>
    <row r="148" spans="1:20" ht="42.75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t="s">
        <v>8269</v>
      </c>
      <c r="P148">
        <f t="shared" si="11"/>
        <v>1</v>
      </c>
      <c r="Q148">
        <f t="shared" si="8"/>
        <v>38.33</v>
      </c>
      <c r="R148" s="10">
        <f t="shared" si="9"/>
        <v>42693.016180555554</v>
      </c>
      <c r="S148" s="12">
        <f t="shared" si="10"/>
        <v>2016</v>
      </c>
      <c r="T148" s="12"/>
    </row>
    <row r="149" spans="1:20" ht="28.5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t="s">
        <v>8269</v>
      </c>
      <c r="P149">
        <f t="shared" si="11"/>
        <v>0</v>
      </c>
      <c r="Q149">
        <f t="shared" si="8"/>
        <v>0</v>
      </c>
      <c r="R149" s="10">
        <f t="shared" si="9"/>
        <v>41969.767824074079</v>
      </c>
      <c r="S149" s="12">
        <f t="shared" si="10"/>
        <v>2014</v>
      </c>
      <c r="T149" s="12"/>
    </row>
    <row r="150" spans="1:20" ht="42.75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t="s">
        <v>8269</v>
      </c>
      <c r="P150">
        <f t="shared" si="11"/>
        <v>0</v>
      </c>
      <c r="Q150">
        <f t="shared" si="8"/>
        <v>20</v>
      </c>
      <c r="R150" s="10">
        <f t="shared" si="9"/>
        <v>42397.281666666662</v>
      </c>
      <c r="S150" s="12">
        <f t="shared" si="10"/>
        <v>2016</v>
      </c>
      <c r="T150" s="12"/>
    </row>
    <row r="151" spans="1:20" ht="42.75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t="s">
        <v>8269</v>
      </c>
      <c r="P151">
        <f t="shared" si="11"/>
        <v>1</v>
      </c>
      <c r="Q151">
        <f t="shared" si="8"/>
        <v>15.33</v>
      </c>
      <c r="R151" s="10">
        <f t="shared" si="9"/>
        <v>41968.172106481477</v>
      </c>
      <c r="S151" s="12">
        <f t="shared" si="10"/>
        <v>2014</v>
      </c>
      <c r="T151" s="12"/>
    </row>
    <row r="152" spans="1:20" ht="42.75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t="s">
        <v>8269</v>
      </c>
      <c r="P152">
        <f t="shared" si="11"/>
        <v>23</v>
      </c>
      <c r="Q152">
        <f t="shared" si="8"/>
        <v>449.43</v>
      </c>
      <c r="R152" s="10">
        <f t="shared" si="9"/>
        <v>42090.161828703705</v>
      </c>
      <c r="S152" s="12">
        <f t="shared" si="10"/>
        <v>2015</v>
      </c>
      <c r="T152" s="12"/>
    </row>
    <row r="153" spans="1:20" ht="42.75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t="s">
        <v>8269</v>
      </c>
      <c r="P153">
        <f t="shared" si="11"/>
        <v>0</v>
      </c>
      <c r="Q153">
        <f t="shared" si="8"/>
        <v>28</v>
      </c>
      <c r="R153" s="10">
        <f t="shared" si="9"/>
        <v>42113.550821759258</v>
      </c>
      <c r="S153" s="12">
        <f t="shared" si="10"/>
        <v>2015</v>
      </c>
      <c r="T153" s="12"/>
    </row>
    <row r="154" spans="1:20" ht="28.5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t="s">
        <v>8269</v>
      </c>
      <c r="P154">
        <f t="shared" si="11"/>
        <v>0</v>
      </c>
      <c r="Q154">
        <f t="shared" si="8"/>
        <v>15</v>
      </c>
      <c r="R154" s="10">
        <f t="shared" si="9"/>
        <v>41875.077546296299</v>
      </c>
      <c r="S154" s="12">
        <f t="shared" si="10"/>
        <v>2014</v>
      </c>
      <c r="T154" s="12"/>
    </row>
    <row r="155" spans="1:20" ht="42.75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t="s">
        <v>8269</v>
      </c>
      <c r="P155">
        <f t="shared" si="11"/>
        <v>1</v>
      </c>
      <c r="Q155">
        <f t="shared" si="8"/>
        <v>35.9</v>
      </c>
      <c r="R155" s="10">
        <f t="shared" si="9"/>
        <v>41933.586157407408</v>
      </c>
      <c r="S155" s="12">
        <f t="shared" si="10"/>
        <v>2014</v>
      </c>
      <c r="T155" s="12"/>
    </row>
    <row r="156" spans="1:20" ht="28.5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t="s">
        <v>8269</v>
      </c>
      <c r="P156">
        <f t="shared" si="11"/>
        <v>3</v>
      </c>
      <c r="Q156">
        <f t="shared" si="8"/>
        <v>13.33</v>
      </c>
      <c r="R156" s="10">
        <f t="shared" si="9"/>
        <v>42115.547395833331</v>
      </c>
      <c r="S156" s="12">
        <f t="shared" si="10"/>
        <v>2015</v>
      </c>
      <c r="T156" s="12"/>
    </row>
    <row r="157" spans="1:20" ht="57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t="s">
        <v>8269</v>
      </c>
      <c r="P157">
        <f t="shared" si="11"/>
        <v>0</v>
      </c>
      <c r="Q157">
        <f t="shared" si="8"/>
        <v>20.25</v>
      </c>
      <c r="R157" s="10">
        <f t="shared" si="9"/>
        <v>42168.559432870374</v>
      </c>
      <c r="S157" s="12">
        <f t="shared" si="10"/>
        <v>2015</v>
      </c>
      <c r="T157" s="12"/>
    </row>
    <row r="158" spans="1:20" ht="57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t="s">
        <v>8269</v>
      </c>
      <c r="P158">
        <f t="shared" si="11"/>
        <v>5</v>
      </c>
      <c r="Q158">
        <f t="shared" si="8"/>
        <v>119</v>
      </c>
      <c r="R158" s="10">
        <f t="shared" si="9"/>
        <v>41794.124953703707</v>
      </c>
      <c r="S158" s="12">
        <f t="shared" si="10"/>
        <v>2014</v>
      </c>
      <c r="T158" s="12"/>
    </row>
    <row r="159" spans="1:20" ht="42.75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t="s">
        <v>8269</v>
      </c>
      <c r="P159">
        <f t="shared" si="11"/>
        <v>0</v>
      </c>
      <c r="Q159">
        <f t="shared" si="8"/>
        <v>4</v>
      </c>
      <c r="R159" s="10">
        <f t="shared" si="9"/>
        <v>42396.911712962959</v>
      </c>
      <c r="S159" s="12">
        <f t="shared" si="10"/>
        <v>2016</v>
      </c>
      <c r="T159" s="12"/>
    </row>
    <row r="160" spans="1:20" ht="42.75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t="s">
        <v>8269</v>
      </c>
      <c r="P160">
        <f t="shared" si="11"/>
        <v>0</v>
      </c>
      <c r="Q160">
        <f t="shared" si="8"/>
        <v>0</v>
      </c>
      <c r="R160" s="10">
        <f t="shared" si="9"/>
        <v>41904.07671296296</v>
      </c>
      <c r="S160" s="12">
        <f t="shared" si="10"/>
        <v>2014</v>
      </c>
      <c r="T160" s="12"/>
    </row>
    <row r="161" spans="1:20" ht="42.75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t="s">
        <v>8269</v>
      </c>
      <c r="P161">
        <f t="shared" si="11"/>
        <v>0</v>
      </c>
      <c r="Q161">
        <f t="shared" si="8"/>
        <v>10</v>
      </c>
      <c r="R161" s="10">
        <f t="shared" si="9"/>
        <v>42514.434548611112</v>
      </c>
      <c r="S161" s="12">
        <f t="shared" si="10"/>
        <v>2016</v>
      </c>
      <c r="T161" s="12"/>
    </row>
    <row r="162" spans="1:20" ht="42.75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8270</v>
      </c>
      <c r="P162">
        <f t="shared" si="11"/>
        <v>0</v>
      </c>
      <c r="Q162">
        <f t="shared" si="8"/>
        <v>0</v>
      </c>
      <c r="R162" s="10">
        <f t="shared" si="9"/>
        <v>42171.913090277783</v>
      </c>
      <c r="S162" s="12">
        <f t="shared" si="10"/>
        <v>2015</v>
      </c>
      <c r="T162" s="12"/>
    </row>
    <row r="163" spans="1:20" ht="42.75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8270</v>
      </c>
      <c r="P163">
        <f t="shared" si="11"/>
        <v>0</v>
      </c>
      <c r="Q163">
        <f t="shared" si="8"/>
        <v>5</v>
      </c>
      <c r="R163" s="10">
        <f t="shared" si="9"/>
        <v>41792.687442129631</v>
      </c>
      <c r="S163" s="12">
        <f t="shared" si="10"/>
        <v>2014</v>
      </c>
      <c r="T163" s="12"/>
    </row>
    <row r="164" spans="1:20" ht="42.75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8270</v>
      </c>
      <c r="P164">
        <f t="shared" si="11"/>
        <v>16</v>
      </c>
      <c r="Q164">
        <f t="shared" si="8"/>
        <v>43.5</v>
      </c>
      <c r="R164" s="10">
        <f t="shared" si="9"/>
        <v>41835.126805555556</v>
      </c>
      <c r="S164" s="12">
        <f t="shared" si="10"/>
        <v>2014</v>
      </c>
      <c r="T164" s="12"/>
    </row>
    <row r="165" spans="1:20" ht="57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8270</v>
      </c>
      <c r="P165">
        <f t="shared" si="11"/>
        <v>0</v>
      </c>
      <c r="Q165">
        <f t="shared" si="8"/>
        <v>0</v>
      </c>
      <c r="R165" s="10">
        <f t="shared" si="9"/>
        <v>42243.961273148147</v>
      </c>
      <c r="S165" s="12">
        <f t="shared" si="10"/>
        <v>2015</v>
      </c>
      <c r="T165" s="12"/>
    </row>
    <row r="166" spans="1:20" ht="42.75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8270</v>
      </c>
      <c r="P166">
        <f t="shared" si="11"/>
        <v>1</v>
      </c>
      <c r="Q166">
        <f t="shared" si="8"/>
        <v>91.43</v>
      </c>
      <c r="R166" s="10">
        <f t="shared" si="9"/>
        <v>41841.762743055559</v>
      </c>
      <c r="S166" s="12">
        <f t="shared" si="10"/>
        <v>2014</v>
      </c>
      <c r="T166" s="12"/>
    </row>
    <row r="167" spans="1:20" ht="28.5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8270</v>
      </c>
      <c r="P167">
        <f t="shared" si="11"/>
        <v>0</v>
      </c>
      <c r="Q167">
        <f t="shared" si="8"/>
        <v>0</v>
      </c>
      <c r="R167" s="10">
        <f t="shared" si="9"/>
        <v>42351.658842592587</v>
      </c>
      <c r="S167" s="12">
        <f t="shared" si="10"/>
        <v>2015</v>
      </c>
      <c r="T167" s="12"/>
    </row>
    <row r="168" spans="1:20" ht="42.75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8270</v>
      </c>
      <c r="P168">
        <f t="shared" si="11"/>
        <v>60</v>
      </c>
      <c r="Q168">
        <f t="shared" si="8"/>
        <v>3000</v>
      </c>
      <c r="R168" s="10">
        <f t="shared" si="9"/>
        <v>42721.075949074075</v>
      </c>
      <c r="S168" s="12">
        <f t="shared" si="10"/>
        <v>2016</v>
      </c>
      <c r="T168" s="12"/>
    </row>
    <row r="169" spans="1:20" ht="42.75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8270</v>
      </c>
      <c r="P169">
        <f t="shared" si="11"/>
        <v>0</v>
      </c>
      <c r="Q169">
        <f t="shared" si="8"/>
        <v>5.5</v>
      </c>
      <c r="R169" s="10">
        <f t="shared" si="9"/>
        <v>42160.927488425921</v>
      </c>
      <c r="S169" s="12">
        <f t="shared" si="10"/>
        <v>2015</v>
      </c>
      <c r="T169" s="12"/>
    </row>
    <row r="170" spans="1:20" ht="42.75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8270</v>
      </c>
      <c r="P170">
        <f t="shared" si="11"/>
        <v>4</v>
      </c>
      <c r="Q170">
        <f t="shared" si="8"/>
        <v>108.33</v>
      </c>
      <c r="R170" s="10">
        <f t="shared" si="9"/>
        <v>42052.83530092593</v>
      </c>
      <c r="S170" s="12">
        <f t="shared" si="10"/>
        <v>2015</v>
      </c>
      <c r="T170" s="12"/>
    </row>
    <row r="171" spans="1:20" ht="42.75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8270</v>
      </c>
      <c r="P171">
        <f t="shared" si="11"/>
        <v>22</v>
      </c>
      <c r="Q171">
        <f t="shared" si="8"/>
        <v>56</v>
      </c>
      <c r="R171" s="10">
        <f t="shared" si="9"/>
        <v>41900.505312499998</v>
      </c>
      <c r="S171" s="12">
        <f t="shared" si="10"/>
        <v>2014</v>
      </c>
      <c r="T171" s="12"/>
    </row>
    <row r="172" spans="1:20" ht="42.75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8270</v>
      </c>
      <c r="P172">
        <f t="shared" si="11"/>
        <v>3</v>
      </c>
      <c r="Q172">
        <f t="shared" si="8"/>
        <v>32.5</v>
      </c>
      <c r="R172" s="10">
        <f t="shared" si="9"/>
        <v>42216.977812500001</v>
      </c>
      <c r="S172" s="12">
        <f t="shared" si="10"/>
        <v>2015</v>
      </c>
      <c r="T172" s="12"/>
    </row>
    <row r="173" spans="1:20" ht="42.75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8270</v>
      </c>
      <c r="P173">
        <f t="shared" si="11"/>
        <v>0</v>
      </c>
      <c r="Q173">
        <f t="shared" si="8"/>
        <v>1</v>
      </c>
      <c r="R173" s="10">
        <f t="shared" si="9"/>
        <v>42534.180717592593</v>
      </c>
      <c r="S173" s="12">
        <f t="shared" si="10"/>
        <v>2016</v>
      </c>
      <c r="T173" s="12"/>
    </row>
    <row r="174" spans="1:20" ht="42.75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8270</v>
      </c>
      <c r="P174">
        <f t="shared" si="11"/>
        <v>0</v>
      </c>
      <c r="Q174">
        <f t="shared" si="8"/>
        <v>0</v>
      </c>
      <c r="R174" s="10">
        <f t="shared" si="9"/>
        <v>42047.394942129627</v>
      </c>
      <c r="S174" s="12">
        <f t="shared" si="10"/>
        <v>2015</v>
      </c>
      <c r="T174" s="12"/>
    </row>
    <row r="175" spans="1:20" ht="42.75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8270</v>
      </c>
      <c r="P175">
        <f t="shared" si="11"/>
        <v>0</v>
      </c>
      <c r="Q175">
        <f t="shared" si="8"/>
        <v>0</v>
      </c>
      <c r="R175" s="10">
        <f t="shared" si="9"/>
        <v>42033.573009259257</v>
      </c>
      <c r="S175" s="12">
        <f t="shared" si="10"/>
        <v>2015</v>
      </c>
      <c r="T175" s="12"/>
    </row>
    <row r="176" spans="1:20" ht="42.75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8270</v>
      </c>
      <c r="P176">
        <f t="shared" si="11"/>
        <v>0</v>
      </c>
      <c r="Q176">
        <f t="shared" si="8"/>
        <v>0</v>
      </c>
      <c r="R176" s="10">
        <f t="shared" si="9"/>
        <v>42072.758981481486</v>
      </c>
      <c r="S176" s="12">
        <f t="shared" si="10"/>
        <v>2015</v>
      </c>
      <c r="T176" s="12"/>
    </row>
    <row r="177" spans="1:20" ht="42.75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8270</v>
      </c>
      <c r="P177">
        <f t="shared" si="11"/>
        <v>6</v>
      </c>
      <c r="Q177">
        <f t="shared" si="8"/>
        <v>49.88</v>
      </c>
      <c r="R177" s="10">
        <f t="shared" si="9"/>
        <v>41855.777905092589</v>
      </c>
      <c r="S177" s="12">
        <f t="shared" si="10"/>
        <v>2014</v>
      </c>
      <c r="T177" s="12"/>
    </row>
    <row r="178" spans="1:20" ht="42.75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8270</v>
      </c>
      <c r="P178">
        <f t="shared" si="11"/>
        <v>0</v>
      </c>
      <c r="Q178">
        <f t="shared" si="8"/>
        <v>0</v>
      </c>
      <c r="R178" s="10">
        <f t="shared" si="9"/>
        <v>42191.824062500003</v>
      </c>
      <c r="S178" s="12">
        <f t="shared" si="10"/>
        <v>2015</v>
      </c>
      <c r="T178" s="12"/>
    </row>
    <row r="179" spans="1:20" ht="28.5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8270</v>
      </c>
      <c r="P179">
        <f t="shared" si="11"/>
        <v>40</v>
      </c>
      <c r="Q179">
        <f t="shared" si="8"/>
        <v>25.71</v>
      </c>
      <c r="R179" s="10">
        <f t="shared" si="9"/>
        <v>42070.047754629632</v>
      </c>
      <c r="S179" s="12">
        <f t="shared" si="10"/>
        <v>2015</v>
      </c>
      <c r="T179" s="12"/>
    </row>
    <row r="180" spans="1:20" ht="28.5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8270</v>
      </c>
      <c r="P180">
        <f t="shared" si="11"/>
        <v>0</v>
      </c>
      <c r="Q180">
        <f t="shared" si="8"/>
        <v>0</v>
      </c>
      <c r="R180" s="10">
        <f t="shared" si="9"/>
        <v>42304.955381944441</v>
      </c>
      <c r="S180" s="12">
        <f t="shared" si="10"/>
        <v>2015</v>
      </c>
      <c r="T180" s="12"/>
    </row>
    <row r="181" spans="1:20" ht="28.5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8270</v>
      </c>
      <c r="P181">
        <f t="shared" si="11"/>
        <v>20</v>
      </c>
      <c r="Q181">
        <f t="shared" si="8"/>
        <v>100</v>
      </c>
      <c r="R181" s="10">
        <f t="shared" si="9"/>
        <v>42403.080497685187</v>
      </c>
      <c r="S181" s="12">
        <f t="shared" si="10"/>
        <v>2016</v>
      </c>
      <c r="T181" s="12"/>
    </row>
    <row r="182" spans="1:20" ht="42.75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8270</v>
      </c>
      <c r="P182">
        <f t="shared" si="11"/>
        <v>33</v>
      </c>
      <c r="Q182">
        <f t="shared" si="8"/>
        <v>30.85</v>
      </c>
      <c r="R182" s="10">
        <f t="shared" si="9"/>
        <v>42067.991238425922</v>
      </c>
      <c r="S182" s="12">
        <f t="shared" si="10"/>
        <v>2015</v>
      </c>
      <c r="T182" s="12"/>
    </row>
    <row r="183" spans="1:20" ht="42.75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8270</v>
      </c>
      <c r="P183">
        <f t="shared" si="11"/>
        <v>21</v>
      </c>
      <c r="Q183">
        <f t="shared" si="8"/>
        <v>180.5</v>
      </c>
      <c r="R183" s="10">
        <f t="shared" si="9"/>
        <v>42147.741840277777</v>
      </c>
      <c r="S183" s="12">
        <f t="shared" si="10"/>
        <v>2015</v>
      </c>
      <c r="T183" s="12"/>
    </row>
    <row r="184" spans="1:20" ht="42.75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8270</v>
      </c>
      <c r="P184">
        <f t="shared" si="11"/>
        <v>0</v>
      </c>
      <c r="Q184">
        <f t="shared" si="8"/>
        <v>0</v>
      </c>
      <c r="R184" s="10">
        <f t="shared" si="9"/>
        <v>42712.011944444443</v>
      </c>
      <c r="S184" s="12">
        <f t="shared" si="10"/>
        <v>2016</v>
      </c>
      <c r="T184" s="12"/>
    </row>
    <row r="185" spans="1:20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8270</v>
      </c>
      <c r="P185">
        <f t="shared" si="11"/>
        <v>36</v>
      </c>
      <c r="Q185">
        <f t="shared" si="8"/>
        <v>373.5</v>
      </c>
      <c r="R185" s="10">
        <f t="shared" si="9"/>
        <v>41939.810300925928</v>
      </c>
      <c r="S185" s="12">
        <f t="shared" si="10"/>
        <v>2014</v>
      </c>
      <c r="T185" s="12"/>
    </row>
    <row r="186" spans="1:20" ht="42.75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8270</v>
      </c>
      <c r="P186">
        <f t="shared" si="11"/>
        <v>3</v>
      </c>
      <c r="Q186">
        <f t="shared" si="8"/>
        <v>25.5</v>
      </c>
      <c r="R186" s="10">
        <f t="shared" si="9"/>
        <v>41825.791226851856</v>
      </c>
      <c r="S186" s="12">
        <f t="shared" si="10"/>
        <v>2014</v>
      </c>
      <c r="T186" s="12"/>
    </row>
    <row r="187" spans="1:20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8270</v>
      </c>
      <c r="P187">
        <f t="shared" si="11"/>
        <v>6</v>
      </c>
      <c r="Q187">
        <f t="shared" si="8"/>
        <v>220</v>
      </c>
      <c r="R187" s="10">
        <f t="shared" si="9"/>
        <v>42570.91133101852</v>
      </c>
      <c r="S187" s="12">
        <f t="shared" si="10"/>
        <v>2016</v>
      </c>
      <c r="T187" s="12"/>
    </row>
    <row r="188" spans="1:20" ht="42.75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8270</v>
      </c>
      <c r="P188">
        <f t="shared" si="11"/>
        <v>0</v>
      </c>
      <c r="Q188">
        <f t="shared" si="8"/>
        <v>0</v>
      </c>
      <c r="R188" s="10">
        <f t="shared" si="9"/>
        <v>42767.812893518523</v>
      </c>
      <c r="S188" s="12">
        <f t="shared" si="10"/>
        <v>2017</v>
      </c>
      <c r="T188" s="12"/>
    </row>
    <row r="189" spans="1:20" ht="42.75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8270</v>
      </c>
      <c r="P189">
        <f t="shared" si="11"/>
        <v>16</v>
      </c>
      <c r="Q189">
        <f t="shared" si="8"/>
        <v>160</v>
      </c>
      <c r="R189" s="10">
        <f t="shared" si="9"/>
        <v>42182.234456018516</v>
      </c>
      <c r="S189" s="12">
        <f t="shared" si="10"/>
        <v>2015</v>
      </c>
      <c r="T189" s="12"/>
    </row>
    <row r="190" spans="1:20" ht="42.75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8270</v>
      </c>
      <c r="P190">
        <f t="shared" si="11"/>
        <v>0</v>
      </c>
      <c r="Q190">
        <f t="shared" si="8"/>
        <v>0</v>
      </c>
      <c r="R190" s="10">
        <f t="shared" si="9"/>
        <v>41857.18304398148</v>
      </c>
      <c r="S190" s="12">
        <f t="shared" si="10"/>
        <v>2014</v>
      </c>
      <c r="T190" s="12"/>
    </row>
    <row r="191" spans="1:20" ht="42.75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8270</v>
      </c>
      <c r="P191">
        <f t="shared" si="11"/>
        <v>0</v>
      </c>
      <c r="Q191">
        <f t="shared" si="8"/>
        <v>69</v>
      </c>
      <c r="R191" s="10">
        <f t="shared" si="9"/>
        <v>42556.690706018519</v>
      </c>
      <c r="S191" s="12">
        <f t="shared" si="10"/>
        <v>2016</v>
      </c>
      <c r="T191" s="12"/>
    </row>
    <row r="192" spans="1:20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8270</v>
      </c>
      <c r="P192">
        <f t="shared" si="11"/>
        <v>0</v>
      </c>
      <c r="Q192">
        <f t="shared" si="8"/>
        <v>50</v>
      </c>
      <c r="R192" s="10">
        <f t="shared" si="9"/>
        <v>42527.650995370372</v>
      </c>
      <c r="S192" s="12">
        <f t="shared" si="10"/>
        <v>2016</v>
      </c>
      <c r="T192" s="12"/>
    </row>
    <row r="193" spans="1:20" ht="42.75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8270</v>
      </c>
      <c r="P193">
        <f t="shared" si="11"/>
        <v>5</v>
      </c>
      <c r="Q193">
        <f t="shared" si="8"/>
        <v>83.33</v>
      </c>
      <c r="R193" s="10">
        <f t="shared" si="9"/>
        <v>42239.441412037035</v>
      </c>
      <c r="S193" s="12">
        <f t="shared" si="10"/>
        <v>2015</v>
      </c>
      <c r="T193" s="12"/>
    </row>
    <row r="194" spans="1:20" ht="57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8270</v>
      </c>
      <c r="P194">
        <f t="shared" si="11"/>
        <v>0</v>
      </c>
      <c r="Q194">
        <f t="shared" si="8"/>
        <v>5.67</v>
      </c>
      <c r="R194" s="10">
        <f t="shared" si="9"/>
        <v>41899.792037037041</v>
      </c>
      <c r="S194" s="12">
        <f t="shared" si="10"/>
        <v>2014</v>
      </c>
      <c r="T194" s="12"/>
    </row>
    <row r="195" spans="1:20" ht="57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8270</v>
      </c>
      <c r="P195">
        <f t="shared" si="11"/>
        <v>0</v>
      </c>
      <c r="Q195">
        <f t="shared" ref="Q195:Q258" si="12">IFERROR(ROUND(E195/L195,2),0)</f>
        <v>0</v>
      </c>
      <c r="R195" s="10">
        <f t="shared" ref="R195:R258" si="13">(((J195/60)/60)/24)+DATE(1970,1,1)</f>
        <v>41911.934791666667</v>
      </c>
      <c r="S195" s="12">
        <f t="shared" ref="S195:S258" si="14">YEAR(R195)</f>
        <v>2014</v>
      </c>
      <c r="T195" s="12"/>
    </row>
    <row r="196" spans="1:20" ht="42.75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8270</v>
      </c>
      <c r="P196">
        <f t="shared" ref="P196:P259" si="15">ROUND(E196/D196*100,0)</f>
        <v>0</v>
      </c>
      <c r="Q196">
        <f t="shared" si="12"/>
        <v>1</v>
      </c>
      <c r="R196" s="10">
        <f t="shared" si="13"/>
        <v>42375.996886574074</v>
      </c>
      <c r="S196" s="12">
        <f t="shared" si="14"/>
        <v>2016</v>
      </c>
      <c r="T196" s="12"/>
    </row>
    <row r="197" spans="1:20" ht="42.75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8270</v>
      </c>
      <c r="P197">
        <f t="shared" si="15"/>
        <v>0</v>
      </c>
      <c r="Q197">
        <f t="shared" si="12"/>
        <v>0</v>
      </c>
      <c r="R197" s="10">
        <f t="shared" si="13"/>
        <v>42135.67050925926</v>
      </c>
      <c r="S197" s="12">
        <f t="shared" si="14"/>
        <v>2015</v>
      </c>
      <c r="T197" s="12"/>
    </row>
    <row r="198" spans="1:20" ht="42.75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8270</v>
      </c>
      <c r="P198">
        <f t="shared" si="15"/>
        <v>42</v>
      </c>
      <c r="Q198">
        <f t="shared" si="12"/>
        <v>77.11</v>
      </c>
      <c r="R198" s="10">
        <f t="shared" si="13"/>
        <v>42259.542800925927</v>
      </c>
      <c r="S198" s="12">
        <f t="shared" si="14"/>
        <v>2015</v>
      </c>
      <c r="T198" s="12"/>
    </row>
    <row r="199" spans="1:20" ht="42.75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8270</v>
      </c>
      <c r="P199">
        <f t="shared" si="15"/>
        <v>10</v>
      </c>
      <c r="Q199">
        <f t="shared" si="12"/>
        <v>32.75</v>
      </c>
      <c r="R199" s="10">
        <f t="shared" si="13"/>
        <v>42741.848379629635</v>
      </c>
      <c r="S199" s="12">
        <f t="shared" si="14"/>
        <v>2017</v>
      </c>
      <c r="T199" s="12"/>
    </row>
    <row r="200" spans="1:20" ht="42.75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8270</v>
      </c>
      <c r="P200">
        <f t="shared" si="15"/>
        <v>1</v>
      </c>
      <c r="Q200">
        <f t="shared" si="12"/>
        <v>46.5</v>
      </c>
      <c r="R200" s="10">
        <f t="shared" si="13"/>
        <v>41887.383356481485</v>
      </c>
      <c r="S200" s="12">
        <f t="shared" si="14"/>
        <v>2014</v>
      </c>
      <c r="T200" s="12"/>
    </row>
    <row r="201" spans="1:20" ht="42.75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8270</v>
      </c>
      <c r="P201">
        <f t="shared" si="15"/>
        <v>0</v>
      </c>
      <c r="Q201">
        <f t="shared" si="12"/>
        <v>0</v>
      </c>
      <c r="R201" s="10">
        <f t="shared" si="13"/>
        <v>42584.123865740738</v>
      </c>
      <c r="S201" s="12">
        <f t="shared" si="14"/>
        <v>2016</v>
      </c>
      <c r="T201" s="12"/>
    </row>
    <row r="202" spans="1:20" ht="28.5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8270</v>
      </c>
      <c r="P202">
        <f t="shared" si="15"/>
        <v>26</v>
      </c>
      <c r="Q202">
        <f t="shared" si="12"/>
        <v>87.31</v>
      </c>
      <c r="R202" s="10">
        <f t="shared" si="13"/>
        <v>41867.083368055559</v>
      </c>
      <c r="S202" s="12">
        <f t="shared" si="14"/>
        <v>2014</v>
      </c>
      <c r="T202" s="12"/>
    </row>
    <row r="203" spans="1:20" ht="42.75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8270</v>
      </c>
      <c r="P203">
        <f t="shared" si="15"/>
        <v>58</v>
      </c>
      <c r="Q203">
        <f t="shared" si="12"/>
        <v>54.29</v>
      </c>
      <c r="R203" s="10">
        <f t="shared" si="13"/>
        <v>42023.818622685183</v>
      </c>
      <c r="S203" s="12">
        <f t="shared" si="14"/>
        <v>2015</v>
      </c>
      <c r="T203" s="12"/>
    </row>
    <row r="204" spans="1:20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8270</v>
      </c>
      <c r="P204">
        <f t="shared" si="15"/>
        <v>0</v>
      </c>
      <c r="Q204">
        <f t="shared" si="12"/>
        <v>0</v>
      </c>
      <c r="R204" s="10">
        <f t="shared" si="13"/>
        <v>42255.927824074075</v>
      </c>
      <c r="S204" s="12">
        <f t="shared" si="14"/>
        <v>2015</v>
      </c>
      <c r="T204" s="12"/>
    </row>
    <row r="205" spans="1:20" ht="42.75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8270</v>
      </c>
      <c r="P205">
        <f t="shared" si="15"/>
        <v>30</v>
      </c>
      <c r="Q205">
        <f t="shared" si="12"/>
        <v>93.25</v>
      </c>
      <c r="R205" s="10">
        <f t="shared" si="13"/>
        <v>41973.847962962958</v>
      </c>
      <c r="S205" s="12">
        <f t="shared" si="14"/>
        <v>2014</v>
      </c>
      <c r="T205" s="12"/>
    </row>
    <row r="206" spans="1:20" ht="42.75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8270</v>
      </c>
      <c r="P206">
        <f t="shared" si="15"/>
        <v>51</v>
      </c>
      <c r="Q206">
        <f t="shared" si="12"/>
        <v>117.68</v>
      </c>
      <c r="R206" s="10">
        <f t="shared" si="13"/>
        <v>42556.583368055552</v>
      </c>
      <c r="S206" s="12">
        <f t="shared" si="14"/>
        <v>2016</v>
      </c>
      <c r="T206" s="12"/>
    </row>
    <row r="207" spans="1:20" ht="42.75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8270</v>
      </c>
      <c r="P207">
        <f t="shared" si="15"/>
        <v>16</v>
      </c>
      <c r="Q207">
        <f t="shared" si="12"/>
        <v>76.47</v>
      </c>
      <c r="R207" s="10">
        <f t="shared" si="13"/>
        <v>42248.632199074069</v>
      </c>
      <c r="S207" s="12">
        <f t="shared" si="14"/>
        <v>2015</v>
      </c>
      <c r="T207" s="12"/>
    </row>
    <row r="208" spans="1:20" ht="42.75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8270</v>
      </c>
      <c r="P208">
        <f t="shared" si="15"/>
        <v>0</v>
      </c>
      <c r="Q208">
        <f t="shared" si="12"/>
        <v>0</v>
      </c>
      <c r="R208" s="10">
        <f t="shared" si="13"/>
        <v>42567.004432870366</v>
      </c>
      <c r="S208" s="12">
        <f t="shared" si="14"/>
        <v>2016</v>
      </c>
      <c r="T208" s="12"/>
    </row>
    <row r="209" spans="1:20" ht="42.75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8270</v>
      </c>
      <c r="P209">
        <f t="shared" si="15"/>
        <v>15</v>
      </c>
      <c r="Q209">
        <f t="shared" si="12"/>
        <v>163.85</v>
      </c>
      <c r="R209" s="10">
        <f t="shared" si="13"/>
        <v>41978.197199074071</v>
      </c>
      <c r="S209" s="12">
        <f t="shared" si="14"/>
        <v>2014</v>
      </c>
      <c r="T209" s="12"/>
    </row>
    <row r="210" spans="1:20" ht="42.75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8270</v>
      </c>
      <c r="P210">
        <f t="shared" si="15"/>
        <v>0</v>
      </c>
      <c r="Q210">
        <f t="shared" si="12"/>
        <v>0</v>
      </c>
      <c r="R210" s="10">
        <f t="shared" si="13"/>
        <v>41959.369988425926</v>
      </c>
      <c r="S210" s="12">
        <f t="shared" si="14"/>
        <v>2014</v>
      </c>
      <c r="T210" s="12"/>
    </row>
    <row r="211" spans="1:20" ht="42.75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8270</v>
      </c>
      <c r="P211">
        <f t="shared" si="15"/>
        <v>0</v>
      </c>
      <c r="Q211">
        <f t="shared" si="12"/>
        <v>0</v>
      </c>
      <c r="R211" s="10">
        <f t="shared" si="13"/>
        <v>42165.922858796301</v>
      </c>
      <c r="S211" s="12">
        <f t="shared" si="14"/>
        <v>2015</v>
      </c>
      <c r="T211" s="12"/>
    </row>
    <row r="212" spans="1:20" ht="42.75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8270</v>
      </c>
      <c r="P212">
        <f t="shared" si="15"/>
        <v>25</v>
      </c>
      <c r="Q212">
        <f t="shared" si="12"/>
        <v>91.82</v>
      </c>
      <c r="R212" s="10">
        <f t="shared" si="13"/>
        <v>42249.064722222218</v>
      </c>
      <c r="S212" s="12">
        <f t="shared" si="14"/>
        <v>2015</v>
      </c>
      <c r="T212" s="12"/>
    </row>
    <row r="213" spans="1:20" ht="42.75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8270</v>
      </c>
      <c r="P213">
        <f t="shared" si="15"/>
        <v>45</v>
      </c>
      <c r="Q213">
        <f t="shared" si="12"/>
        <v>185.83</v>
      </c>
      <c r="R213" s="10">
        <f t="shared" si="13"/>
        <v>42236.159918981488</v>
      </c>
      <c r="S213" s="12">
        <f t="shared" si="14"/>
        <v>2015</v>
      </c>
      <c r="T213" s="12"/>
    </row>
    <row r="214" spans="1:20" ht="28.5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8270</v>
      </c>
      <c r="P214">
        <f t="shared" si="15"/>
        <v>0</v>
      </c>
      <c r="Q214">
        <f t="shared" si="12"/>
        <v>1</v>
      </c>
      <c r="R214" s="10">
        <f t="shared" si="13"/>
        <v>42416.881018518514</v>
      </c>
      <c r="S214" s="12">
        <f t="shared" si="14"/>
        <v>2016</v>
      </c>
      <c r="T214" s="12"/>
    </row>
    <row r="215" spans="1:20" ht="42.75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8270</v>
      </c>
      <c r="P215">
        <f t="shared" si="15"/>
        <v>0</v>
      </c>
      <c r="Q215">
        <f t="shared" si="12"/>
        <v>20</v>
      </c>
      <c r="R215" s="10">
        <f t="shared" si="13"/>
        <v>42202.594293981485</v>
      </c>
      <c r="S215" s="12">
        <f t="shared" si="14"/>
        <v>2015</v>
      </c>
      <c r="T215" s="12"/>
    </row>
    <row r="216" spans="1:20" ht="42.75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8270</v>
      </c>
      <c r="P216">
        <f t="shared" si="15"/>
        <v>0</v>
      </c>
      <c r="Q216">
        <f t="shared" si="12"/>
        <v>1</v>
      </c>
      <c r="R216" s="10">
        <f t="shared" si="13"/>
        <v>42009.64061342593</v>
      </c>
      <c r="S216" s="12">
        <f t="shared" si="14"/>
        <v>2015</v>
      </c>
      <c r="T216" s="12"/>
    </row>
    <row r="217" spans="1:20" ht="42.75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8270</v>
      </c>
      <c r="P217">
        <f t="shared" si="15"/>
        <v>0</v>
      </c>
      <c r="Q217">
        <f t="shared" si="12"/>
        <v>10</v>
      </c>
      <c r="R217" s="10">
        <f t="shared" si="13"/>
        <v>42375.230115740742</v>
      </c>
      <c r="S217" s="12">
        <f t="shared" si="14"/>
        <v>2016</v>
      </c>
      <c r="T217" s="12"/>
    </row>
    <row r="218" spans="1:20" ht="42.75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8270</v>
      </c>
      <c r="P218">
        <f t="shared" si="15"/>
        <v>56</v>
      </c>
      <c r="Q218">
        <f t="shared" si="12"/>
        <v>331.54</v>
      </c>
      <c r="R218" s="10">
        <f t="shared" si="13"/>
        <v>42066.958761574075</v>
      </c>
      <c r="S218" s="12">
        <f t="shared" si="14"/>
        <v>2015</v>
      </c>
      <c r="T218" s="12"/>
    </row>
    <row r="219" spans="1:20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8270</v>
      </c>
      <c r="P219">
        <f t="shared" si="15"/>
        <v>12</v>
      </c>
      <c r="Q219">
        <f t="shared" si="12"/>
        <v>314.29000000000002</v>
      </c>
      <c r="R219" s="10">
        <f t="shared" si="13"/>
        <v>41970.64061342593</v>
      </c>
      <c r="S219" s="12">
        <f t="shared" si="14"/>
        <v>2014</v>
      </c>
      <c r="T219" s="12"/>
    </row>
    <row r="220" spans="1:20" ht="42.75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8270</v>
      </c>
      <c r="P220">
        <f t="shared" si="15"/>
        <v>2</v>
      </c>
      <c r="Q220">
        <f t="shared" si="12"/>
        <v>100</v>
      </c>
      <c r="R220" s="10">
        <f t="shared" si="13"/>
        <v>42079.628344907411</v>
      </c>
      <c r="S220" s="12">
        <f t="shared" si="14"/>
        <v>2015</v>
      </c>
      <c r="T220" s="12"/>
    </row>
    <row r="221" spans="1:20" ht="28.5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8270</v>
      </c>
      <c r="P221">
        <f t="shared" si="15"/>
        <v>18</v>
      </c>
      <c r="Q221">
        <f t="shared" si="12"/>
        <v>115.99</v>
      </c>
      <c r="R221" s="10">
        <f t="shared" si="13"/>
        <v>42429.326678240745</v>
      </c>
      <c r="S221" s="12">
        <f t="shared" si="14"/>
        <v>2016</v>
      </c>
      <c r="T221" s="12"/>
    </row>
    <row r="222" spans="1:20" ht="42.75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8270</v>
      </c>
      <c r="P222">
        <f t="shared" si="15"/>
        <v>1</v>
      </c>
      <c r="Q222">
        <f t="shared" si="12"/>
        <v>120</v>
      </c>
      <c r="R222" s="10">
        <f t="shared" si="13"/>
        <v>42195.643865740742</v>
      </c>
      <c r="S222" s="12">
        <f t="shared" si="14"/>
        <v>2015</v>
      </c>
      <c r="T222" s="12"/>
    </row>
    <row r="223" spans="1:20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8270</v>
      </c>
      <c r="P223">
        <f t="shared" si="15"/>
        <v>0</v>
      </c>
      <c r="Q223">
        <f t="shared" si="12"/>
        <v>0</v>
      </c>
      <c r="R223" s="10">
        <f t="shared" si="13"/>
        <v>42031.837546296301</v>
      </c>
      <c r="S223" s="12">
        <f t="shared" si="14"/>
        <v>2015</v>
      </c>
      <c r="T223" s="12"/>
    </row>
    <row r="224" spans="1:20" ht="42.75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8270</v>
      </c>
      <c r="P224">
        <f t="shared" si="15"/>
        <v>13</v>
      </c>
      <c r="Q224">
        <f t="shared" si="12"/>
        <v>65</v>
      </c>
      <c r="R224" s="10">
        <f t="shared" si="13"/>
        <v>42031.769884259258</v>
      </c>
      <c r="S224" s="12">
        <f t="shared" si="14"/>
        <v>2015</v>
      </c>
      <c r="T224" s="12"/>
    </row>
    <row r="225" spans="1:20" ht="42.75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8270</v>
      </c>
      <c r="P225">
        <f t="shared" si="15"/>
        <v>0</v>
      </c>
      <c r="Q225">
        <f t="shared" si="12"/>
        <v>0</v>
      </c>
      <c r="R225" s="10">
        <f t="shared" si="13"/>
        <v>42482.048032407409</v>
      </c>
      <c r="S225" s="12">
        <f t="shared" si="14"/>
        <v>2016</v>
      </c>
      <c r="T225" s="12"/>
    </row>
    <row r="226" spans="1:20" ht="42.75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8270</v>
      </c>
      <c r="P226">
        <f t="shared" si="15"/>
        <v>0</v>
      </c>
      <c r="Q226">
        <f t="shared" si="12"/>
        <v>0</v>
      </c>
      <c r="R226" s="10">
        <f t="shared" si="13"/>
        <v>42135.235254629632</v>
      </c>
      <c r="S226" s="12">
        <f t="shared" si="14"/>
        <v>2015</v>
      </c>
      <c r="T226" s="12"/>
    </row>
    <row r="227" spans="1:20" ht="42.75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8270</v>
      </c>
      <c r="P227">
        <f t="shared" si="15"/>
        <v>0</v>
      </c>
      <c r="Q227">
        <f t="shared" si="12"/>
        <v>0</v>
      </c>
      <c r="R227" s="10">
        <f t="shared" si="13"/>
        <v>42438.961273148147</v>
      </c>
      <c r="S227" s="12">
        <f t="shared" si="14"/>
        <v>2016</v>
      </c>
      <c r="T227" s="12"/>
    </row>
    <row r="228" spans="1:20" ht="42.75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8270</v>
      </c>
      <c r="P228">
        <f t="shared" si="15"/>
        <v>1</v>
      </c>
      <c r="Q228">
        <f t="shared" si="12"/>
        <v>125</v>
      </c>
      <c r="R228" s="10">
        <f t="shared" si="13"/>
        <v>42106.666018518517</v>
      </c>
      <c r="S228" s="12">
        <f t="shared" si="14"/>
        <v>2015</v>
      </c>
      <c r="T228" s="12"/>
    </row>
    <row r="229" spans="1:20" ht="42.75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8270</v>
      </c>
      <c r="P229">
        <f t="shared" si="15"/>
        <v>0</v>
      </c>
      <c r="Q229">
        <f t="shared" si="12"/>
        <v>0</v>
      </c>
      <c r="R229" s="10">
        <f t="shared" si="13"/>
        <v>42164.893993055557</v>
      </c>
      <c r="S229" s="12">
        <f t="shared" si="14"/>
        <v>2015</v>
      </c>
      <c r="T229" s="12"/>
    </row>
    <row r="230" spans="1:20" ht="28.5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8270</v>
      </c>
      <c r="P230">
        <f t="shared" si="15"/>
        <v>0</v>
      </c>
      <c r="Q230">
        <f t="shared" si="12"/>
        <v>0</v>
      </c>
      <c r="R230" s="10">
        <f t="shared" si="13"/>
        <v>42096.686400462961</v>
      </c>
      <c r="S230" s="12">
        <f t="shared" si="14"/>
        <v>2015</v>
      </c>
      <c r="T230" s="12"/>
    </row>
    <row r="231" spans="1:20" ht="42.75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8270</v>
      </c>
      <c r="P231">
        <f t="shared" si="15"/>
        <v>0</v>
      </c>
      <c r="Q231">
        <f t="shared" si="12"/>
        <v>0</v>
      </c>
      <c r="R231" s="10">
        <f t="shared" si="13"/>
        <v>42383.933993055558</v>
      </c>
      <c r="S231" s="12">
        <f t="shared" si="14"/>
        <v>2016</v>
      </c>
      <c r="T231" s="12"/>
    </row>
    <row r="232" spans="1:20" ht="42.75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8270</v>
      </c>
      <c r="P232">
        <f t="shared" si="15"/>
        <v>0</v>
      </c>
      <c r="Q232">
        <f t="shared" si="12"/>
        <v>30</v>
      </c>
      <c r="R232" s="10">
        <f t="shared" si="13"/>
        <v>42129.777210648142</v>
      </c>
      <c r="S232" s="12">
        <f t="shared" si="14"/>
        <v>2015</v>
      </c>
      <c r="T232" s="12"/>
    </row>
    <row r="233" spans="1:20" ht="42.75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8270</v>
      </c>
      <c r="P233">
        <f t="shared" si="15"/>
        <v>0</v>
      </c>
      <c r="Q233">
        <f t="shared" si="12"/>
        <v>0</v>
      </c>
      <c r="R233" s="10">
        <f t="shared" si="13"/>
        <v>42341.958923611113</v>
      </c>
      <c r="S233" s="12">
        <f t="shared" si="14"/>
        <v>2015</v>
      </c>
      <c r="T233" s="12"/>
    </row>
    <row r="234" spans="1:20" ht="42.75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8270</v>
      </c>
      <c r="P234">
        <f t="shared" si="15"/>
        <v>3</v>
      </c>
      <c r="Q234">
        <f t="shared" si="12"/>
        <v>15.71</v>
      </c>
      <c r="R234" s="10">
        <f t="shared" si="13"/>
        <v>42032.82576388889</v>
      </c>
      <c r="S234" s="12">
        <f t="shared" si="14"/>
        <v>2015</v>
      </c>
      <c r="T234" s="12"/>
    </row>
    <row r="235" spans="1:20" ht="42.75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8270</v>
      </c>
      <c r="P235">
        <f t="shared" si="15"/>
        <v>0</v>
      </c>
      <c r="Q235">
        <f t="shared" si="12"/>
        <v>0</v>
      </c>
      <c r="R235" s="10">
        <f t="shared" si="13"/>
        <v>42612.911712962959</v>
      </c>
      <c r="S235" s="12">
        <f t="shared" si="14"/>
        <v>2016</v>
      </c>
      <c r="T235" s="12"/>
    </row>
    <row r="236" spans="1:20" ht="42.75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8270</v>
      </c>
      <c r="P236">
        <f t="shared" si="15"/>
        <v>40</v>
      </c>
      <c r="Q236">
        <f t="shared" si="12"/>
        <v>80.2</v>
      </c>
      <c r="R236" s="10">
        <f t="shared" si="13"/>
        <v>42136.035405092596</v>
      </c>
      <c r="S236" s="12">
        <f t="shared" si="14"/>
        <v>2015</v>
      </c>
      <c r="T236" s="12"/>
    </row>
    <row r="237" spans="1:20" ht="42.75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8270</v>
      </c>
      <c r="P237">
        <f t="shared" si="15"/>
        <v>0</v>
      </c>
      <c r="Q237">
        <f t="shared" si="12"/>
        <v>0</v>
      </c>
      <c r="R237" s="10">
        <f t="shared" si="13"/>
        <v>42164.908530092594</v>
      </c>
      <c r="S237" s="12">
        <f t="shared" si="14"/>
        <v>2015</v>
      </c>
      <c r="T237" s="12"/>
    </row>
    <row r="238" spans="1:20" ht="42.75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8270</v>
      </c>
      <c r="P238">
        <f t="shared" si="15"/>
        <v>0</v>
      </c>
      <c r="Q238">
        <f t="shared" si="12"/>
        <v>0</v>
      </c>
      <c r="R238" s="10">
        <f t="shared" si="13"/>
        <v>42321.08447916666</v>
      </c>
      <c r="S238" s="12">
        <f t="shared" si="14"/>
        <v>2015</v>
      </c>
      <c r="T238" s="12"/>
    </row>
    <row r="239" spans="1:20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8270</v>
      </c>
      <c r="P239">
        <f t="shared" si="15"/>
        <v>0</v>
      </c>
      <c r="Q239">
        <f t="shared" si="12"/>
        <v>50</v>
      </c>
      <c r="R239" s="10">
        <f t="shared" si="13"/>
        <v>42377.577187499999</v>
      </c>
      <c r="S239" s="12">
        <f t="shared" si="14"/>
        <v>2016</v>
      </c>
      <c r="T239" s="12"/>
    </row>
    <row r="240" spans="1:20" ht="42.75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8270</v>
      </c>
      <c r="P240">
        <f t="shared" si="15"/>
        <v>0</v>
      </c>
      <c r="Q240">
        <f t="shared" si="12"/>
        <v>0</v>
      </c>
      <c r="R240" s="10">
        <f t="shared" si="13"/>
        <v>42713.962499999994</v>
      </c>
      <c r="S240" s="12">
        <f t="shared" si="14"/>
        <v>2016</v>
      </c>
      <c r="T240" s="12"/>
    </row>
    <row r="241" spans="1:20" ht="42.75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8270</v>
      </c>
      <c r="P241">
        <f t="shared" si="15"/>
        <v>25</v>
      </c>
      <c r="Q241">
        <f t="shared" si="12"/>
        <v>50</v>
      </c>
      <c r="R241" s="10">
        <f t="shared" si="13"/>
        <v>42297.110300925924</v>
      </c>
      <c r="S241" s="12">
        <f t="shared" si="14"/>
        <v>2015</v>
      </c>
      <c r="T241" s="12"/>
    </row>
    <row r="242" spans="1:20" ht="42.75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t="s">
        <v>8271</v>
      </c>
      <c r="P242">
        <f t="shared" si="15"/>
        <v>108</v>
      </c>
      <c r="Q242">
        <f t="shared" si="12"/>
        <v>117.85</v>
      </c>
      <c r="R242" s="10">
        <f t="shared" si="13"/>
        <v>41354.708460648151</v>
      </c>
      <c r="S242" s="12">
        <f t="shared" si="14"/>
        <v>2013</v>
      </c>
      <c r="T242" s="12"/>
    </row>
    <row r="243" spans="1:20" ht="42.75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t="s">
        <v>8271</v>
      </c>
      <c r="P243">
        <f t="shared" si="15"/>
        <v>113</v>
      </c>
      <c r="Q243">
        <f t="shared" si="12"/>
        <v>109.04</v>
      </c>
      <c r="R243" s="10">
        <f t="shared" si="13"/>
        <v>41949.697962962964</v>
      </c>
      <c r="S243" s="12">
        <f t="shared" si="14"/>
        <v>2014</v>
      </c>
      <c r="T243" s="12"/>
    </row>
    <row r="244" spans="1:20" ht="42.75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t="s">
        <v>8271</v>
      </c>
      <c r="P244">
        <f t="shared" si="15"/>
        <v>113</v>
      </c>
      <c r="Q244">
        <f t="shared" si="12"/>
        <v>73.02</v>
      </c>
      <c r="R244" s="10">
        <f t="shared" si="13"/>
        <v>40862.492939814816</v>
      </c>
      <c r="S244" s="12">
        <f t="shared" si="14"/>
        <v>2011</v>
      </c>
      <c r="T244" s="12"/>
    </row>
    <row r="245" spans="1:20" ht="42.75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t="s">
        <v>8271</v>
      </c>
      <c r="P245">
        <f t="shared" si="15"/>
        <v>103</v>
      </c>
      <c r="Q245">
        <f t="shared" si="12"/>
        <v>78.2</v>
      </c>
      <c r="R245" s="10">
        <f t="shared" si="13"/>
        <v>41662.047500000001</v>
      </c>
      <c r="S245" s="12">
        <f t="shared" si="14"/>
        <v>2014</v>
      </c>
      <c r="T245" s="12"/>
    </row>
    <row r="246" spans="1:20" ht="57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t="s">
        <v>8271</v>
      </c>
      <c r="P246">
        <f t="shared" si="15"/>
        <v>114</v>
      </c>
      <c r="Q246">
        <f t="shared" si="12"/>
        <v>47.4</v>
      </c>
      <c r="R246" s="10">
        <f t="shared" si="13"/>
        <v>40213.323599537034</v>
      </c>
      <c r="S246" s="12">
        <f t="shared" si="14"/>
        <v>2010</v>
      </c>
      <c r="T246" s="12"/>
    </row>
    <row r="247" spans="1:20" ht="42.75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t="s">
        <v>8271</v>
      </c>
      <c r="P247">
        <f t="shared" si="15"/>
        <v>104</v>
      </c>
      <c r="Q247">
        <f t="shared" si="12"/>
        <v>54.02</v>
      </c>
      <c r="R247" s="10">
        <f t="shared" si="13"/>
        <v>41107.053067129629</v>
      </c>
      <c r="S247" s="12">
        <f t="shared" si="14"/>
        <v>2012</v>
      </c>
      <c r="T247" s="12"/>
    </row>
    <row r="248" spans="1:20" ht="42.75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t="s">
        <v>8271</v>
      </c>
      <c r="P248">
        <f t="shared" si="15"/>
        <v>305</v>
      </c>
      <c r="Q248">
        <f t="shared" si="12"/>
        <v>68.489999999999995</v>
      </c>
      <c r="R248" s="10">
        <f t="shared" si="13"/>
        <v>40480.363483796296</v>
      </c>
      <c r="S248" s="12">
        <f t="shared" si="14"/>
        <v>2010</v>
      </c>
      <c r="T248" s="12"/>
    </row>
    <row r="249" spans="1:20" ht="57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t="s">
        <v>8271</v>
      </c>
      <c r="P249">
        <f t="shared" si="15"/>
        <v>134</v>
      </c>
      <c r="Q249">
        <f t="shared" si="12"/>
        <v>108.15</v>
      </c>
      <c r="R249" s="10">
        <f t="shared" si="13"/>
        <v>40430.604328703703</v>
      </c>
      <c r="S249" s="12">
        <f t="shared" si="14"/>
        <v>2010</v>
      </c>
      <c r="T249" s="12"/>
    </row>
    <row r="250" spans="1:20" ht="42.75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t="s">
        <v>8271</v>
      </c>
      <c r="P250">
        <f t="shared" si="15"/>
        <v>101</v>
      </c>
      <c r="Q250">
        <f t="shared" si="12"/>
        <v>589.95000000000005</v>
      </c>
      <c r="R250" s="10">
        <f t="shared" si="13"/>
        <v>40870.774409722224</v>
      </c>
      <c r="S250" s="12">
        <f t="shared" si="14"/>
        <v>2011</v>
      </c>
      <c r="T250" s="12"/>
    </row>
    <row r="251" spans="1:20" ht="57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t="s">
        <v>8271</v>
      </c>
      <c r="P251">
        <f t="shared" si="15"/>
        <v>113</v>
      </c>
      <c r="Q251">
        <f t="shared" si="12"/>
        <v>48.05</v>
      </c>
      <c r="R251" s="10">
        <f t="shared" si="13"/>
        <v>40332.923842592594</v>
      </c>
      <c r="S251" s="12">
        <f t="shared" si="14"/>
        <v>2010</v>
      </c>
      <c r="T251" s="12"/>
    </row>
    <row r="252" spans="1:20" ht="42.75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t="s">
        <v>8271</v>
      </c>
      <c r="P252">
        <f t="shared" si="15"/>
        <v>106</v>
      </c>
      <c r="Q252">
        <f t="shared" si="12"/>
        <v>72.48</v>
      </c>
      <c r="R252" s="10">
        <f t="shared" si="13"/>
        <v>41401.565868055557</v>
      </c>
      <c r="S252" s="12">
        <f t="shared" si="14"/>
        <v>2013</v>
      </c>
      <c r="T252" s="12"/>
    </row>
    <row r="253" spans="1:20" ht="42.75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t="s">
        <v>8271</v>
      </c>
      <c r="P253">
        <f t="shared" si="15"/>
        <v>126</v>
      </c>
      <c r="Q253">
        <f t="shared" si="12"/>
        <v>57.08</v>
      </c>
      <c r="R253" s="10">
        <f t="shared" si="13"/>
        <v>41013.787569444445</v>
      </c>
      <c r="S253" s="12">
        <f t="shared" si="14"/>
        <v>2012</v>
      </c>
      <c r="T253" s="12"/>
    </row>
    <row r="254" spans="1:20" ht="42.75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t="s">
        <v>8271</v>
      </c>
      <c r="P254">
        <f t="shared" si="15"/>
        <v>185</v>
      </c>
      <c r="Q254">
        <f t="shared" si="12"/>
        <v>85.44</v>
      </c>
      <c r="R254" s="10">
        <f t="shared" si="13"/>
        <v>40266.662708333337</v>
      </c>
      <c r="S254" s="12">
        <f t="shared" si="14"/>
        <v>2010</v>
      </c>
      <c r="T254" s="12"/>
    </row>
    <row r="255" spans="1:20" ht="42.75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t="s">
        <v>8271</v>
      </c>
      <c r="P255">
        <f t="shared" si="15"/>
        <v>101</v>
      </c>
      <c r="Q255">
        <f t="shared" si="12"/>
        <v>215.86</v>
      </c>
      <c r="R255" s="10">
        <f t="shared" si="13"/>
        <v>40924.650868055556</v>
      </c>
      <c r="S255" s="12">
        <f t="shared" si="14"/>
        <v>2012</v>
      </c>
      <c r="T255" s="12"/>
    </row>
    <row r="256" spans="1:20" ht="42.75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t="s">
        <v>8271</v>
      </c>
      <c r="P256">
        <f t="shared" si="15"/>
        <v>117</v>
      </c>
      <c r="Q256">
        <f t="shared" si="12"/>
        <v>89.39</v>
      </c>
      <c r="R256" s="10">
        <f t="shared" si="13"/>
        <v>42263.952662037031</v>
      </c>
      <c r="S256" s="12">
        <f t="shared" si="14"/>
        <v>2015</v>
      </c>
      <c r="T256" s="12"/>
    </row>
    <row r="257" spans="1:20" ht="28.5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t="s">
        <v>8271</v>
      </c>
      <c r="P257">
        <f t="shared" si="15"/>
        <v>107</v>
      </c>
      <c r="Q257">
        <f t="shared" si="12"/>
        <v>45.42</v>
      </c>
      <c r="R257" s="10">
        <f t="shared" si="13"/>
        <v>40588.526412037041</v>
      </c>
      <c r="S257" s="12">
        <f t="shared" si="14"/>
        <v>2011</v>
      </c>
      <c r="T257" s="12"/>
    </row>
    <row r="258" spans="1:20" ht="42.75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t="s">
        <v>8271</v>
      </c>
      <c r="P258">
        <f t="shared" si="15"/>
        <v>139</v>
      </c>
      <c r="Q258">
        <f t="shared" si="12"/>
        <v>65.760000000000005</v>
      </c>
      <c r="R258" s="10">
        <f t="shared" si="13"/>
        <v>41319.769293981481</v>
      </c>
      <c r="S258" s="12">
        <f t="shared" si="14"/>
        <v>2013</v>
      </c>
      <c r="T258" s="12"/>
    </row>
    <row r="259" spans="1:20" ht="42.75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t="s">
        <v>8271</v>
      </c>
      <c r="P259">
        <f t="shared" si="15"/>
        <v>107</v>
      </c>
      <c r="Q259">
        <f t="shared" ref="Q259:Q322" si="16">IFERROR(ROUND(E259/L259,2),0)</f>
        <v>66.7</v>
      </c>
      <c r="R259" s="10">
        <f t="shared" ref="R259:R322" si="17">(((J259/60)/60)/24)+DATE(1970,1,1)</f>
        <v>42479.626875000002</v>
      </c>
      <c r="S259" s="12">
        <f t="shared" ref="S259:S322" si="18">YEAR(R259)</f>
        <v>2016</v>
      </c>
      <c r="T259" s="12"/>
    </row>
    <row r="260" spans="1:20" ht="42.75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t="s">
        <v>8271</v>
      </c>
      <c r="P260">
        <f t="shared" ref="P260:P323" si="19">ROUND(E260/D260*100,0)</f>
        <v>191</v>
      </c>
      <c r="Q260">
        <f t="shared" si="16"/>
        <v>83.35</v>
      </c>
      <c r="R260" s="10">
        <f t="shared" si="17"/>
        <v>40682.051689814813</v>
      </c>
      <c r="S260" s="12">
        <f t="shared" si="18"/>
        <v>2011</v>
      </c>
      <c r="T260" s="12"/>
    </row>
    <row r="261" spans="1:20" ht="42.75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t="s">
        <v>8271</v>
      </c>
      <c r="P261">
        <f t="shared" si="19"/>
        <v>132</v>
      </c>
      <c r="Q261">
        <f t="shared" si="16"/>
        <v>105.05</v>
      </c>
      <c r="R261" s="10">
        <f t="shared" si="17"/>
        <v>42072.738067129627</v>
      </c>
      <c r="S261" s="12">
        <f t="shared" si="18"/>
        <v>2015</v>
      </c>
      <c r="T261" s="12"/>
    </row>
    <row r="262" spans="1:20" ht="42.75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t="s">
        <v>8271</v>
      </c>
      <c r="P262">
        <f t="shared" si="19"/>
        <v>106</v>
      </c>
      <c r="Q262">
        <f t="shared" si="16"/>
        <v>120.91</v>
      </c>
      <c r="R262" s="10">
        <f t="shared" si="17"/>
        <v>40330.755543981482</v>
      </c>
      <c r="S262" s="12">
        <f t="shared" si="18"/>
        <v>2010</v>
      </c>
      <c r="T262" s="12"/>
    </row>
    <row r="263" spans="1:20" ht="28.5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t="s">
        <v>8271</v>
      </c>
      <c r="P263">
        <f t="shared" si="19"/>
        <v>107</v>
      </c>
      <c r="Q263">
        <f t="shared" si="16"/>
        <v>97.64</v>
      </c>
      <c r="R263" s="10">
        <f t="shared" si="17"/>
        <v>41017.885462962964</v>
      </c>
      <c r="S263" s="12">
        <f t="shared" si="18"/>
        <v>2012</v>
      </c>
      <c r="T263" s="12"/>
    </row>
    <row r="264" spans="1:20" ht="28.5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t="s">
        <v>8271</v>
      </c>
      <c r="P264">
        <f t="shared" si="19"/>
        <v>240</v>
      </c>
      <c r="Q264">
        <f t="shared" si="16"/>
        <v>41.38</v>
      </c>
      <c r="R264" s="10">
        <f t="shared" si="17"/>
        <v>40555.24800925926</v>
      </c>
      <c r="S264" s="12">
        <f t="shared" si="18"/>
        <v>2011</v>
      </c>
      <c r="T264" s="12"/>
    </row>
    <row r="265" spans="1:20" ht="57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t="s">
        <v>8271</v>
      </c>
      <c r="P265">
        <f t="shared" si="19"/>
        <v>118</v>
      </c>
      <c r="Q265">
        <f t="shared" si="16"/>
        <v>30.65</v>
      </c>
      <c r="R265" s="10">
        <f t="shared" si="17"/>
        <v>41149.954791666663</v>
      </c>
      <c r="S265" s="12">
        <f t="shared" si="18"/>
        <v>2012</v>
      </c>
      <c r="T265" s="12"/>
    </row>
    <row r="266" spans="1:20" ht="57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t="s">
        <v>8271</v>
      </c>
      <c r="P266">
        <f t="shared" si="19"/>
        <v>118</v>
      </c>
      <c r="Q266">
        <f t="shared" si="16"/>
        <v>64.95</v>
      </c>
      <c r="R266" s="10">
        <f t="shared" si="17"/>
        <v>41010.620312500003</v>
      </c>
      <c r="S266" s="12">
        <f t="shared" si="18"/>
        <v>2012</v>
      </c>
      <c r="T266" s="12"/>
    </row>
    <row r="267" spans="1:20" ht="57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t="s">
        <v>8271</v>
      </c>
      <c r="P267">
        <f t="shared" si="19"/>
        <v>111</v>
      </c>
      <c r="Q267">
        <f t="shared" si="16"/>
        <v>95.78</v>
      </c>
      <c r="R267" s="10">
        <f t="shared" si="17"/>
        <v>40267.245717592588</v>
      </c>
      <c r="S267" s="12">
        <f t="shared" si="18"/>
        <v>2010</v>
      </c>
      <c r="T267" s="12"/>
    </row>
    <row r="268" spans="1:20" ht="57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t="s">
        <v>8271</v>
      </c>
      <c r="P268">
        <f t="shared" si="19"/>
        <v>146</v>
      </c>
      <c r="Q268">
        <f t="shared" si="16"/>
        <v>40.42</v>
      </c>
      <c r="R268" s="10">
        <f t="shared" si="17"/>
        <v>40205.174849537041</v>
      </c>
      <c r="S268" s="12">
        <f t="shared" si="18"/>
        <v>2010</v>
      </c>
      <c r="T268" s="12"/>
    </row>
    <row r="269" spans="1:20" ht="42.75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t="s">
        <v>8271</v>
      </c>
      <c r="P269">
        <f t="shared" si="19"/>
        <v>132</v>
      </c>
      <c r="Q269">
        <f t="shared" si="16"/>
        <v>78.58</v>
      </c>
      <c r="R269" s="10">
        <f t="shared" si="17"/>
        <v>41785.452534722222</v>
      </c>
      <c r="S269" s="12">
        <f t="shared" si="18"/>
        <v>2014</v>
      </c>
      <c r="T269" s="12"/>
    </row>
    <row r="270" spans="1:20" ht="42.75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t="s">
        <v>8271</v>
      </c>
      <c r="P270">
        <f t="shared" si="19"/>
        <v>111</v>
      </c>
      <c r="Q270">
        <f t="shared" si="16"/>
        <v>50.18</v>
      </c>
      <c r="R270" s="10">
        <f t="shared" si="17"/>
        <v>40809.15252314815</v>
      </c>
      <c r="S270" s="12">
        <f t="shared" si="18"/>
        <v>2011</v>
      </c>
      <c r="T270" s="12"/>
    </row>
    <row r="271" spans="1:20" ht="42.75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t="s">
        <v>8271</v>
      </c>
      <c r="P271">
        <f t="shared" si="19"/>
        <v>147</v>
      </c>
      <c r="Q271">
        <f t="shared" si="16"/>
        <v>92.25</v>
      </c>
      <c r="R271" s="10">
        <f t="shared" si="17"/>
        <v>42758.197013888886</v>
      </c>
      <c r="S271" s="12">
        <f t="shared" si="18"/>
        <v>2017</v>
      </c>
      <c r="T271" s="12"/>
    </row>
    <row r="272" spans="1:20" ht="42.75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t="s">
        <v>8271</v>
      </c>
      <c r="P272">
        <f t="shared" si="19"/>
        <v>153</v>
      </c>
      <c r="Q272">
        <f t="shared" si="16"/>
        <v>57.54</v>
      </c>
      <c r="R272" s="10">
        <f t="shared" si="17"/>
        <v>40637.866550925923</v>
      </c>
      <c r="S272" s="12">
        <f t="shared" si="18"/>
        <v>2011</v>
      </c>
      <c r="T272" s="12"/>
    </row>
    <row r="273" spans="1:20" ht="42.75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t="s">
        <v>8271</v>
      </c>
      <c r="P273">
        <f t="shared" si="19"/>
        <v>105</v>
      </c>
      <c r="Q273">
        <f t="shared" si="16"/>
        <v>109.42</v>
      </c>
      <c r="R273" s="10">
        <f t="shared" si="17"/>
        <v>41612.10024305556</v>
      </c>
      <c r="S273" s="12">
        <f t="shared" si="18"/>
        <v>2013</v>
      </c>
      <c r="T273" s="12"/>
    </row>
    <row r="274" spans="1:20" ht="42.75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t="s">
        <v>8271</v>
      </c>
      <c r="P274">
        <f t="shared" si="19"/>
        <v>177</v>
      </c>
      <c r="Q274">
        <f t="shared" si="16"/>
        <v>81.89</v>
      </c>
      <c r="R274" s="10">
        <f t="shared" si="17"/>
        <v>40235.900358796294</v>
      </c>
      <c r="S274" s="12">
        <f t="shared" si="18"/>
        <v>2010</v>
      </c>
      <c r="T274" s="12"/>
    </row>
    <row r="275" spans="1:20" ht="42.75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t="s">
        <v>8271</v>
      </c>
      <c r="P275">
        <f t="shared" si="19"/>
        <v>108</v>
      </c>
      <c r="Q275">
        <f t="shared" si="16"/>
        <v>45.67</v>
      </c>
      <c r="R275" s="10">
        <f t="shared" si="17"/>
        <v>40697.498449074075</v>
      </c>
      <c r="S275" s="12">
        <f t="shared" si="18"/>
        <v>2011</v>
      </c>
      <c r="T275" s="12"/>
    </row>
    <row r="276" spans="1:20" ht="42.75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t="s">
        <v>8271</v>
      </c>
      <c r="P276">
        <f t="shared" si="19"/>
        <v>156</v>
      </c>
      <c r="Q276">
        <f t="shared" si="16"/>
        <v>55.22</v>
      </c>
      <c r="R276" s="10">
        <f t="shared" si="17"/>
        <v>40969.912372685183</v>
      </c>
      <c r="S276" s="12">
        <f t="shared" si="18"/>
        <v>2012</v>
      </c>
      <c r="T276" s="12"/>
    </row>
    <row r="277" spans="1:20" ht="42.75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t="s">
        <v>8271</v>
      </c>
      <c r="P277">
        <f t="shared" si="19"/>
        <v>108</v>
      </c>
      <c r="Q277">
        <f t="shared" si="16"/>
        <v>65.3</v>
      </c>
      <c r="R277" s="10">
        <f t="shared" si="17"/>
        <v>41193.032013888893</v>
      </c>
      <c r="S277" s="12">
        <f t="shared" si="18"/>
        <v>2012</v>
      </c>
      <c r="T277" s="12"/>
    </row>
    <row r="278" spans="1:20" ht="42.75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t="s">
        <v>8271</v>
      </c>
      <c r="P278">
        <f t="shared" si="19"/>
        <v>148</v>
      </c>
      <c r="Q278">
        <f t="shared" si="16"/>
        <v>95.23</v>
      </c>
      <c r="R278" s="10">
        <f t="shared" si="17"/>
        <v>40967.081874999996</v>
      </c>
      <c r="S278" s="12">
        <f t="shared" si="18"/>
        <v>2012</v>
      </c>
      <c r="T278" s="12"/>
    </row>
    <row r="279" spans="1:20" ht="42.75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t="s">
        <v>8271</v>
      </c>
      <c r="P279">
        <f t="shared" si="19"/>
        <v>110</v>
      </c>
      <c r="Q279">
        <f t="shared" si="16"/>
        <v>75.44</v>
      </c>
      <c r="R279" s="10">
        <f t="shared" si="17"/>
        <v>42117.891423611116</v>
      </c>
      <c r="S279" s="12">
        <f t="shared" si="18"/>
        <v>2015</v>
      </c>
      <c r="T279" s="12"/>
    </row>
    <row r="280" spans="1:20" ht="28.5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t="s">
        <v>8271</v>
      </c>
      <c r="P280">
        <f t="shared" si="19"/>
        <v>150</v>
      </c>
      <c r="Q280">
        <f t="shared" si="16"/>
        <v>97.82</v>
      </c>
      <c r="R280" s="10">
        <f t="shared" si="17"/>
        <v>41164.040960648148</v>
      </c>
      <c r="S280" s="12">
        <f t="shared" si="18"/>
        <v>2012</v>
      </c>
      <c r="T280" s="12"/>
    </row>
    <row r="281" spans="1:20" ht="42.75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t="s">
        <v>8271</v>
      </c>
      <c r="P281">
        <f t="shared" si="19"/>
        <v>157</v>
      </c>
      <c r="Q281">
        <f t="shared" si="16"/>
        <v>87.69</v>
      </c>
      <c r="R281" s="10">
        <f t="shared" si="17"/>
        <v>42759.244166666671</v>
      </c>
      <c r="S281" s="12">
        <f t="shared" si="18"/>
        <v>2017</v>
      </c>
      <c r="T281" s="12"/>
    </row>
    <row r="282" spans="1:20" ht="42.75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t="s">
        <v>8271</v>
      </c>
      <c r="P282">
        <f t="shared" si="19"/>
        <v>156</v>
      </c>
      <c r="Q282">
        <f t="shared" si="16"/>
        <v>54.75</v>
      </c>
      <c r="R282" s="10">
        <f t="shared" si="17"/>
        <v>41744.590682870366</v>
      </c>
      <c r="S282" s="12">
        <f t="shared" si="18"/>
        <v>2014</v>
      </c>
      <c r="T282" s="12"/>
    </row>
    <row r="283" spans="1:20" ht="42.75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t="s">
        <v>8271</v>
      </c>
      <c r="P283">
        <f t="shared" si="19"/>
        <v>121</v>
      </c>
      <c r="Q283">
        <f t="shared" si="16"/>
        <v>83.95</v>
      </c>
      <c r="R283" s="10">
        <f t="shared" si="17"/>
        <v>39950.163344907407</v>
      </c>
      <c r="S283" s="12">
        <f t="shared" si="18"/>
        <v>2009</v>
      </c>
      <c r="T283" s="12"/>
    </row>
    <row r="284" spans="1:20" ht="42.75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t="s">
        <v>8271</v>
      </c>
      <c r="P284">
        <f t="shared" si="19"/>
        <v>101</v>
      </c>
      <c r="Q284">
        <f t="shared" si="16"/>
        <v>254.39</v>
      </c>
      <c r="R284" s="10">
        <f t="shared" si="17"/>
        <v>40194.920046296298</v>
      </c>
      <c r="S284" s="12">
        <f t="shared" si="18"/>
        <v>2010</v>
      </c>
      <c r="T284" s="12"/>
    </row>
    <row r="285" spans="1:20" ht="28.5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t="s">
        <v>8271</v>
      </c>
      <c r="P285">
        <f t="shared" si="19"/>
        <v>114</v>
      </c>
      <c r="Q285">
        <f t="shared" si="16"/>
        <v>101.83</v>
      </c>
      <c r="R285" s="10">
        <f t="shared" si="17"/>
        <v>40675.71</v>
      </c>
      <c r="S285" s="12">
        <f t="shared" si="18"/>
        <v>2011</v>
      </c>
      <c r="T285" s="12"/>
    </row>
    <row r="286" spans="1:20" ht="42.75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t="s">
        <v>8271</v>
      </c>
      <c r="P286">
        <f t="shared" si="19"/>
        <v>105</v>
      </c>
      <c r="Q286">
        <f t="shared" si="16"/>
        <v>55.07</v>
      </c>
      <c r="R286" s="10">
        <f t="shared" si="17"/>
        <v>40904.738194444442</v>
      </c>
      <c r="S286" s="12">
        <f t="shared" si="18"/>
        <v>2011</v>
      </c>
      <c r="T286" s="12"/>
    </row>
    <row r="287" spans="1:20" ht="42.75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t="s">
        <v>8271</v>
      </c>
      <c r="P287">
        <f t="shared" si="19"/>
        <v>229</v>
      </c>
      <c r="Q287">
        <f t="shared" si="16"/>
        <v>56.9</v>
      </c>
      <c r="R287" s="10">
        <f t="shared" si="17"/>
        <v>41506.756111111114</v>
      </c>
      <c r="S287" s="12">
        <f t="shared" si="18"/>
        <v>2013</v>
      </c>
      <c r="T287" s="12"/>
    </row>
    <row r="288" spans="1:20" ht="42.75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t="s">
        <v>8271</v>
      </c>
      <c r="P288">
        <f t="shared" si="19"/>
        <v>109</v>
      </c>
      <c r="Q288">
        <f t="shared" si="16"/>
        <v>121.28</v>
      </c>
      <c r="R288" s="10">
        <f t="shared" si="17"/>
        <v>41313.816249999996</v>
      </c>
      <c r="S288" s="12">
        <f t="shared" si="18"/>
        <v>2013</v>
      </c>
      <c r="T288" s="12"/>
    </row>
    <row r="289" spans="1:20" ht="28.5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t="s">
        <v>8271</v>
      </c>
      <c r="P289">
        <f t="shared" si="19"/>
        <v>176</v>
      </c>
      <c r="Q289">
        <f t="shared" si="16"/>
        <v>91.19</v>
      </c>
      <c r="R289" s="10">
        <f t="shared" si="17"/>
        <v>41184.277986111112</v>
      </c>
      <c r="S289" s="12">
        <f t="shared" si="18"/>
        <v>2012</v>
      </c>
      <c r="T289" s="12"/>
    </row>
    <row r="290" spans="1:20" ht="57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t="s">
        <v>8271</v>
      </c>
      <c r="P290">
        <f t="shared" si="19"/>
        <v>103</v>
      </c>
      <c r="Q290">
        <f t="shared" si="16"/>
        <v>115.45</v>
      </c>
      <c r="R290" s="10">
        <f t="shared" si="17"/>
        <v>41051.168900462959</v>
      </c>
      <c r="S290" s="12">
        <f t="shared" si="18"/>
        <v>2012</v>
      </c>
      <c r="T290" s="12"/>
    </row>
    <row r="291" spans="1:20" ht="42.75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t="s">
        <v>8271</v>
      </c>
      <c r="P291">
        <f t="shared" si="19"/>
        <v>105</v>
      </c>
      <c r="Q291">
        <f t="shared" si="16"/>
        <v>67.77</v>
      </c>
      <c r="R291" s="10">
        <f t="shared" si="17"/>
        <v>41550.456412037034</v>
      </c>
      <c r="S291" s="12">
        <f t="shared" si="18"/>
        <v>2013</v>
      </c>
      <c r="T291" s="12"/>
    </row>
    <row r="292" spans="1:20" ht="28.5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t="s">
        <v>8271</v>
      </c>
      <c r="P292">
        <f t="shared" si="19"/>
        <v>107</v>
      </c>
      <c r="Q292">
        <f t="shared" si="16"/>
        <v>28.58</v>
      </c>
      <c r="R292" s="10">
        <f t="shared" si="17"/>
        <v>40526.36917824074</v>
      </c>
      <c r="S292" s="12">
        <f t="shared" si="18"/>
        <v>2010</v>
      </c>
      <c r="T292" s="12"/>
    </row>
    <row r="293" spans="1:20" ht="42.75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t="s">
        <v>8271</v>
      </c>
      <c r="P293">
        <f t="shared" si="19"/>
        <v>120</v>
      </c>
      <c r="Q293">
        <f t="shared" si="16"/>
        <v>46.88</v>
      </c>
      <c r="R293" s="10">
        <f t="shared" si="17"/>
        <v>41376.769050925926</v>
      </c>
      <c r="S293" s="12">
        <f t="shared" si="18"/>
        <v>2013</v>
      </c>
      <c r="T293" s="12"/>
    </row>
    <row r="294" spans="1:20" ht="42.75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t="s">
        <v>8271</v>
      </c>
      <c r="P294">
        <f t="shared" si="19"/>
        <v>102</v>
      </c>
      <c r="Q294">
        <f t="shared" si="16"/>
        <v>154.41999999999999</v>
      </c>
      <c r="R294" s="10">
        <f t="shared" si="17"/>
        <v>40812.803229166668</v>
      </c>
      <c r="S294" s="12">
        <f t="shared" si="18"/>
        <v>2011</v>
      </c>
      <c r="T294" s="12"/>
    </row>
    <row r="295" spans="1:20" ht="42.75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t="s">
        <v>8271</v>
      </c>
      <c r="P295">
        <f t="shared" si="19"/>
        <v>101</v>
      </c>
      <c r="Q295">
        <f t="shared" si="16"/>
        <v>201.22</v>
      </c>
      <c r="R295" s="10">
        <f t="shared" si="17"/>
        <v>41719.667986111112</v>
      </c>
      <c r="S295" s="12">
        <f t="shared" si="18"/>
        <v>2014</v>
      </c>
      <c r="T295" s="12"/>
    </row>
    <row r="296" spans="1:20" ht="57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t="s">
        <v>8271</v>
      </c>
      <c r="P296">
        <f t="shared" si="19"/>
        <v>100</v>
      </c>
      <c r="Q296">
        <f t="shared" si="16"/>
        <v>100</v>
      </c>
      <c r="R296" s="10">
        <f t="shared" si="17"/>
        <v>40343.084421296298</v>
      </c>
      <c r="S296" s="12">
        <f t="shared" si="18"/>
        <v>2010</v>
      </c>
      <c r="T296" s="12"/>
    </row>
    <row r="297" spans="1:20" ht="42.75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t="s">
        <v>8271</v>
      </c>
      <c r="P297">
        <f t="shared" si="19"/>
        <v>133</v>
      </c>
      <c r="Q297">
        <f t="shared" si="16"/>
        <v>100.08</v>
      </c>
      <c r="R297" s="10">
        <f t="shared" si="17"/>
        <v>41519.004733796297</v>
      </c>
      <c r="S297" s="12">
        <f t="shared" si="18"/>
        <v>2013</v>
      </c>
      <c r="T297" s="12"/>
    </row>
    <row r="298" spans="1:20" ht="42.75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t="s">
        <v>8271</v>
      </c>
      <c r="P298">
        <f t="shared" si="19"/>
        <v>119</v>
      </c>
      <c r="Q298">
        <f t="shared" si="16"/>
        <v>230.09</v>
      </c>
      <c r="R298" s="10">
        <f t="shared" si="17"/>
        <v>41134.475497685184</v>
      </c>
      <c r="S298" s="12">
        <f t="shared" si="18"/>
        <v>2012</v>
      </c>
      <c r="T298" s="12"/>
    </row>
    <row r="299" spans="1:20" ht="42.75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t="s">
        <v>8271</v>
      </c>
      <c r="P299">
        <f t="shared" si="19"/>
        <v>101</v>
      </c>
      <c r="Q299">
        <f t="shared" si="16"/>
        <v>141.75</v>
      </c>
      <c r="R299" s="10">
        <f t="shared" si="17"/>
        <v>42089.72802083334</v>
      </c>
      <c r="S299" s="12">
        <f t="shared" si="18"/>
        <v>2015</v>
      </c>
      <c r="T299" s="12"/>
    </row>
    <row r="300" spans="1:20" ht="28.5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t="s">
        <v>8271</v>
      </c>
      <c r="P300">
        <f t="shared" si="19"/>
        <v>109</v>
      </c>
      <c r="Q300">
        <f t="shared" si="16"/>
        <v>56.34</v>
      </c>
      <c r="R300" s="10">
        <f t="shared" si="17"/>
        <v>41709.463518518518</v>
      </c>
      <c r="S300" s="12">
        <f t="shared" si="18"/>
        <v>2014</v>
      </c>
      <c r="T300" s="12"/>
    </row>
    <row r="301" spans="1:20" ht="42.75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t="s">
        <v>8271</v>
      </c>
      <c r="P301">
        <f t="shared" si="19"/>
        <v>179</v>
      </c>
      <c r="Q301">
        <f t="shared" si="16"/>
        <v>73.34</v>
      </c>
      <c r="R301" s="10">
        <f t="shared" si="17"/>
        <v>40469.225231481483</v>
      </c>
      <c r="S301" s="12">
        <f t="shared" si="18"/>
        <v>2010</v>
      </c>
      <c r="T301" s="12"/>
    </row>
    <row r="302" spans="1:20" ht="42.75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t="s">
        <v>8271</v>
      </c>
      <c r="P302">
        <f t="shared" si="19"/>
        <v>102</v>
      </c>
      <c r="Q302">
        <f t="shared" si="16"/>
        <v>85.34</v>
      </c>
      <c r="R302" s="10">
        <f t="shared" si="17"/>
        <v>40626.959930555553</v>
      </c>
      <c r="S302" s="12">
        <f t="shared" si="18"/>
        <v>2011</v>
      </c>
      <c r="T302" s="12"/>
    </row>
    <row r="303" spans="1:20" ht="42.75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t="s">
        <v>8271</v>
      </c>
      <c r="P303">
        <f t="shared" si="19"/>
        <v>119</v>
      </c>
      <c r="Q303">
        <f t="shared" si="16"/>
        <v>61.5</v>
      </c>
      <c r="R303" s="10">
        <f t="shared" si="17"/>
        <v>41312.737673611111</v>
      </c>
      <c r="S303" s="12">
        <f t="shared" si="18"/>
        <v>2013</v>
      </c>
      <c r="T303" s="12"/>
    </row>
    <row r="304" spans="1:20" ht="57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t="s">
        <v>8271</v>
      </c>
      <c r="P304">
        <f t="shared" si="19"/>
        <v>100</v>
      </c>
      <c r="Q304">
        <f t="shared" si="16"/>
        <v>93.02</v>
      </c>
      <c r="R304" s="10">
        <f t="shared" si="17"/>
        <v>40933.856921296298</v>
      </c>
      <c r="S304" s="12">
        <f t="shared" si="18"/>
        <v>2012</v>
      </c>
      <c r="T304" s="12"/>
    </row>
    <row r="305" spans="1:20" ht="42.75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t="s">
        <v>8271</v>
      </c>
      <c r="P305">
        <f t="shared" si="19"/>
        <v>137</v>
      </c>
      <c r="Q305">
        <f t="shared" si="16"/>
        <v>50.29</v>
      </c>
      <c r="R305" s="10">
        <f t="shared" si="17"/>
        <v>41032.071134259262</v>
      </c>
      <c r="S305" s="12">
        <f t="shared" si="18"/>
        <v>2012</v>
      </c>
      <c r="T305" s="12"/>
    </row>
    <row r="306" spans="1:20" ht="28.5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t="s">
        <v>8271</v>
      </c>
      <c r="P306">
        <f t="shared" si="19"/>
        <v>232</v>
      </c>
      <c r="Q306">
        <f t="shared" si="16"/>
        <v>106.43</v>
      </c>
      <c r="R306" s="10">
        <f t="shared" si="17"/>
        <v>41114.094872685186</v>
      </c>
      <c r="S306" s="12">
        <f t="shared" si="18"/>
        <v>2012</v>
      </c>
      <c r="T306" s="12"/>
    </row>
    <row r="307" spans="1:20" ht="28.5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t="s">
        <v>8271</v>
      </c>
      <c r="P307">
        <f t="shared" si="19"/>
        <v>130</v>
      </c>
      <c r="Q307">
        <f t="shared" si="16"/>
        <v>51.72</v>
      </c>
      <c r="R307" s="10">
        <f t="shared" si="17"/>
        <v>40948.630196759259</v>
      </c>
      <c r="S307" s="12">
        <f t="shared" si="18"/>
        <v>2012</v>
      </c>
      <c r="T307" s="12"/>
    </row>
    <row r="308" spans="1:20" ht="28.5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t="s">
        <v>8271</v>
      </c>
      <c r="P308">
        <f t="shared" si="19"/>
        <v>293</v>
      </c>
      <c r="Q308">
        <f t="shared" si="16"/>
        <v>36.61</v>
      </c>
      <c r="R308" s="10">
        <f t="shared" si="17"/>
        <v>41333.837187500001</v>
      </c>
      <c r="S308" s="12">
        <f t="shared" si="18"/>
        <v>2013</v>
      </c>
      <c r="T308" s="12"/>
    </row>
    <row r="309" spans="1:20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t="s">
        <v>8271</v>
      </c>
      <c r="P309">
        <f t="shared" si="19"/>
        <v>111</v>
      </c>
      <c r="Q309">
        <f t="shared" si="16"/>
        <v>42.52</v>
      </c>
      <c r="R309" s="10">
        <f t="shared" si="17"/>
        <v>41282.944456018515</v>
      </c>
      <c r="S309" s="12">
        <f t="shared" si="18"/>
        <v>2013</v>
      </c>
      <c r="T309" s="12"/>
    </row>
    <row r="310" spans="1:20" ht="42.75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t="s">
        <v>8271</v>
      </c>
      <c r="P310">
        <f t="shared" si="19"/>
        <v>106</v>
      </c>
      <c r="Q310">
        <f t="shared" si="16"/>
        <v>62.71</v>
      </c>
      <c r="R310" s="10">
        <f t="shared" si="17"/>
        <v>40567.694560185184</v>
      </c>
      <c r="S310" s="12">
        <f t="shared" si="18"/>
        <v>2011</v>
      </c>
      <c r="T310" s="12"/>
    </row>
    <row r="311" spans="1:20" ht="42.75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t="s">
        <v>8271</v>
      </c>
      <c r="P311">
        <f t="shared" si="19"/>
        <v>119</v>
      </c>
      <c r="Q311">
        <f t="shared" si="16"/>
        <v>89.96</v>
      </c>
      <c r="R311" s="10">
        <f t="shared" si="17"/>
        <v>41134.751550925925</v>
      </c>
      <c r="S311" s="12">
        <f t="shared" si="18"/>
        <v>2012</v>
      </c>
      <c r="T311" s="12"/>
    </row>
    <row r="312" spans="1:20" ht="42.75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t="s">
        <v>8271</v>
      </c>
      <c r="P312">
        <f t="shared" si="19"/>
        <v>104</v>
      </c>
      <c r="Q312">
        <f t="shared" si="16"/>
        <v>28.92</v>
      </c>
      <c r="R312" s="10">
        <f t="shared" si="17"/>
        <v>40821.183136574073</v>
      </c>
      <c r="S312" s="12">
        <f t="shared" si="18"/>
        <v>2011</v>
      </c>
      <c r="T312" s="12"/>
    </row>
    <row r="313" spans="1:20" ht="42.75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t="s">
        <v>8271</v>
      </c>
      <c r="P313">
        <f t="shared" si="19"/>
        <v>104</v>
      </c>
      <c r="Q313">
        <f t="shared" si="16"/>
        <v>138.80000000000001</v>
      </c>
      <c r="R313" s="10">
        <f t="shared" si="17"/>
        <v>40868.219814814816</v>
      </c>
      <c r="S313" s="12">
        <f t="shared" si="18"/>
        <v>2011</v>
      </c>
      <c r="T313" s="12"/>
    </row>
    <row r="314" spans="1:20" ht="57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t="s">
        <v>8271</v>
      </c>
      <c r="P314">
        <f t="shared" si="19"/>
        <v>112</v>
      </c>
      <c r="Q314">
        <f t="shared" si="16"/>
        <v>61.3</v>
      </c>
      <c r="R314" s="10">
        <f t="shared" si="17"/>
        <v>41348.877685185187</v>
      </c>
      <c r="S314" s="12">
        <f t="shared" si="18"/>
        <v>2013</v>
      </c>
      <c r="T314" s="12"/>
    </row>
    <row r="315" spans="1:20" ht="57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t="s">
        <v>8271</v>
      </c>
      <c r="P315">
        <f t="shared" si="19"/>
        <v>105</v>
      </c>
      <c r="Q315">
        <f t="shared" si="16"/>
        <v>80.2</v>
      </c>
      <c r="R315" s="10">
        <f t="shared" si="17"/>
        <v>40357.227939814817</v>
      </c>
      <c r="S315" s="12">
        <f t="shared" si="18"/>
        <v>2010</v>
      </c>
      <c r="T315" s="12"/>
    </row>
    <row r="316" spans="1:20" ht="42.75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t="s">
        <v>8271</v>
      </c>
      <c r="P316">
        <f t="shared" si="19"/>
        <v>385</v>
      </c>
      <c r="Q316">
        <f t="shared" si="16"/>
        <v>32.1</v>
      </c>
      <c r="R316" s="10">
        <f t="shared" si="17"/>
        <v>41304.833194444444</v>
      </c>
      <c r="S316" s="12">
        <f t="shared" si="18"/>
        <v>2013</v>
      </c>
      <c r="T316" s="12"/>
    </row>
    <row r="317" spans="1:20" ht="42.75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t="s">
        <v>8271</v>
      </c>
      <c r="P317">
        <f t="shared" si="19"/>
        <v>101</v>
      </c>
      <c r="Q317">
        <f t="shared" si="16"/>
        <v>200.89</v>
      </c>
      <c r="R317" s="10">
        <f t="shared" si="17"/>
        <v>41113.77238425926</v>
      </c>
      <c r="S317" s="12">
        <f t="shared" si="18"/>
        <v>2012</v>
      </c>
      <c r="T317" s="12"/>
    </row>
    <row r="318" spans="1:20" ht="28.5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t="s">
        <v>8271</v>
      </c>
      <c r="P318">
        <f t="shared" si="19"/>
        <v>114</v>
      </c>
      <c r="Q318">
        <f t="shared" si="16"/>
        <v>108.01</v>
      </c>
      <c r="R318" s="10">
        <f t="shared" si="17"/>
        <v>41950.923576388886</v>
      </c>
      <c r="S318" s="12">
        <f t="shared" si="18"/>
        <v>2014</v>
      </c>
      <c r="T318" s="12"/>
    </row>
    <row r="319" spans="1:20" ht="42.75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t="s">
        <v>8271</v>
      </c>
      <c r="P319">
        <f t="shared" si="19"/>
        <v>101</v>
      </c>
      <c r="Q319">
        <f t="shared" si="16"/>
        <v>95.7</v>
      </c>
      <c r="R319" s="10">
        <f t="shared" si="17"/>
        <v>41589.676886574074</v>
      </c>
      <c r="S319" s="12">
        <f t="shared" si="18"/>
        <v>2013</v>
      </c>
      <c r="T319" s="12"/>
    </row>
    <row r="320" spans="1:20" ht="42.75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t="s">
        <v>8271</v>
      </c>
      <c r="P320">
        <f t="shared" si="19"/>
        <v>283</v>
      </c>
      <c r="Q320">
        <f t="shared" si="16"/>
        <v>49.88</v>
      </c>
      <c r="R320" s="10">
        <f t="shared" si="17"/>
        <v>41330.038784722223</v>
      </c>
      <c r="S320" s="12">
        <f t="shared" si="18"/>
        <v>2013</v>
      </c>
      <c r="T320" s="12"/>
    </row>
    <row r="321" spans="1:20" ht="57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t="s">
        <v>8271</v>
      </c>
      <c r="P321">
        <f t="shared" si="19"/>
        <v>113</v>
      </c>
      <c r="Q321">
        <f t="shared" si="16"/>
        <v>110.47</v>
      </c>
      <c r="R321" s="10">
        <f t="shared" si="17"/>
        <v>40123.83829861111</v>
      </c>
      <c r="S321" s="12">
        <f t="shared" si="18"/>
        <v>2009</v>
      </c>
      <c r="T321" s="12"/>
    </row>
    <row r="322" spans="1:20" ht="42.75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t="s">
        <v>8271</v>
      </c>
      <c r="P322">
        <f t="shared" si="19"/>
        <v>107</v>
      </c>
      <c r="Q322">
        <f t="shared" si="16"/>
        <v>134.91</v>
      </c>
      <c r="R322" s="10">
        <f t="shared" si="17"/>
        <v>42331.551307870366</v>
      </c>
      <c r="S322" s="12">
        <f t="shared" si="18"/>
        <v>2015</v>
      </c>
      <c r="T322" s="12"/>
    </row>
    <row r="323" spans="1:20" ht="42.75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t="s">
        <v>8271</v>
      </c>
      <c r="P323">
        <f t="shared" si="19"/>
        <v>103</v>
      </c>
      <c r="Q323">
        <f t="shared" ref="Q323:Q386" si="20">IFERROR(ROUND(E323/L323,2),0)</f>
        <v>106.62</v>
      </c>
      <c r="R323" s="10">
        <f t="shared" ref="R323:R386" si="21">(((J323/60)/60)/24)+DATE(1970,1,1)</f>
        <v>42647.446597222224</v>
      </c>
      <c r="S323" s="12">
        <f t="shared" ref="S323:S386" si="22">YEAR(R323)</f>
        <v>2016</v>
      </c>
      <c r="T323" s="12"/>
    </row>
    <row r="324" spans="1:20" ht="42.75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t="s">
        <v>8271</v>
      </c>
      <c r="P324">
        <f t="shared" ref="P324:P387" si="23">ROUND(E324/D324*100,0)</f>
        <v>108</v>
      </c>
      <c r="Q324">
        <f t="shared" si="20"/>
        <v>145.04</v>
      </c>
      <c r="R324" s="10">
        <f t="shared" si="21"/>
        <v>42473.57</v>
      </c>
      <c r="S324" s="12">
        <f t="shared" si="22"/>
        <v>2016</v>
      </c>
      <c r="T324" s="12"/>
    </row>
    <row r="325" spans="1:20" ht="42.75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t="s">
        <v>8271</v>
      </c>
      <c r="P325">
        <f t="shared" si="23"/>
        <v>123</v>
      </c>
      <c r="Q325">
        <f t="shared" si="20"/>
        <v>114.59</v>
      </c>
      <c r="R325" s="10">
        <f t="shared" si="21"/>
        <v>42697.32136574074</v>
      </c>
      <c r="S325" s="12">
        <f t="shared" si="22"/>
        <v>2016</v>
      </c>
      <c r="T325" s="12"/>
    </row>
    <row r="326" spans="1:20" ht="42.75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t="s">
        <v>8271</v>
      </c>
      <c r="P326">
        <f t="shared" si="23"/>
        <v>102</v>
      </c>
      <c r="Q326">
        <f t="shared" si="20"/>
        <v>105.32</v>
      </c>
      <c r="R326" s="10">
        <f t="shared" si="21"/>
        <v>42184.626250000001</v>
      </c>
      <c r="S326" s="12">
        <f t="shared" si="22"/>
        <v>2015</v>
      </c>
      <c r="T326" s="12"/>
    </row>
    <row r="327" spans="1:20" ht="42.75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t="s">
        <v>8271</v>
      </c>
      <c r="P327">
        <f t="shared" si="23"/>
        <v>104</v>
      </c>
      <c r="Q327">
        <f t="shared" si="20"/>
        <v>70.92</v>
      </c>
      <c r="R327" s="10">
        <f t="shared" si="21"/>
        <v>42689.187881944439</v>
      </c>
      <c r="S327" s="12">
        <f t="shared" si="22"/>
        <v>2016</v>
      </c>
      <c r="T327" s="12"/>
    </row>
    <row r="328" spans="1:20" ht="42.75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t="s">
        <v>8271</v>
      </c>
      <c r="P328">
        <f t="shared" si="23"/>
        <v>113</v>
      </c>
      <c r="Q328">
        <f t="shared" si="20"/>
        <v>147.16999999999999</v>
      </c>
      <c r="R328" s="10">
        <f t="shared" si="21"/>
        <v>42775.314884259264</v>
      </c>
      <c r="S328" s="12">
        <f t="shared" si="22"/>
        <v>2017</v>
      </c>
      <c r="T328" s="12"/>
    </row>
    <row r="329" spans="1:20" ht="42.75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t="s">
        <v>8271</v>
      </c>
      <c r="P329">
        <f t="shared" si="23"/>
        <v>136</v>
      </c>
      <c r="Q329">
        <f t="shared" si="20"/>
        <v>160.47</v>
      </c>
      <c r="R329" s="10">
        <f t="shared" si="21"/>
        <v>42058.235289351855</v>
      </c>
      <c r="S329" s="12">
        <f t="shared" si="22"/>
        <v>2015</v>
      </c>
      <c r="T329" s="12"/>
    </row>
    <row r="330" spans="1:20" ht="42.75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t="s">
        <v>8271</v>
      </c>
      <c r="P330">
        <f t="shared" si="23"/>
        <v>104</v>
      </c>
      <c r="Q330">
        <f t="shared" si="20"/>
        <v>156.05000000000001</v>
      </c>
      <c r="R330" s="10">
        <f t="shared" si="21"/>
        <v>42278.946620370371</v>
      </c>
      <c r="S330" s="12">
        <f t="shared" si="22"/>
        <v>2015</v>
      </c>
      <c r="T330" s="12"/>
    </row>
    <row r="331" spans="1:20" ht="42.75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t="s">
        <v>8271</v>
      </c>
      <c r="P331">
        <f t="shared" si="23"/>
        <v>106</v>
      </c>
      <c r="Q331">
        <f t="shared" si="20"/>
        <v>63.17</v>
      </c>
      <c r="R331" s="10">
        <f t="shared" si="21"/>
        <v>42291.46674768519</v>
      </c>
      <c r="S331" s="12">
        <f t="shared" si="22"/>
        <v>2015</v>
      </c>
      <c r="T331" s="12"/>
    </row>
    <row r="332" spans="1:20" ht="42.75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t="s">
        <v>8271</v>
      </c>
      <c r="P332">
        <f t="shared" si="23"/>
        <v>102</v>
      </c>
      <c r="Q332">
        <f t="shared" si="20"/>
        <v>104.82</v>
      </c>
      <c r="R332" s="10">
        <f t="shared" si="21"/>
        <v>41379.515775462962</v>
      </c>
      <c r="S332" s="12">
        <f t="shared" si="22"/>
        <v>2013</v>
      </c>
      <c r="T332" s="12"/>
    </row>
    <row r="333" spans="1:20" ht="42.75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t="s">
        <v>8271</v>
      </c>
      <c r="P333">
        <f t="shared" si="23"/>
        <v>107</v>
      </c>
      <c r="Q333">
        <f t="shared" si="20"/>
        <v>97.36</v>
      </c>
      <c r="R333" s="10">
        <f t="shared" si="21"/>
        <v>42507.581412037034</v>
      </c>
      <c r="S333" s="12">
        <f t="shared" si="22"/>
        <v>2016</v>
      </c>
      <c r="T333" s="12"/>
    </row>
    <row r="334" spans="1:20" ht="42.75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t="s">
        <v>8271</v>
      </c>
      <c r="P334">
        <f t="shared" si="23"/>
        <v>113</v>
      </c>
      <c r="Q334">
        <f t="shared" si="20"/>
        <v>203.63</v>
      </c>
      <c r="R334" s="10">
        <f t="shared" si="21"/>
        <v>42263.680289351847</v>
      </c>
      <c r="S334" s="12">
        <f t="shared" si="22"/>
        <v>2015</v>
      </c>
      <c r="T334" s="12"/>
    </row>
    <row r="335" spans="1:20" ht="42.75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t="s">
        <v>8271</v>
      </c>
      <c r="P335">
        <f t="shared" si="23"/>
        <v>125</v>
      </c>
      <c r="Q335">
        <f t="shared" si="20"/>
        <v>188.31</v>
      </c>
      <c r="R335" s="10">
        <f t="shared" si="21"/>
        <v>42437.636469907404</v>
      </c>
      <c r="S335" s="12">
        <f t="shared" si="22"/>
        <v>2016</v>
      </c>
      <c r="T335" s="12"/>
    </row>
    <row r="336" spans="1:20" ht="57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t="s">
        <v>8271</v>
      </c>
      <c r="P336">
        <f t="shared" si="23"/>
        <v>101</v>
      </c>
      <c r="Q336">
        <f t="shared" si="20"/>
        <v>146.65</v>
      </c>
      <c r="R336" s="10">
        <f t="shared" si="21"/>
        <v>42101.682372685187</v>
      </c>
      <c r="S336" s="12">
        <f t="shared" si="22"/>
        <v>2015</v>
      </c>
      <c r="T336" s="12"/>
    </row>
    <row r="337" spans="1:20" ht="42.75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t="s">
        <v>8271</v>
      </c>
      <c r="P337">
        <f t="shared" si="23"/>
        <v>103</v>
      </c>
      <c r="Q337">
        <f t="shared" si="20"/>
        <v>109.19</v>
      </c>
      <c r="R337" s="10">
        <f t="shared" si="21"/>
        <v>42101.737442129626</v>
      </c>
      <c r="S337" s="12">
        <f t="shared" si="22"/>
        <v>2015</v>
      </c>
      <c r="T337" s="12"/>
    </row>
    <row r="338" spans="1:20" ht="42.75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t="s">
        <v>8271</v>
      </c>
      <c r="P338">
        <f t="shared" si="23"/>
        <v>117</v>
      </c>
      <c r="Q338">
        <f t="shared" si="20"/>
        <v>59.25</v>
      </c>
      <c r="R338" s="10">
        <f t="shared" si="21"/>
        <v>42291.596273148149</v>
      </c>
      <c r="S338" s="12">
        <f t="shared" si="22"/>
        <v>2015</v>
      </c>
      <c r="T338" s="12"/>
    </row>
    <row r="339" spans="1:20" ht="42.75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t="s">
        <v>8271</v>
      </c>
      <c r="P339">
        <f t="shared" si="23"/>
        <v>101</v>
      </c>
      <c r="Q339">
        <f t="shared" si="20"/>
        <v>97.9</v>
      </c>
      <c r="R339" s="10">
        <f t="shared" si="21"/>
        <v>42047.128564814819</v>
      </c>
      <c r="S339" s="12">
        <f t="shared" si="22"/>
        <v>2015</v>
      </c>
      <c r="T339" s="12"/>
    </row>
    <row r="340" spans="1:20" ht="42.75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t="s">
        <v>8271</v>
      </c>
      <c r="P340">
        <f t="shared" si="23"/>
        <v>110</v>
      </c>
      <c r="Q340">
        <f t="shared" si="20"/>
        <v>70</v>
      </c>
      <c r="R340" s="10">
        <f t="shared" si="21"/>
        <v>42559.755671296298</v>
      </c>
      <c r="S340" s="12">
        <f t="shared" si="22"/>
        <v>2016</v>
      </c>
      <c r="T340" s="12"/>
    </row>
    <row r="341" spans="1:20" ht="42.75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t="s">
        <v>8271</v>
      </c>
      <c r="P341">
        <f t="shared" si="23"/>
        <v>108</v>
      </c>
      <c r="Q341">
        <f t="shared" si="20"/>
        <v>72.87</v>
      </c>
      <c r="R341" s="10">
        <f t="shared" si="21"/>
        <v>42093.760046296295</v>
      </c>
      <c r="S341" s="12">
        <f t="shared" si="22"/>
        <v>2015</v>
      </c>
      <c r="T341" s="12"/>
    </row>
    <row r="342" spans="1:20" ht="42.75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t="s">
        <v>8271</v>
      </c>
      <c r="P342">
        <f t="shared" si="23"/>
        <v>125</v>
      </c>
      <c r="Q342">
        <f t="shared" si="20"/>
        <v>146.35</v>
      </c>
      <c r="R342" s="10">
        <f t="shared" si="21"/>
        <v>42772.669062500005</v>
      </c>
      <c r="S342" s="12">
        <f t="shared" si="22"/>
        <v>2017</v>
      </c>
      <c r="T342" s="12"/>
    </row>
    <row r="343" spans="1:20" ht="42.75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t="s">
        <v>8271</v>
      </c>
      <c r="P343">
        <f t="shared" si="23"/>
        <v>107</v>
      </c>
      <c r="Q343">
        <f t="shared" si="20"/>
        <v>67.91</v>
      </c>
      <c r="R343" s="10">
        <f t="shared" si="21"/>
        <v>41894.879606481481</v>
      </c>
      <c r="S343" s="12">
        <f t="shared" si="22"/>
        <v>2014</v>
      </c>
      <c r="T343" s="12"/>
    </row>
    <row r="344" spans="1:20" ht="28.5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t="s">
        <v>8271</v>
      </c>
      <c r="P344">
        <f t="shared" si="23"/>
        <v>100</v>
      </c>
      <c r="Q344">
        <f t="shared" si="20"/>
        <v>169.85</v>
      </c>
      <c r="R344" s="10">
        <f t="shared" si="21"/>
        <v>42459.780844907407</v>
      </c>
      <c r="S344" s="12">
        <f t="shared" si="22"/>
        <v>2016</v>
      </c>
      <c r="T344" s="12"/>
    </row>
    <row r="345" spans="1:20" ht="42.75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t="s">
        <v>8271</v>
      </c>
      <c r="P345">
        <f t="shared" si="23"/>
        <v>102</v>
      </c>
      <c r="Q345">
        <f t="shared" si="20"/>
        <v>58.41</v>
      </c>
      <c r="R345" s="10">
        <f t="shared" si="21"/>
        <v>41926.73778935185</v>
      </c>
      <c r="S345" s="12">
        <f t="shared" si="22"/>
        <v>2014</v>
      </c>
      <c r="T345" s="12"/>
    </row>
    <row r="346" spans="1:20" ht="42.75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t="s">
        <v>8271</v>
      </c>
      <c r="P346">
        <f t="shared" si="23"/>
        <v>102</v>
      </c>
      <c r="Q346">
        <f t="shared" si="20"/>
        <v>119.99</v>
      </c>
      <c r="R346" s="10">
        <f t="shared" si="21"/>
        <v>42111.970995370371</v>
      </c>
      <c r="S346" s="12">
        <f t="shared" si="22"/>
        <v>2015</v>
      </c>
      <c r="T346" s="12"/>
    </row>
    <row r="347" spans="1:20" ht="42.75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t="s">
        <v>8271</v>
      </c>
      <c r="P347">
        <f t="shared" si="23"/>
        <v>123</v>
      </c>
      <c r="Q347">
        <f t="shared" si="20"/>
        <v>99.86</v>
      </c>
      <c r="R347" s="10">
        <f t="shared" si="21"/>
        <v>42114.944328703699</v>
      </c>
      <c r="S347" s="12">
        <f t="shared" si="22"/>
        <v>2015</v>
      </c>
      <c r="T347" s="12"/>
    </row>
    <row r="348" spans="1:20" ht="42.75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t="s">
        <v>8271</v>
      </c>
      <c r="P348">
        <f t="shared" si="23"/>
        <v>170</v>
      </c>
      <c r="Q348">
        <f t="shared" si="20"/>
        <v>90.58</v>
      </c>
      <c r="R348" s="10">
        <f t="shared" si="21"/>
        <v>42261.500243055561</v>
      </c>
      <c r="S348" s="12">
        <f t="shared" si="22"/>
        <v>2015</v>
      </c>
      <c r="T348" s="12"/>
    </row>
    <row r="349" spans="1:20" ht="42.75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t="s">
        <v>8271</v>
      </c>
      <c r="P349">
        <f t="shared" si="23"/>
        <v>112</v>
      </c>
      <c r="Q349">
        <f t="shared" si="20"/>
        <v>117.77</v>
      </c>
      <c r="R349" s="10">
        <f t="shared" si="21"/>
        <v>42292.495474537034</v>
      </c>
      <c r="S349" s="12">
        <f t="shared" si="22"/>
        <v>2015</v>
      </c>
      <c r="T349" s="12"/>
    </row>
    <row r="350" spans="1:20" ht="42.75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t="s">
        <v>8271</v>
      </c>
      <c r="P350">
        <f t="shared" si="23"/>
        <v>103</v>
      </c>
      <c r="Q350">
        <f t="shared" si="20"/>
        <v>86.55</v>
      </c>
      <c r="R350" s="10">
        <f t="shared" si="21"/>
        <v>42207.58699074074</v>
      </c>
      <c r="S350" s="12">
        <f t="shared" si="22"/>
        <v>2015</v>
      </c>
      <c r="T350" s="12"/>
    </row>
    <row r="351" spans="1:20" ht="42.75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t="s">
        <v>8271</v>
      </c>
      <c r="P351">
        <f t="shared" si="23"/>
        <v>107</v>
      </c>
      <c r="Q351">
        <f t="shared" si="20"/>
        <v>71.900000000000006</v>
      </c>
      <c r="R351" s="10">
        <f t="shared" si="21"/>
        <v>42760.498935185184</v>
      </c>
      <c r="S351" s="12">
        <f t="shared" si="22"/>
        <v>2017</v>
      </c>
      <c r="T351" s="12"/>
    </row>
    <row r="352" spans="1:20" ht="42.75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t="s">
        <v>8271</v>
      </c>
      <c r="P352">
        <f t="shared" si="23"/>
        <v>115</v>
      </c>
      <c r="Q352">
        <f t="shared" si="20"/>
        <v>129.82</v>
      </c>
      <c r="R352" s="10">
        <f t="shared" si="21"/>
        <v>42586.066076388888</v>
      </c>
      <c r="S352" s="12">
        <f t="shared" si="22"/>
        <v>2016</v>
      </c>
      <c r="T352" s="12"/>
    </row>
    <row r="353" spans="1:20" ht="42.75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t="s">
        <v>8271</v>
      </c>
      <c r="P353">
        <f t="shared" si="23"/>
        <v>127</v>
      </c>
      <c r="Q353">
        <f t="shared" si="20"/>
        <v>44.91</v>
      </c>
      <c r="R353" s="10">
        <f t="shared" si="21"/>
        <v>42427.964745370366</v>
      </c>
      <c r="S353" s="12">
        <f t="shared" si="22"/>
        <v>2016</v>
      </c>
      <c r="T353" s="12"/>
    </row>
    <row r="354" spans="1:20" ht="42.75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t="s">
        <v>8271</v>
      </c>
      <c r="P354">
        <f t="shared" si="23"/>
        <v>117</v>
      </c>
      <c r="Q354">
        <f t="shared" si="20"/>
        <v>40.76</v>
      </c>
      <c r="R354" s="10">
        <f t="shared" si="21"/>
        <v>41890.167453703703</v>
      </c>
      <c r="S354" s="12">
        <f t="shared" si="22"/>
        <v>2014</v>
      </c>
      <c r="T354" s="12"/>
    </row>
    <row r="355" spans="1:20" ht="42.75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t="s">
        <v>8271</v>
      </c>
      <c r="P355">
        <f t="shared" si="23"/>
        <v>109</v>
      </c>
      <c r="Q355">
        <f t="shared" si="20"/>
        <v>103.52</v>
      </c>
      <c r="R355" s="10">
        <f t="shared" si="21"/>
        <v>42297.791886574079</v>
      </c>
      <c r="S355" s="12">
        <f t="shared" si="22"/>
        <v>2015</v>
      </c>
      <c r="T355" s="12"/>
    </row>
    <row r="356" spans="1:20" ht="42.75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t="s">
        <v>8271</v>
      </c>
      <c r="P356">
        <f t="shared" si="23"/>
        <v>104</v>
      </c>
      <c r="Q356">
        <f t="shared" si="20"/>
        <v>125.45</v>
      </c>
      <c r="R356" s="10">
        <f t="shared" si="21"/>
        <v>42438.827789351853</v>
      </c>
      <c r="S356" s="12">
        <f t="shared" si="22"/>
        <v>2016</v>
      </c>
      <c r="T356" s="12"/>
    </row>
    <row r="357" spans="1:20" ht="28.5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t="s">
        <v>8271</v>
      </c>
      <c r="P357">
        <f t="shared" si="23"/>
        <v>116</v>
      </c>
      <c r="Q357">
        <f t="shared" si="20"/>
        <v>246.61</v>
      </c>
      <c r="R357" s="10">
        <f t="shared" si="21"/>
        <v>41943.293912037036</v>
      </c>
      <c r="S357" s="12">
        <f t="shared" si="22"/>
        <v>2014</v>
      </c>
      <c r="T357" s="12"/>
    </row>
    <row r="358" spans="1:20" ht="28.5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t="s">
        <v>8271</v>
      </c>
      <c r="P358">
        <f t="shared" si="23"/>
        <v>103</v>
      </c>
      <c r="Q358">
        <f t="shared" si="20"/>
        <v>79.400000000000006</v>
      </c>
      <c r="R358" s="10">
        <f t="shared" si="21"/>
        <v>42415.803159722222</v>
      </c>
      <c r="S358" s="12">
        <f t="shared" si="22"/>
        <v>2016</v>
      </c>
      <c r="T358" s="12"/>
    </row>
    <row r="359" spans="1:20" ht="42.75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t="s">
        <v>8271</v>
      </c>
      <c r="P359">
        <f t="shared" si="23"/>
        <v>174</v>
      </c>
      <c r="Q359">
        <f t="shared" si="20"/>
        <v>86.14</v>
      </c>
      <c r="R359" s="10">
        <f t="shared" si="21"/>
        <v>42078.222187499996</v>
      </c>
      <c r="S359" s="12">
        <f t="shared" si="22"/>
        <v>2015</v>
      </c>
      <c r="T359" s="12"/>
    </row>
    <row r="360" spans="1:20" ht="42.75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t="s">
        <v>8271</v>
      </c>
      <c r="P360">
        <f t="shared" si="23"/>
        <v>103</v>
      </c>
      <c r="Q360">
        <f t="shared" si="20"/>
        <v>193.05</v>
      </c>
      <c r="R360" s="10">
        <f t="shared" si="21"/>
        <v>42507.860196759255</v>
      </c>
      <c r="S360" s="12">
        <f t="shared" si="22"/>
        <v>2016</v>
      </c>
      <c r="T360" s="12"/>
    </row>
    <row r="361" spans="1:20" ht="42.75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t="s">
        <v>8271</v>
      </c>
      <c r="P361">
        <f t="shared" si="23"/>
        <v>105</v>
      </c>
      <c r="Q361">
        <f t="shared" si="20"/>
        <v>84.02</v>
      </c>
      <c r="R361" s="10">
        <f t="shared" si="21"/>
        <v>41935.070486111108</v>
      </c>
      <c r="S361" s="12">
        <f t="shared" si="22"/>
        <v>2014</v>
      </c>
      <c r="T361" s="12"/>
    </row>
    <row r="362" spans="1:20" ht="42.75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t="s">
        <v>8271</v>
      </c>
      <c r="P362">
        <f t="shared" si="23"/>
        <v>101</v>
      </c>
      <c r="Q362">
        <f t="shared" si="20"/>
        <v>139.83000000000001</v>
      </c>
      <c r="R362" s="10">
        <f t="shared" si="21"/>
        <v>42163.897916666669</v>
      </c>
      <c r="S362" s="12">
        <f t="shared" si="22"/>
        <v>2015</v>
      </c>
      <c r="T362" s="12"/>
    </row>
    <row r="363" spans="1:20" ht="42.75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t="s">
        <v>8271</v>
      </c>
      <c r="P363">
        <f t="shared" si="23"/>
        <v>111</v>
      </c>
      <c r="Q363">
        <f t="shared" si="20"/>
        <v>109.82</v>
      </c>
      <c r="R363" s="10">
        <f t="shared" si="21"/>
        <v>41936.001226851848</v>
      </c>
      <c r="S363" s="12">
        <f t="shared" si="22"/>
        <v>2014</v>
      </c>
      <c r="T363" s="12"/>
    </row>
    <row r="364" spans="1:20" ht="57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t="s">
        <v>8271</v>
      </c>
      <c r="P364">
        <f t="shared" si="23"/>
        <v>124</v>
      </c>
      <c r="Q364">
        <f t="shared" si="20"/>
        <v>139.53</v>
      </c>
      <c r="R364" s="10">
        <f t="shared" si="21"/>
        <v>41837.210543981484</v>
      </c>
      <c r="S364" s="12">
        <f t="shared" si="22"/>
        <v>2014</v>
      </c>
      <c r="T364" s="12"/>
    </row>
    <row r="365" spans="1:20" ht="42.75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t="s">
        <v>8271</v>
      </c>
      <c r="P365">
        <f t="shared" si="23"/>
        <v>101</v>
      </c>
      <c r="Q365">
        <f t="shared" si="20"/>
        <v>347.85</v>
      </c>
      <c r="R365" s="10">
        <f t="shared" si="21"/>
        <v>40255.744629629626</v>
      </c>
      <c r="S365" s="12">
        <f t="shared" si="22"/>
        <v>2010</v>
      </c>
      <c r="T365" s="12"/>
    </row>
    <row r="366" spans="1:20" ht="42.75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t="s">
        <v>8271</v>
      </c>
      <c r="P366">
        <f t="shared" si="23"/>
        <v>110</v>
      </c>
      <c r="Q366">
        <f t="shared" si="20"/>
        <v>68.239999999999995</v>
      </c>
      <c r="R366" s="10">
        <f t="shared" si="21"/>
        <v>41780.859629629631</v>
      </c>
      <c r="S366" s="12">
        <f t="shared" si="22"/>
        <v>2014</v>
      </c>
      <c r="T366" s="12"/>
    </row>
    <row r="367" spans="1:20" ht="42.75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t="s">
        <v>8271</v>
      </c>
      <c r="P367">
        <f t="shared" si="23"/>
        <v>104</v>
      </c>
      <c r="Q367">
        <f t="shared" si="20"/>
        <v>239.94</v>
      </c>
      <c r="R367" s="10">
        <f t="shared" si="21"/>
        <v>41668.606469907405</v>
      </c>
      <c r="S367" s="12">
        <f t="shared" si="22"/>
        <v>2014</v>
      </c>
      <c r="T367" s="12"/>
    </row>
    <row r="368" spans="1:20" ht="42.75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t="s">
        <v>8271</v>
      </c>
      <c r="P368">
        <f t="shared" si="23"/>
        <v>101</v>
      </c>
      <c r="Q368">
        <f t="shared" si="20"/>
        <v>287.31</v>
      </c>
      <c r="R368" s="10">
        <f t="shared" si="21"/>
        <v>41019.793032407404</v>
      </c>
      <c r="S368" s="12">
        <f t="shared" si="22"/>
        <v>2012</v>
      </c>
      <c r="T368" s="12"/>
    </row>
    <row r="369" spans="1:20" ht="42.75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t="s">
        <v>8271</v>
      </c>
      <c r="P369">
        <f t="shared" si="23"/>
        <v>103</v>
      </c>
      <c r="Q369">
        <f t="shared" si="20"/>
        <v>86.85</v>
      </c>
      <c r="R369" s="10">
        <f t="shared" si="21"/>
        <v>41355.577291666668</v>
      </c>
      <c r="S369" s="12">
        <f t="shared" si="22"/>
        <v>2013</v>
      </c>
      <c r="T369" s="12"/>
    </row>
    <row r="370" spans="1:20" ht="42.75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t="s">
        <v>8271</v>
      </c>
      <c r="P370">
        <f t="shared" si="23"/>
        <v>104</v>
      </c>
      <c r="Q370">
        <f t="shared" si="20"/>
        <v>81.849999999999994</v>
      </c>
      <c r="R370" s="10">
        <f t="shared" si="21"/>
        <v>42043.605578703704</v>
      </c>
      <c r="S370" s="12">
        <f t="shared" si="22"/>
        <v>2015</v>
      </c>
      <c r="T370" s="12"/>
    </row>
    <row r="371" spans="1:20" ht="42.75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t="s">
        <v>8271</v>
      </c>
      <c r="P371">
        <f t="shared" si="23"/>
        <v>110</v>
      </c>
      <c r="Q371">
        <f t="shared" si="20"/>
        <v>42.87</v>
      </c>
      <c r="R371" s="10">
        <f t="shared" si="21"/>
        <v>40893.551724537036</v>
      </c>
      <c r="S371" s="12">
        <f t="shared" si="22"/>
        <v>2011</v>
      </c>
      <c r="T371" s="12"/>
    </row>
    <row r="372" spans="1:20" ht="42.75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t="s">
        <v>8271</v>
      </c>
      <c r="P372">
        <f t="shared" si="23"/>
        <v>122</v>
      </c>
      <c r="Q372">
        <f t="shared" si="20"/>
        <v>709.42</v>
      </c>
      <c r="R372" s="10">
        <f t="shared" si="21"/>
        <v>42711.795138888891</v>
      </c>
      <c r="S372" s="12">
        <f t="shared" si="22"/>
        <v>2016</v>
      </c>
      <c r="T372" s="12"/>
    </row>
    <row r="373" spans="1:20" ht="42.75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t="s">
        <v>8271</v>
      </c>
      <c r="P373">
        <f t="shared" si="23"/>
        <v>114</v>
      </c>
      <c r="Q373">
        <f t="shared" si="20"/>
        <v>161.26</v>
      </c>
      <c r="R373" s="10">
        <f t="shared" si="21"/>
        <v>41261.767812500002</v>
      </c>
      <c r="S373" s="12">
        <f t="shared" si="22"/>
        <v>2012</v>
      </c>
      <c r="T373" s="12"/>
    </row>
    <row r="374" spans="1:20" ht="28.5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t="s">
        <v>8271</v>
      </c>
      <c r="P374">
        <f t="shared" si="23"/>
        <v>125</v>
      </c>
      <c r="Q374">
        <f t="shared" si="20"/>
        <v>41.78</v>
      </c>
      <c r="R374" s="10">
        <f t="shared" si="21"/>
        <v>42425.576898148152</v>
      </c>
      <c r="S374" s="12">
        <f t="shared" si="22"/>
        <v>2016</v>
      </c>
      <c r="T374" s="12"/>
    </row>
    <row r="375" spans="1:20" ht="42.75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t="s">
        <v>8271</v>
      </c>
      <c r="P375">
        <f t="shared" si="23"/>
        <v>107</v>
      </c>
      <c r="Q375">
        <f t="shared" si="20"/>
        <v>89.89</v>
      </c>
      <c r="R375" s="10">
        <f t="shared" si="21"/>
        <v>41078.91201388889</v>
      </c>
      <c r="S375" s="12">
        <f t="shared" si="22"/>
        <v>2012</v>
      </c>
      <c r="T375" s="12"/>
    </row>
    <row r="376" spans="1:20" ht="42.75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t="s">
        <v>8271</v>
      </c>
      <c r="P376">
        <f t="shared" si="23"/>
        <v>131</v>
      </c>
      <c r="Q376">
        <f t="shared" si="20"/>
        <v>45.05</v>
      </c>
      <c r="R376" s="10">
        <f t="shared" si="21"/>
        <v>40757.889247685183</v>
      </c>
      <c r="S376" s="12">
        <f t="shared" si="22"/>
        <v>2011</v>
      </c>
      <c r="T376" s="12"/>
    </row>
    <row r="377" spans="1:20" ht="42.75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t="s">
        <v>8271</v>
      </c>
      <c r="P377">
        <f t="shared" si="23"/>
        <v>120</v>
      </c>
      <c r="Q377">
        <f t="shared" si="20"/>
        <v>42.86</v>
      </c>
      <c r="R377" s="10">
        <f t="shared" si="21"/>
        <v>41657.985081018516</v>
      </c>
      <c r="S377" s="12">
        <f t="shared" si="22"/>
        <v>2014</v>
      </c>
      <c r="T377" s="12"/>
    </row>
    <row r="378" spans="1:20" ht="42.75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t="s">
        <v>8271</v>
      </c>
      <c r="P378">
        <f t="shared" si="23"/>
        <v>106</v>
      </c>
      <c r="Q378">
        <f t="shared" si="20"/>
        <v>54.08</v>
      </c>
      <c r="R378" s="10">
        <f t="shared" si="21"/>
        <v>42576.452731481477</v>
      </c>
      <c r="S378" s="12">
        <f t="shared" si="22"/>
        <v>2016</v>
      </c>
      <c r="T378" s="12"/>
    </row>
    <row r="379" spans="1:20" ht="42.75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t="s">
        <v>8271</v>
      </c>
      <c r="P379">
        <f t="shared" si="23"/>
        <v>114</v>
      </c>
      <c r="Q379">
        <f t="shared" si="20"/>
        <v>103.22</v>
      </c>
      <c r="R379" s="10">
        <f t="shared" si="21"/>
        <v>42292.250787037032</v>
      </c>
      <c r="S379" s="12">
        <f t="shared" si="22"/>
        <v>2015</v>
      </c>
      <c r="T379" s="12"/>
    </row>
    <row r="380" spans="1:20" ht="57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t="s">
        <v>8271</v>
      </c>
      <c r="P380">
        <f t="shared" si="23"/>
        <v>112</v>
      </c>
      <c r="Q380">
        <f t="shared" si="20"/>
        <v>40.4</v>
      </c>
      <c r="R380" s="10">
        <f t="shared" si="21"/>
        <v>42370.571851851855</v>
      </c>
      <c r="S380" s="12">
        <f t="shared" si="22"/>
        <v>2016</v>
      </c>
      <c r="T380" s="12"/>
    </row>
    <row r="381" spans="1:20" ht="42.75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t="s">
        <v>8271</v>
      </c>
      <c r="P381">
        <f t="shared" si="23"/>
        <v>116</v>
      </c>
      <c r="Q381">
        <f t="shared" si="20"/>
        <v>116.86</v>
      </c>
      <c r="R381" s="10">
        <f t="shared" si="21"/>
        <v>40987.688333333332</v>
      </c>
      <c r="S381" s="12">
        <f t="shared" si="22"/>
        <v>2012</v>
      </c>
      <c r="T381" s="12"/>
    </row>
    <row r="382" spans="1:20" ht="57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t="s">
        <v>8271</v>
      </c>
      <c r="P382">
        <f t="shared" si="23"/>
        <v>142</v>
      </c>
      <c r="Q382">
        <f t="shared" si="20"/>
        <v>115.51</v>
      </c>
      <c r="R382" s="10">
        <f t="shared" si="21"/>
        <v>42367.719814814816</v>
      </c>
      <c r="S382" s="12">
        <f t="shared" si="22"/>
        <v>2015</v>
      </c>
      <c r="T382" s="12"/>
    </row>
    <row r="383" spans="1:20" ht="42.75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t="s">
        <v>8271</v>
      </c>
      <c r="P383">
        <f t="shared" si="23"/>
        <v>105</v>
      </c>
      <c r="Q383">
        <f t="shared" si="20"/>
        <v>104.31</v>
      </c>
      <c r="R383" s="10">
        <f t="shared" si="21"/>
        <v>41085.698113425926</v>
      </c>
      <c r="S383" s="12">
        <f t="shared" si="22"/>
        <v>2012</v>
      </c>
      <c r="T383" s="12"/>
    </row>
    <row r="384" spans="1:20" ht="57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t="s">
        <v>8271</v>
      </c>
      <c r="P384">
        <f t="shared" si="23"/>
        <v>256</v>
      </c>
      <c r="Q384">
        <f t="shared" si="20"/>
        <v>69.77</v>
      </c>
      <c r="R384" s="10">
        <f t="shared" si="21"/>
        <v>41144.709490740745</v>
      </c>
      <c r="S384" s="12">
        <f t="shared" si="22"/>
        <v>2012</v>
      </c>
      <c r="T384" s="12"/>
    </row>
    <row r="385" spans="1:20" ht="42.75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t="s">
        <v>8271</v>
      </c>
      <c r="P385">
        <f t="shared" si="23"/>
        <v>207</v>
      </c>
      <c r="Q385">
        <f t="shared" si="20"/>
        <v>43.02</v>
      </c>
      <c r="R385" s="10">
        <f t="shared" si="21"/>
        <v>41755.117581018516</v>
      </c>
      <c r="S385" s="12">
        <f t="shared" si="22"/>
        <v>2014</v>
      </c>
      <c r="T385" s="12"/>
    </row>
    <row r="386" spans="1:20" ht="42.75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t="s">
        <v>8271</v>
      </c>
      <c r="P386">
        <f t="shared" si="23"/>
        <v>112</v>
      </c>
      <c r="Q386">
        <f t="shared" si="20"/>
        <v>58.54</v>
      </c>
      <c r="R386" s="10">
        <f t="shared" si="21"/>
        <v>41980.781793981485</v>
      </c>
      <c r="S386" s="12">
        <f t="shared" si="22"/>
        <v>2014</v>
      </c>
      <c r="T386" s="12"/>
    </row>
    <row r="387" spans="1:20" ht="42.75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t="s">
        <v>8271</v>
      </c>
      <c r="P387">
        <f t="shared" si="23"/>
        <v>106</v>
      </c>
      <c r="Q387">
        <f t="shared" ref="Q387:Q450" si="24">IFERROR(ROUND(E387/L387,2),0)</f>
        <v>111.8</v>
      </c>
      <c r="R387" s="10">
        <f t="shared" ref="R387:R450" si="25">(((J387/60)/60)/24)+DATE(1970,1,1)</f>
        <v>41934.584502314814</v>
      </c>
      <c r="S387" s="12">
        <f t="shared" ref="S387:S450" si="26">YEAR(R387)</f>
        <v>2014</v>
      </c>
      <c r="T387" s="12"/>
    </row>
    <row r="388" spans="1:20" ht="42.75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t="s">
        <v>8271</v>
      </c>
      <c r="P388">
        <f t="shared" ref="P388:P451" si="27">ROUND(E388/D388*100,0)</f>
        <v>100</v>
      </c>
      <c r="Q388">
        <f t="shared" si="24"/>
        <v>46.23</v>
      </c>
      <c r="R388" s="10">
        <f t="shared" si="25"/>
        <v>42211.951284722221</v>
      </c>
      <c r="S388" s="12">
        <f t="shared" si="26"/>
        <v>2015</v>
      </c>
      <c r="T388" s="12"/>
    </row>
    <row r="389" spans="1:20" ht="42.75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t="s">
        <v>8271</v>
      </c>
      <c r="P389">
        <f t="shared" si="27"/>
        <v>214</v>
      </c>
      <c r="Q389">
        <f t="shared" si="24"/>
        <v>144.69</v>
      </c>
      <c r="R389" s="10">
        <f t="shared" si="25"/>
        <v>42200.67659722222</v>
      </c>
      <c r="S389" s="12">
        <f t="shared" si="26"/>
        <v>2015</v>
      </c>
      <c r="T389" s="12"/>
    </row>
    <row r="390" spans="1:20" ht="42.75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t="s">
        <v>8271</v>
      </c>
      <c r="P390">
        <f t="shared" si="27"/>
        <v>126</v>
      </c>
      <c r="Q390">
        <f t="shared" si="24"/>
        <v>88.85</v>
      </c>
      <c r="R390" s="10">
        <f t="shared" si="25"/>
        <v>42549.076157407413</v>
      </c>
      <c r="S390" s="12">
        <f t="shared" si="26"/>
        <v>2016</v>
      </c>
      <c r="T390" s="12"/>
    </row>
    <row r="391" spans="1:20" ht="57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t="s">
        <v>8271</v>
      </c>
      <c r="P391">
        <f t="shared" si="27"/>
        <v>182</v>
      </c>
      <c r="Q391">
        <f t="shared" si="24"/>
        <v>81.75</v>
      </c>
      <c r="R391" s="10">
        <f t="shared" si="25"/>
        <v>41674.063078703701</v>
      </c>
      <c r="S391" s="12">
        <f t="shared" si="26"/>
        <v>2014</v>
      </c>
      <c r="T391" s="12"/>
    </row>
    <row r="392" spans="1:20" ht="42.75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t="s">
        <v>8271</v>
      </c>
      <c r="P392">
        <f t="shared" si="27"/>
        <v>100</v>
      </c>
      <c r="Q392">
        <f t="shared" si="24"/>
        <v>71.430000000000007</v>
      </c>
      <c r="R392" s="10">
        <f t="shared" si="25"/>
        <v>42112.036712962959</v>
      </c>
      <c r="S392" s="12">
        <f t="shared" si="26"/>
        <v>2015</v>
      </c>
      <c r="T392" s="12"/>
    </row>
    <row r="393" spans="1:20" ht="42.75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t="s">
        <v>8271</v>
      </c>
      <c r="P393">
        <f t="shared" si="27"/>
        <v>101</v>
      </c>
      <c r="Q393">
        <f t="shared" si="24"/>
        <v>104.26</v>
      </c>
      <c r="R393" s="10">
        <f t="shared" si="25"/>
        <v>40865.042256944449</v>
      </c>
      <c r="S393" s="12">
        <f t="shared" si="26"/>
        <v>2011</v>
      </c>
      <c r="T393" s="12"/>
    </row>
    <row r="394" spans="1:20" ht="42.75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t="s">
        <v>8271</v>
      </c>
      <c r="P394">
        <f t="shared" si="27"/>
        <v>101</v>
      </c>
      <c r="Q394">
        <f t="shared" si="24"/>
        <v>90.62</v>
      </c>
      <c r="R394" s="10">
        <f t="shared" si="25"/>
        <v>40763.717256944445</v>
      </c>
      <c r="S394" s="12">
        <f t="shared" si="26"/>
        <v>2011</v>
      </c>
      <c r="T394" s="12"/>
    </row>
    <row r="395" spans="1:20" ht="42.75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t="s">
        <v>8271</v>
      </c>
      <c r="P395">
        <f t="shared" si="27"/>
        <v>110</v>
      </c>
      <c r="Q395">
        <f t="shared" si="24"/>
        <v>157.33000000000001</v>
      </c>
      <c r="R395" s="10">
        <f t="shared" si="25"/>
        <v>41526.708935185183</v>
      </c>
      <c r="S395" s="12">
        <f t="shared" si="26"/>
        <v>2013</v>
      </c>
      <c r="T395" s="12"/>
    </row>
    <row r="396" spans="1:20" ht="42.75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t="s">
        <v>8271</v>
      </c>
      <c r="P396">
        <f t="shared" si="27"/>
        <v>112</v>
      </c>
      <c r="Q396">
        <f t="shared" si="24"/>
        <v>105.18</v>
      </c>
      <c r="R396" s="10">
        <f t="shared" si="25"/>
        <v>42417.818078703705</v>
      </c>
      <c r="S396" s="12">
        <f t="shared" si="26"/>
        <v>2016</v>
      </c>
      <c r="T396" s="12"/>
    </row>
    <row r="397" spans="1:20" ht="42.75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t="s">
        <v>8271</v>
      </c>
      <c r="P397">
        <f t="shared" si="27"/>
        <v>108</v>
      </c>
      <c r="Q397">
        <f t="shared" si="24"/>
        <v>58.72</v>
      </c>
      <c r="R397" s="10">
        <f t="shared" si="25"/>
        <v>40990.909259259257</v>
      </c>
      <c r="S397" s="12">
        <f t="shared" si="26"/>
        <v>2012</v>
      </c>
      <c r="T397" s="12"/>
    </row>
    <row r="398" spans="1:20" ht="42.75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t="s">
        <v>8271</v>
      </c>
      <c r="P398">
        <f t="shared" si="27"/>
        <v>107</v>
      </c>
      <c r="Q398">
        <f t="shared" si="24"/>
        <v>81.63</v>
      </c>
      <c r="R398" s="10">
        <f t="shared" si="25"/>
        <v>41082.564884259256</v>
      </c>
      <c r="S398" s="12">
        <f t="shared" si="26"/>
        <v>2012</v>
      </c>
      <c r="T398" s="12"/>
    </row>
    <row r="399" spans="1:20" ht="57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t="s">
        <v>8271</v>
      </c>
      <c r="P399">
        <f t="shared" si="27"/>
        <v>104</v>
      </c>
      <c r="Q399">
        <f t="shared" si="24"/>
        <v>56.46</v>
      </c>
      <c r="R399" s="10">
        <f t="shared" si="25"/>
        <v>40379.776435185187</v>
      </c>
      <c r="S399" s="12">
        <f t="shared" si="26"/>
        <v>2010</v>
      </c>
      <c r="T399" s="12"/>
    </row>
    <row r="400" spans="1:20" ht="42.75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t="s">
        <v>8271</v>
      </c>
      <c r="P400">
        <f t="shared" si="27"/>
        <v>125</v>
      </c>
      <c r="Q400">
        <f t="shared" si="24"/>
        <v>140.1</v>
      </c>
      <c r="R400" s="10">
        <f t="shared" si="25"/>
        <v>42078.793124999997</v>
      </c>
      <c r="S400" s="12">
        <f t="shared" si="26"/>
        <v>2015</v>
      </c>
      <c r="T400" s="12"/>
    </row>
    <row r="401" spans="1:20" ht="42.75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t="s">
        <v>8271</v>
      </c>
      <c r="P401">
        <f t="shared" si="27"/>
        <v>107</v>
      </c>
      <c r="Q401">
        <f t="shared" si="24"/>
        <v>224.85</v>
      </c>
      <c r="R401" s="10">
        <f t="shared" si="25"/>
        <v>42687.875775462962</v>
      </c>
      <c r="S401" s="12">
        <f t="shared" si="26"/>
        <v>2016</v>
      </c>
      <c r="T401" s="12"/>
    </row>
    <row r="402" spans="1:20" ht="42.75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t="s">
        <v>8271</v>
      </c>
      <c r="P402">
        <f t="shared" si="27"/>
        <v>112</v>
      </c>
      <c r="Q402">
        <f t="shared" si="24"/>
        <v>181.13</v>
      </c>
      <c r="R402" s="10">
        <f t="shared" si="25"/>
        <v>41745.635960648149</v>
      </c>
      <c r="S402" s="12">
        <f t="shared" si="26"/>
        <v>2014</v>
      </c>
      <c r="T402" s="12"/>
    </row>
    <row r="403" spans="1:20" ht="42.75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t="s">
        <v>8271</v>
      </c>
      <c r="P403">
        <f t="shared" si="27"/>
        <v>104</v>
      </c>
      <c r="Q403">
        <f t="shared" si="24"/>
        <v>711.04</v>
      </c>
      <c r="R403" s="10">
        <f t="shared" si="25"/>
        <v>40732.842245370368</v>
      </c>
      <c r="S403" s="12">
        <f t="shared" si="26"/>
        <v>2011</v>
      </c>
      <c r="T403" s="12"/>
    </row>
    <row r="404" spans="1:20" ht="42.75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t="s">
        <v>8271</v>
      </c>
      <c r="P404">
        <f t="shared" si="27"/>
        <v>142</v>
      </c>
      <c r="Q404">
        <f t="shared" si="24"/>
        <v>65.88</v>
      </c>
      <c r="R404" s="10">
        <f t="shared" si="25"/>
        <v>42292.539548611108</v>
      </c>
      <c r="S404" s="12">
        <f t="shared" si="26"/>
        <v>2015</v>
      </c>
      <c r="T404" s="12"/>
    </row>
    <row r="405" spans="1:20" ht="42.75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t="s">
        <v>8271</v>
      </c>
      <c r="P405">
        <f t="shared" si="27"/>
        <v>105</v>
      </c>
      <c r="Q405">
        <f t="shared" si="24"/>
        <v>75.19</v>
      </c>
      <c r="R405" s="10">
        <f t="shared" si="25"/>
        <v>40718.310659722221</v>
      </c>
      <c r="S405" s="12">
        <f t="shared" si="26"/>
        <v>2011</v>
      </c>
      <c r="T405" s="12"/>
    </row>
    <row r="406" spans="1:20" ht="42.75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t="s">
        <v>8271</v>
      </c>
      <c r="P406">
        <f t="shared" si="27"/>
        <v>103</v>
      </c>
      <c r="Q406">
        <f t="shared" si="24"/>
        <v>133.13999999999999</v>
      </c>
      <c r="R406" s="10">
        <f t="shared" si="25"/>
        <v>41646.628032407411</v>
      </c>
      <c r="S406" s="12">
        <f t="shared" si="26"/>
        <v>2014</v>
      </c>
      <c r="T406" s="12"/>
    </row>
    <row r="407" spans="1:20" ht="28.5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t="s">
        <v>8271</v>
      </c>
      <c r="P407">
        <f t="shared" si="27"/>
        <v>108</v>
      </c>
      <c r="Q407">
        <f t="shared" si="24"/>
        <v>55.2</v>
      </c>
      <c r="R407" s="10">
        <f t="shared" si="25"/>
        <v>41674.08494212963</v>
      </c>
      <c r="S407" s="12">
        <f t="shared" si="26"/>
        <v>2014</v>
      </c>
      <c r="T407" s="12"/>
    </row>
    <row r="408" spans="1:20" ht="42.75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t="s">
        <v>8271</v>
      </c>
      <c r="P408">
        <f t="shared" si="27"/>
        <v>108</v>
      </c>
      <c r="Q408">
        <f t="shared" si="24"/>
        <v>86.16</v>
      </c>
      <c r="R408" s="10">
        <f t="shared" si="25"/>
        <v>40638.162465277775</v>
      </c>
      <c r="S408" s="12">
        <f t="shared" si="26"/>
        <v>2011</v>
      </c>
      <c r="T408" s="12"/>
    </row>
    <row r="409" spans="1:20" ht="42.75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t="s">
        <v>8271</v>
      </c>
      <c r="P409">
        <f t="shared" si="27"/>
        <v>102</v>
      </c>
      <c r="Q409">
        <f t="shared" si="24"/>
        <v>92.32</v>
      </c>
      <c r="R409" s="10">
        <f t="shared" si="25"/>
        <v>40806.870949074073</v>
      </c>
      <c r="S409" s="12">
        <f t="shared" si="26"/>
        <v>2011</v>
      </c>
      <c r="T409" s="12"/>
    </row>
    <row r="410" spans="1:20" ht="42.75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t="s">
        <v>8271</v>
      </c>
      <c r="P410">
        <f t="shared" si="27"/>
        <v>101</v>
      </c>
      <c r="Q410">
        <f t="shared" si="24"/>
        <v>160.16</v>
      </c>
      <c r="R410" s="10">
        <f t="shared" si="25"/>
        <v>41543.735995370371</v>
      </c>
      <c r="S410" s="12">
        <f t="shared" si="26"/>
        <v>2013</v>
      </c>
      <c r="T410" s="12"/>
    </row>
    <row r="411" spans="1:20" ht="42.75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t="s">
        <v>8271</v>
      </c>
      <c r="P411">
        <f t="shared" si="27"/>
        <v>137</v>
      </c>
      <c r="Q411">
        <f t="shared" si="24"/>
        <v>45.6</v>
      </c>
      <c r="R411" s="10">
        <f t="shared" si="25"/>
        <v>42543.862777777773</v>
      </c>
      <c r="S411" s="12">
        <f t="shared" si="26"/>
        <v>2016</v>
      </c>
      <c r="T411" s="12"/>
    </row>
    <row r="412" spans="1:20" ht="42.75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t="s">
        <v>8271</v>
      </c>
      <c r="P412">
        <f t="shared" si="27"/>
        <v>128</v>
      </c>
      <c r="Q412">
        <f t="shared" si="24"/>
        <v>183.29</v>
      </c>
      <c r="R412" s="10">
        <f t="shared" si="25"/>
        <v>42113.981446759266</v>
      </c>
      <c r="S412" s="12">
        <f t="shared" si="26"/>
        <v>2015</v>
      </c>
      <c r="T412" s="12"/>
    </row>
    <row r="413" spans="1:20" ht="42.75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t="s">
        <v>8271</v>
      </c>
      <c r="P413">
        <f t="shared" si="27"/>
        <v>101</v>
      </c>
      <c r="Q413">
        <f t="shared" si="24"/>
        <v>125.79</v>
      </c>
      <c r="R413" s="10">
        <f t="shared" si="25"/>
        <v>41598.17597222222</v>
      </c>
      <c r="S413" s="12">
        <f t="shared" si="26"/>
        <v>2013</v>
      </c>
      <c r="T413" s="12"/>
    </row>
    <row r="414" spans="1:20" ht="42.75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t="s">
        <v>8271</v>
      </c>
      <c r="P414">
        <f t="shared" si="27"/>
        <v>127</v>
      </c>
      <c r="Q414">
        <f t="shared" si="24"/>
        <v>57.65</v>
      </c>
      <c r="R414" s="10">
        <f t="shared" si="25"/>
        <v>41099.742800925924</v>
      </c>
      <c r="S414" s="12">
        <f t="shared" si="26"/>
        <v>2012</v>
      </c>
      <c r="T414" s="12"/>
    </row>
    <row r="415" spans="1:20" ht="42.75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t="s">
        <v>8271</v>
      </c>
      <c r="P415">
        <f t="shared" si="27"/>
        <v>105</v>
      </c>
      <c r="Q415">
        <f t="shared" si="24"/>
        <v>78.66</v>
      </c>
      <c r="R415" s="10">
        <f t="shared" si="25"/>
        <v>41079.877442129626</v>
      </c>
      <c r="S415" s="12">
        <f t="shared" si="26"/>
        <v>2012</v>
      </c>
      <c r="T415" s="12"/>
    </row>
    <row r="416" spans="1:20" ht="42.75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t="s">
        <v>8271</v>
      </c>
      <c r="P416">
        <f t="shared" si="27"/>
        <v>103</v>
      </c>
      <c r="Q416">
        <f t="shared" si="24"/>
        <v>91.48</v>
      </c>
      <c r="R416" s="10">
        <f t="shared" si="25"/>
        <v>41529.063252314816</v>
      </c>
      <c r="S416" s="12">
        <f t="shared" si="26"/>
        <v>2013</v>
      </c>
      <c r="T416" s="12"/>
    </row>
    <row r="417" spans="1:20" ht="57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t="s">
        <v>8271</v>
      </c>
      <c r="P417">
        <f t="shared" si="27"/>
        <v>102</v>
      </c>
      <c r="Q417">
        <f t="shared" si="24"/>
        <v>68.099999999999994</v>
      </c>
      <c r="R417" s="10">
        <f t="shared" si="25"/>
        <v>41904.851875</v>
      </c>
      <c r="S417" s="12">
        <f t="shared" si="26"/>
        <v>2014</v>
      </c>
      <c r="T417" s="12"/>
    </row>
    <row r="418" spans="1:20" ht="42.75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t="s">
        <v>8271</v>
      </c>
      <c r="P418">
        <f t="shared" si="27"/>
        <v>120</v>
      </c>
      <c r="Q418">
        <f t="shared" si="24"/>
        <v>48.09</v>
      </c>
      <c r="R418" s="10">
        <f t="shared" si="25"/>
        <v>41648.396192129629</v>
      </c>
      <c r="S418" s="12">
        <f t="shared" si="26"/>
        <v>2014</v>
      </c>
      <c r="T418" s="12"/>
    </row>
    <row r="419" spans="1:20" ht="42.75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t="s">
        <v>8271</v>
      </c>
      <c r="P419">
        <f t="shared" si="27"/>
        <v>100</v>
      </c>
      <c r="Q419">
        <f t="shared" si="24"/>
        <v>202.42</v>
      </c>
      <c r="R419" s="10">
        <f t="shared" si="25"/>
        <v>41360.970601851855</v>
      </c>
      <c r="S419" s="12">
        <f t="shared" si="26"/>
        <v>2013</v>
      </c>
      <c r="T419" s="12"/>
    </row>
    <row r="420" spans="1:20" ht="42.75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t="s">
        <v>8271</v>
      </c>
      <c r="P420">
        <f t="shared" si="27"/>
        <v>101</v>
      </c>
      <c r="Q420">
        <f t="shared" si="24"/>
        <v>216.75</v>
      </c>
      <c r="R420" s="10">
        <f t="shared" si="25"/>
        <v>42178.282372685186</v>
      </c>
      <c r="S420" s="12">
        <f t="shared" si="26"/>
        <v>2015</v>
      </c>
      <c r="T420" s="12"/>
    </row>
    <row r="421" spans="1:20" ht="42.75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t="s">
        <v>8271</v>
      </c>
      <c r="P421">
        <f t="shared" si="27"/>
        <v>100</v>
      </c>
      <c r="Q421">
        <f t="shared" si="24"/>
        <v>110.07</v>
      </c>
      <c r="R421" s="10">
        <f t="shared" si="25"/>
        <v>41394.842442129629</v>
      </c>
      <c r="S421" s="12">
        <f t="shared" si="26"/>
        <v>2013</v>
      </c>
      <c r="T421" s="12"/>
    </row>
    <row r="422" spans="1:20" ht="42.75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t="s">
        <v>8272</v>
      </c>
      <c r="P422">
        <f t="shared" si="27"/>
        <v>0</v>
      </c>
      <c r="Q422">
        <f t="shared" si="24"/>
        <v>4.83</v>
      </c>
      <c r="R422" s="10">
        <f t="shared" si="25"/>
        <v>41682.23646990741</v>
      </c>
      <c r="S422" s="12">
        <f t="shared" si="26"/>
        <v>2014</v>
      </c>
      <c r="T422" s="12"/>
    </row>
    <row r="423" spans="1:20" ht="42.75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t="s">
        <v>8272</v>
      </c>
      <c r="P423">
        <f t="shared" si="27"/>
        <v>2</v>
      </c>
      <c r="Q423">
        <f t="shared" si="24"/>
        <v>50.17</v>
      </c>
      <c r="R423" s="10">
        <f t="shared" si="25"/>
        <v>42177.491388888884</v>
      </c>
      <c r="S423" s="12">
        <f t="shared" si="26"/>
        <v>2015</v>
      </c>
      <c r="T423" s="12"/>
    </row>
    <row r="424" spans="1:20" ht="42.75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t="s">
        <v>8272</v>
      </c>
      <c r="P424">
        <f t="shared" si="27"/>
        <v>1</v>
      </c>
      <c r="Q424">
        <f t="shared" si="24"/>
        <v>35.83</v>
      </c>
      <c r="R424" s="10">
        <f t="shared" si="25"/>
        <v>41863.260381944441</v>
      </c>
      <c r="S424" s="12">
        <f t="shared" si="26"/>
        <v>2014</v>
      </c>
      <c r="T424" s="12"/>
    </row>
    <row r="425" spans="1:20" ht="42.75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t="s">
        <v>8272</v>
      </c>
      <c r="P425">
        <f t="shared" si="27"/>
        <v>1</v>
      </c>
      <c r="Q425">
        <f t="shared" si="24"/>
        <v>11.77</v>
      </c>
      <c r="R425" s="10">
        <f t="shared" si="25"/>
        <v>41400.92627314815</v>
      </c>
      <c r="S425" s="12">
        <f t="shared" si="26"/>
        <v>2013</v>
      </c>
      <c r="T425" s="12"/>
    </row>
    <row r="426" spans="1:20" ht="42.75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t="s">
        <v>8272</v>
      </c>
      <c r="P426">
        <f t="shared" si="27"/>
        <v>7</v>
      </c>
      <c r="Q426">
        <f t="shared" si="24"/>
        <v>40.78</v>
      </c>
      <c r="R426" s="10">
        <f t="shared" si="25"/>
        <v>40934.376145833332</v>
      </c>
      <c r="S426" s="12">
        <f t="shared" si="26"/>
        <v>2012</v>
      </c>
      <c r="T426" s="12"/>
    </row>
    <row r="427" spans="1:20" ht="42.75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t="s">
        <v>8272</v>
      </c>
      <c r="P427">
        <f t="shared" si="27"/>
        <v>0</v>
      </c>
      <c r="Q427">
        <f t="shared" si="24"/>
        <v>3</v>
      </c>
      <c r="R427" s="10">
        <f t="shared" si="25"/>
        <v>42275.861157407402</v>
      </c>
      <c r="S427" s="12">
        <f t="shared" si="26"/>
        <v>2015</v>
      </c>
      <c r="T427" s="12"/>
    </row>
    <row r="428" spans="1:20" ht="42.75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t="s">
        <v>8272</v>
      </c>
      <c r="P428">
        <f t="shared" si="27"/>
        <v>1</v>
      </c>
      <c r="Q428">
        <f t="shared" si="24"/>
        <v>16.63</v>
      </c>
      <c r="R428" s="10">
        <f t="shared" si="25"/>
        <v>42400.711967592593</v>
      </c>
      <c r="S428" s="12">
        <f t="shared" si="26"/>
        <v>2016</v>
      </c>
      <c r="T428" s="12"/>
    </row>
    <row r="429" spans="1:20" ht="42.75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t="s">
        <v>8272</v>
      </c>
      <c r="P429">
        <f t="shared" si="27"/>
        <v>0</v>
      </c>
      <c r="Q429">
        <f t="shared" si="24"/>
        <v>0</v>
      </c>
      <c r="R429" s="10">
        <f t="shared" si="25"/>
        <v>42285.909027777772</v>
      </c>
      <c r="S429" s="12">
        <f t="shared" si="26"/>
        <v>2015</v>
      </c>
      <c r="T429" s="12"/>
    </row>
    <row r="430" spans="1:20" ht="28.5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t="s">
        <v>8272</v>
      </c>
      <c r="P430">
        <f t="shared" si="27"/>
        <v>6</v>
      </c>
      <c r="Q430">
        <f t="shared" si="24"/>
        <v>52</v>
      </c>
      <c r="R430" s="10">
        <f t="shared" si="25"/>
        <v>41778.766724537039</v>
      </c>
      <c r="S430" s="12">
        <f t="shared" si="26"/>
        <v>2014</v>
      </c>
      <c r="T430" s="12"/>
    </row>
    <row r="431" spans="1:20" ht="57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t="s">
        <v>8272</v>
      </c>
      <c r="P431">
        <f t="shared" si="27"/>
        <v>0</v>
      </c>
      <c r="Q431">
        <f t="shared" si="24"/>
        <v>0</v>
      </c>
      <c r="R431" s="10">
        <f t="shared" si="25"/>
        <v>40070.901412037041</v>
      </c>
      <c r="S431" s="12">
        <f t="shared" si="26"/>
        <v>2009</v>
      </c>
      <c r="T431" s="12"/>
    </row>
    <row r="432" spans="1:20" ht="42.75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t="s">
        <v>8272</v>
      </c>
      <c r="P432">
        <f t="shared" si="27"/>
        <v>2</v>
      </c>
      <c r="Q432">
        <f t="shared" si="24"/>
        <v>4.8</v>
      </c>
      <c r="R432" s="10">
        <f t="shared" si="25"/>
        <v>41513.107256944444</v>
      </c>
      <c r="S432" s="12">
        <f t="shared" si="26"/>
        <v>2013</v>
      </c>
      <c r="T432" s="12"/>
    </row>
    <row r="433" spans="1:20" ht="42.75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t="s">
        <v>8272</v>
      </c>
      <c r="P433">
        <f t="shared" si="27"/>
        <v>14</v>
      </c>
      <c r="Q433">
        <f t="shared" si="24"/>
        <v>51.88</v>
      </c>
      <c r="R433" s="10">
        <f t="shared" si="25"/>
        <v>42526.871331018512</v>
      </c>
      <c r="S433" s="12">
        <f t="shared" si="26"/>
        <v>2016</v>
      </c>
      <c r="T433" s="12"/>
    </row>
    <row r="434" spans="1:20" ht="42.75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t="s">
        <v>8272</v>
      </c>
      <c r="P434">
        <f t="shared" si="27"/>
        <v>10</v>
      </c>
      <c r="Q434">
        <f t="shared" si="24"/>
        <v>71.25</v>
      </c>
      <c r="R434" s="10">
        <f t="shared" si="25"/>
        <v>42238.726631944446</v>
      </c>
      <c r="S434" s="12">
        <f t="shared" si="26"/>
        <v>2015</v>
      </c>
      <c r="T434" s="12"/>
    </row>
    <row r="435" spans="1:20" ht="57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t="s">
        <v>8272</v>
      </c>
      <c r="P435">
        <f t="shared" si="27"/>
        <v>0</v>
      </c>
      <c r="Q435">
        <f t="shared" si="24"/>
        <v>0</v>
      </c>
      <c r="R435" s="10">
        <f t="shared" si="25"/>
        <v>42228.629884259266</v>
      </c>
      <c r="S435" s="12">
        <f t="shared" si="26"/>
        <v>2015</v>
      </c>
      <c r="T435" s="12"/>
    </row>
    <row r="436" spans="1:20" ht="42.75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t="s">
        <v>8272</v>
      </c>
      <c r="P436">
        <f t="shared" si="27"/>
        <v>5</v>
      </c>
      <c r="Q436">
        <f t="shared" si="24"/>
        <v>62.5</v>
      </c>
      <c r="R436" s="10">
        <f t="shared" si="25"/>
        <v>41576.834513888891</v>
      </c>
      <c r="S436" s="12">
        <f t="shared" si="26"/>
        <v>2013</v>
      </c>
      <c r="T436" s="12"/>
    </row>
    <row r="437" spans="1:20" ht="42.75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t="s">
        <v>8272</v>
      </c>
      <c r="P437">
        <f t="shared" si="27"/>
        <v>0</v>
      </c>
      <c r="Q437">
        <f t="shared" si="24"/>
        <v>1</v>
      </c>
      <c r="R437" s="10">
        <f t="shared" si="25"/>
        <v>41500.747453703705</v>
      </c>
      <c r="S437" s="12">
        <f t="shared" si="26"/>
        <v>2013</v>
      </c>
      <c r="T437" s="12"/>
    </row>
    <row r="438" spans="1:20" ht="42.75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t="s">
        <v>8272</v>
      </c>
      <c r="P438">
        <f t="shared" si="27"/>
        <v>0</v>
      </c>
      <c r="Q438">
        <f t="shared" si="24"/>
        <v>0</v>
      </c>
      <c r="R438" s="10">
        <f t="shared" si="25"/>
        <v>41456.36241898148</v>
      </c>
      <c r="S438" s="12">
        <f t="shared" si="26"/>
        <v>2013</v>
      </c>
      <c r="T438" s="12"/>
    </row>
    <row r="439" spans="1:20" ht="42.75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t="s">
        <v>8272</v>
      </c>
      <c r="P439">
        <f t="shared" si="27"/>
        <v>0</v>
      </c>
      <c r="Q439">
        <f t="shared" si="24"/>
        <v>0</v>
      </c>
      <c r="R439" s="10">
        <f t="shared" si="25"/>
        <v>42591.31858796296</v>
      </c>
      <c r="S439" s="12">
        <f t="shared" si="26"/>
        <v>2016</v>
      </c>
      <c r="T439" s="12"/>
    </row>
    <row r="440" spans="1:20" ht="42.75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t="s">
        <v>8272</v>
      </c>
      <c r="P440">
        <f t="shared" si="27"/>
        <v>9</v>
      </c>
      <c r="Q440">
        <f t="shared" si="24"/>
        <v>170.55</v>
      </c>
      <c r="R440" s="10">
        <f t="shared" si="25"/>
        <v>42296.261087962965</v>
      </c>
      <c r="S440" s="12">
        <f t="shared" si="26"/>
        <v>2015</v>
      </c>
      <c r="T440" s="12"/>
    </row>
    <row r="441" spans="1:20" ht="42.75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t="s">
        <v>8272</v>
      </c>
      <c r="P441">
        <f t="shared" si="27"/>
        <v>0</v>
      </c>
      <c r="Q441">
        <f t="shared" si="24"/>
        <v>0</v>
      </c>
      <c r="R441" s="10">
        <f t="shared" si="25"/>
        <v>41919.761782407404</v>
      </c>
      <c r="S441" s="12">
        <f t="shared" si="26"/>
        <v>2014</v>
      </c>
      <c r="T441" s="12"/>
    </row>
    <row r="442" spans="1:20" ht="42.75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t="s">
        <v>8272</v>
      </c>
      <c r="P442">
        <f t="shared" si="27"/>
        <v>0</v>
      </c>
      <c r="Q442">
        <f t="shared" si="24"/>
        <v>5</v>
      </c>
      <c r="R442" s="10">
        <f t="shared" si="25"/>
        <v>42423.985567129625</v>
      </c>
      <c r="S442" s="12">
        <f t="shared" si="26"/>
        <v>2016</v>
      </c>
      <c r="T442" s="12"/>
    </row>
    <row r="443" spans="1:20" ht="42.75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t="s">
        <v>8272</v>
      </c>
      <c r="P443">
        <f t="shared" si="27"/>
        <v>0</v>
      </c>
      <c r="Q443">
        <f t="shared" si="24"/>
        <v>0</v>
      </c>
      <c r="R443" s="10">
        <f t="shared" si="25"/>
        <v>41550.793935185182</v>
      </c>
      <c r="S443" s="12">
        <f t="shared" si="26"/>
        <v>2013</v>
      </c>
      <c r="T443" s="12"/>
    </row>
    <row r="444" spans="1:20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t="s">
        <v>8272</v>
      </c>
      <c r="P444">
        <f t="shared" si="27"/>
        <v>39</v>
      </c>
      <c r="Q444">
        <f t="shared" si="24"/>
        <v>393.59</v>
      </c>
      <c r="R444" s="10">
        <f t="shared" si="25"/>
        <v>42024.888692129629</v>
      </c>
      <c r="S444" s="12">
        <f t="shared" si="26"/>
        <v>2015</v>
      </c>
      <c r="T444" s="12"/>
    </row>
    <row r="445" spans="1:20" ht="42.75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t="s">
        <v>8272</v>
      </c>
      <c r="P445">
        <f t="shared" si="27"/>
        <v>0</v>
      </c>
      <c r="Q445">
        <f t="shared" si="24"/>
        <v>5</v>
      </c>
      <c r="R445" s="10">
        <f t="shared" si="25"/>
        <v>41650.015057870369</v>
      </c>
      <c r="S445" s="12">
        <f t="shared" si="26"/>
        <v>2014</v>
      </c>
      <c r="T445" s="12"/>
    </row>
    <row r="446" spans="1:20" ht="42.75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t="s">
        <v>8272</v>
      </c>
      <c r="P446">
        <f t="shared" si="27"/>
        <v>5</v>
      </c>
      <c r="Q446">
        <f t="shared" si="24"/>
        <v>50</v>
      </c>
      <c r="R446" s="10">
        <f t="shared" si="25"/>
        <v>40894.906956018516</v>
      </c>
      <c r="S446" s="12">
        <f t="shared" si="26"/>
        <v>2011</v>
      </c>
      <c r="T446" s="12"/>
    </row>
    <row r="447" spans="1:20" ht="42.75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t="s">
        <v>8272</v>
      </c>
      <c r="P447">
        <f t="shared" si="27"/>
        <v>0</v>
      </c>
      <c r="Q447">
        <f t="shared" si="24"/>
        <v>1</v>
      </c>
      <c r="R447" s="10">
        <f t="shared" si="25"/>
        <v>42130.335358796292</v>
      </c>
      <c r="S447" s="12">
        <f t="shared" si="26"/>
        <v>2015</v>
      </c>
      <c r="T447" s="12"/>
    </row>
    <row r="448" spans="1:20" ht="42.75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t="s">
        <v>8272</v>
      </c>
      <c r="P448">
        <f t="shared" si="27"/>
        <v>7</v>
      </c>
      <c r="Q448">
        <f t="shared" si="24"/>
        <v>47.88</v>
      </c>
      <c r="R448" s="10">
        <f t="shared" si="25"/>
        <v>42037.083564814813</v>
      </c>
      <c r="S448" s="12">
        <f t="shared" si="26"/>
        <v>2015</v>
      </c>
      <c r="T448" s="12"/>
    </row>
    <row r="449" spans="1:20" ht="42.75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t="s">
        <v>8272</v>
      </c>
      <c r="P449">
        <f t="shared" si="27"/>
        <v>0</v>
      </c>
      <c r="Q449">
        <f t="shared" si="24"/>
        <v>5</v>
      </c>
      <c r="R449" s="10">
        <f t="shared" si="25"/>
        <v>41331.555127314816</v>
      </c>
      <c r="S449" s="12">
        <f t="shared" si="26"/>
        <v>2013</v>
      </c>
      <c r="T449" s="12"/>
    </row>
    <row r="450" spans="1:20" ht="42.75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t="s">
        <v>8272</v>
      </c>
      <c r="P450">
        <f t="shared" si="27"/>
        <v>3</v>
      </c>
      <c r="Q450">
        <f t="shared" si="24"/>
        <v>20.5</v>
      </c>
      <c r="R450" s="10">
        <f t="shared" si="25"/>
        <v>41753.758043981477</v>
      </c>
      <c r="S450" s="12">
        <f t="shared" si="26"/>
        <v>2014</v>
      </c>
      <c r="T450" s="12"/>
    </row>
    <row r="451" spans="1:20" ht="42.75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t="s">
        <v>8272</v>
      </c>
      <c r="P451">
        <f t="shared" si="27"/>
        <v>2</v>
      </c>
      <c r="Q451">
        <f t="shared" ref="Q451:Q514" si="28">IFERROR(ROUND(E451/L451,2),0)</f>
        <v>9</v>
      </c>
      <c r="R451" s="10">
        <f t="shared" ref="R451:R514" si="29">(((J451/60)/60)/24)+DATE(1970,1,1)</f>
        <v>41534.568113425928</v>
      </c>
      <c r="S451" s="12">
        <f t="shared" ref="S451:S514" si="30">YEAR(R451)</f>
        <v>2013</v>
      </c>
      <c r="T451" s="12"/>
    </row>
    <row r="452" spans="1:20" ht="42.75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t="s">
        <v>8272</v>
      </c>
      <c r="P452">
        <f t="shared" ref="P452:P515" si="31">ROUND(E452/D452*100,0)</f>
        <v>1</v>
      </c>
      <c r="Q452">
        <f t="shared" si="28"/>
        <v>56.57</v>
      </c>
      <c r="R452" s="10">
        <f t="shared" si="29"/>
        <v>41654.946759259255</v>
      </c>
      <c r="S452" s="12">
        <f t="shared" si="30"/>
        <v>2014</v>
      </c>
      <c r="T452" s="12"/>
    </row>
    <row r="453" spans="1:20" ht="42.75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t="s">
        <v>8272</v>
      </c>
      <c r="P453">
        <f t="shared" si="31"/>
        <v>0</v>
      </c>
      <c r="Q453">
        <f t="shared" si="28"/>
        <v>0</v>
      </c>
      <c r="R453" s="10">
        <f t="shared" si="29"/>
        <v>41634.715173611112</v>
      </c>
      <c r="S453" s="12">
        <f t="shared" si="30"/>
        <v>2013</v>
      </c>
      <c r="T453" s="12"/>
    </row>
    <row r="454" spans="1:20" ht="28.5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t="s">
        <v>8272</v>
      </c>
      <c r="P454">
        <f t="shared" si="31"/>
        <v>64</v>
      </c>
      <c r="Q454">
        <f t="shared" si="28"/>
        <v>40</v>
      </c>
      <c r="R454" s="10">
        <f t="shared" si="29"/>
        <v>42107.703877314809</v>
      </c>
      <c r="S454" s="12">
        <f t="shared" si="30"/>
        <v>2015</v>
      </c>
      <c r="T454" s="12"/>
    </row>
    <row r="455" spans="1:20" ht="42.75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t="s">
        <v>8272</v>
      </c>
      <c r="P455">
        <f t="shared" si="31"/>
        <v>0</v>
      </c>
      <c r="Q455">
        <f t="shared" si="28"/>
        <v>13</v>
      </c>
      <c r="R455" s="10">
        <f t="shared" si="29"/>
        <v>42038.824988425928</v>
      </c>
      <c r="S455" s="12">
        <f t="shared" si="30"/>
        <v>2015</v>
      </c>
      <c r="T455" s="12"/>
    </row>
    <row r="456" spans="1:20" ht="42.75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t="s">
        <v>8272</v>
      </c>
      <c r="P456">
        <f t="shared" si="31"/>
        <v>1</v>
      </c>
      <c r="Q456">
        <f t="shared" si="28"/>
        <v>16.399999999999999</v>
      </c>
      <c r="R456" s="10">
        <f t="shared" si="29"/>
        <v>41938.717256944445</v>
      </c>
      <c r="S456" s="12">
        <f t="shared" si="30"/>
        <v>2014</v>
      </c>
      <c r="T456" s="12"/>
    </row>
    <row r="457" spans="1:20" ht="42.75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t="s">
        <v>8272</v>
      </c>
      <c r="P457">
        <f t="shared" si="31"/>
        <v>0</v>
      </c>
      <c r="Q457">
        <f t="shared" si="28"/>
        <v>22.5</v>
      </c>
      <c r="R457" s="10">
        <f t="shared" si="29"/>
        <v>40971.002569444441</v>
      </c>
      <c r="S457" s="12">
        <f t="shared" si="30"/>
        <v>2012</v>
      </c>
      <c r="T457" s="12"/>
    </row>
    <row r="458" spans="1:20" ht="42.75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t="s">
        <v>8272</v>
      </c>
      <c r="P458">
        <f t="shared" si="31"/>
        <v>1</v>
      </c>
      <c r="Q458">
        <f t="shared" si="28"/>
        <v>20.329999999999998</v>
      </c>
      <c r="R458" s="10">
        <f t="shared" si="29"/>
        <v>41547.694456018515</v>
      </c>
      <c r="S458" s="12">
        <f t="shared" si="30"/>
        <v>2013</v>
      </c>
      <c r="T458" s="12"/>
    </row>
    <row r="459" spans="1:20" ht="42.75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t="s">
        <v>8272</v>
      </c>
      <c r="P459">
        <f t="shared" si="31"/>
        <v>0</v>
      </c>
      <c r="Q459">
        <f t="shared" si="28"/>
        <v>0</v>
      </c>
      <c r="R459" s="10">
        <f t="shared" si="29"/>
        <v>41837.767500000002</v>
      </c>
      <c r="S459" s="12">
        <f t="shared" si="30"/>
        <v>2014</v>
      </c>
      <c r="T459" s="12"/>
    </row>
    <row r="460" spans="1:20" ht="42.75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t="s">
        <v>8272</v>
      </c>
      <c r="P460">
        <f t="shared" si="31"/>
        <v>8</v>
      </c>
      <c r="Q460">
        <f t="shared" si="28"/>
        <v>16.760000000000002</v>
      </c>
      <c r="R460" s="10">
        <f t="shared" si="29"/>
        <v>41378.69976851852</v>
      </c>
      <c r="S460" s="12">
        <f t="shared" si="30"/>
        <v>2013</v>
      </c>
      <c r="T460" s="12"/>
    </row>
    <row r="461" spans="1:20" ht="42.75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t="s">
        <v>8272</v>
      </c>
      <c r="P461">
        <f t="shared" si="31"/>
        <v>0</v>
      </c>
      <c r="Q461">
        <f t="shared" si="28"/>
        <v>25</v>
      </c>
      <c r="R461" s="10">
        <f t="shared" si="29"/>
        <v>40800.6403587963</v>
      </c>
      <c r="S461" s="12">
        <f t="shared" si="30"/>
        <v>2011</v>
      </c>
      <c r="T461" s="12"/>
    </row>
    <row r="462" spans="1:20" ht="28.5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t="s">
        <v>8272</v>
      </c>
      <c r="P462">
        <f t="shared" si="31"/>
        <v>0</v>
      </c>
      <c r="Q462">
        <f t="shared" si="28"/>
        <v>12.5</v>
      </c>
      <c r="R462" s="10">
        <f t="shared" si="29"/>
        <v>41759.542534722219</v>
      </c>
      <c r="S462" s="12">
        <f t="shared" si="30"/>
        <v>2014</v>
      </c>
      <c r="T462" s="12"/>
    </row>
    <row r="463" spans="1:20" ht="42.75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t="s">
        <v>8272</v>
      </c>
      <c r="P463">
        <f t="shared" si="31"/>
        <v>0</v>
      </c>
      <c r="Q463">
        <f t="shared" si="28"/>
        <v>0</v>
      </c>
      <c r="R463" s="10">
        <f t="shared" si="29"/>
        <v>41407.84684027778</v>
      </c>
      <c r="S463" s="12">
        <f t="shared" si="30"/>
        <v>2013</v>
      </c>
      <c r="T463" s="12"/>
    </row>
    <row r="464" spans="1:20" ht="42.75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t="s">
        <v>8272</v>
      </c>
      <c r="P464">
        <f t="shared" si="31"/>
        <v>0</v>
      </c>
      <c r="Q464">
        <f t="shared" si="28"/>
        <v>0</v>
      </c>
      <c r="R464" s="10">
        <f t="shared" si="29"/>
        <v>40705.126631944448</v>
      </c>
      <c r="S464" s="12">
        <f t="shared" si="30"/>
        <v>2011</v>
      </c>
      <c r="T464" s="12"/>
    </row>
    <row r="465" spans="1:20" ht="42.75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t="s">
        <v>8272</v>
      </c>
      <c r="P465">
        <f t="shared" si="31"/>
        <v>2</v>
      </c>
      <c r="Q465">
        <f t="shared" si="28"/>
        <v>113.64</v>
      </c>
      <c r="R465" s="10">
        <f t="shared" si="29"/>
        <v>40750.710104166668</v>
      </c>
      <c r="S465" s="12">
        <f t="shared" si="30"/>
        <v>2011</v>
      </c>
      <c r="T465" s="12"/>
    </row>
    <row r="466" spans="1:20" ht="28.5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t="s">
        <v>8272</v>
      </c>
      <c r="P466">
        <f t="shared" si="31"/>
        <v>0</v>
      </c>
      <c r="Q466">
        <f t="shared" si="28"/>
        <v>1</v>
      </c>
      <c r="R466" s="10">
        <f t="shared" si="29"/>
        <v>42488.848784722228</v>
      </c>
      <c r="S466" s="12">
        <f t="shared" si="30"/>
        <v>2016</v>
      </c>
      <c r="T466" s="12"/>
    </row>
    <row r="467" spans="1:20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t="s">
        <v>8272</v>
      </c>
      <c r="P467">
        <f t="shared" si="31"/>
        <v>27</v>
      </c>
      <c r="Q467">
        <f t="shared" si="28"/>
        <v>17.25</v>
      </c>
      <c r="R467" s="10">
        <f t="shared" si="29"/>
        <v>41801.120069444441</v>
      </c>
      <c r="S467" s="12">
        <f t="shared" si="30"/>
        <v>2014</v>
      </c>
      <c r="T467" s="12"/>
    </row>
    <row r="468" spans="1:20" ht="42.75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t="s">
        <v>8272</v>
      </c>
      <c r="P468">
        <f t="shared" si="31"/>
        <v>1</v>
      </c>
      <c r="Q468">
        <f t="shared" si="28"/>
        <v>15.2</v>
      </c>
      <c r="R468" s="10">
        <f t="shared" si="29"/>
        <v>41129.942870370374</v>
      </c>
      <c r="S468" s="12">
        <f t="shared" si="30"/>
        <v>2012</v>
      </c>
      <c r="T468" s="12"/>
    </row>
    <row r="469" spans="1:20" ht="42.75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t="s">
        <v>8272</v>
      </c>
      <c r="P469">
        <f t="shared" si="31"/>
        <v>22</v>
      </c>
      <c r="Q469">
        <f t="shared" si="28"/>
        <v>110.64</v>
      </c>
      <c r="R469" s="10">
        <f t="shared" si="29"/>
        <v>41135.679791666669</v>
      </c>
      <c r="S469" s="12">
        <f t="shared" si="30"/>
        <v>2012</v>
      </c>
      <c r="T469" s="12"/>
    </row>
    <row r="470" spans="1:20" ht="42.75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t="s">
        <v>8272</v>
      </c>
      <c r="P470">
        <f t="shared" si="31"/>
        <v>0</v>
      </c>
      <c r="Q470">
        <f t="shared" si="28"/>
        <v>0</v>
      </c>
      <c r="R470" s="10">
        <f t="shared" si="29"/>
        <v>41041.167627314811</v>
      </c>
      <c r="S470" s="12">
        <f t="shared" si="30"/>
        <v>2012</v>
      </c>
      <c r="T470" s="12"/>
    </row>
    <row r="471" spans="1:20" ht="28.5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t="s">
        <v>8272</v>
      </c>
      <c r="P471">
        <f t="shared" si="31"/>
        <v>0</v>
      </c>
      <c r="Q471">
        <f t="shared" si="28"/>
        <v>0</v>
      </c>
      <c r="R471" s="10">
        <f t="shared" si="29"/>
        <v>41827.989861111113</v>
      </c>
      <c r="S471" s="12">
        <f t="shared" si="30"/>
        <v>2014</v>
      </c>
      <c r="T471" s="12"/>
    </row>
    <row r="472" spans="1:20" ht="42.75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t="s">
        <v>8272</v>
      </c>
      <c r="P472">
        <f t="shared" si="31"/>
        <v>1</v>
      </c>
      <c r="Q472">
        <f t="shared" si="28"/>
        <v>25.5</v>
      </c>
      <c r="R472" s="10">
        <f t="shared" si="29"/>
        <v>41605.167696759258</v>
      </c>
      <c r="S472" s="12">
        <f t="shared" si="30"/>
        <v>2013</v>
      </c>
      <c r="T472" s="12"/>
    </row>
    <row r="473" spans="1:20" ht="57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t="s">
        <v>8272</v>
      </c>
      <c r="P473">
        <f t="shared" si="31"/>
        <v>12</v>
      </c>
      <c r="Q473">
        <f t="shared" si="28"/>
        <v>38.479999999999997</v>
      </c>
      <c r="R473" s="10">
        <f t="shared" si="29"/>
        <v>41703.721979166665</v>
      </c>
      <c r="S473" s="12">
        <f t="shared" si="30"/>
        <v>2014</v>
      </c>
      <c r="T473" s="12"/>
    </row>
    <row r="474" spans="1:20" ht="42.75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t="s">
        <v>8272</v>
      </c>
      <c r="P474">
        <f t="shared" si="31"/>
        <v>18</v>
      </c>
      <c r="Q474">
        <f t="shared" si="28"/>
        <v>28.2</v>
      </c>
      <c r="R474" s="10">
        <f t="shared" si="29"/>
        <v>41844.922662037039</v>
      </c>
      <c r="S474" s="12">
        <f t="shared" si="30"/>
        <v>2014</v>
      </c>
      <c r="T474" s="12"/>
    </row>
    <row r="475" spans="1:20" ht="42.75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t="s">
        <v>8272</v>
      </c>
      <c r="P475">
        <f t="shared" si="31"/>
        <v>3</v>
      </c>
      <c r="Q475">
        <f t="shared" si="28"/>
        <v>61.5</v>
      </c>
      <c r="R475" s="10">
        <f t="shared" si="29"/>
        <v>41869.698136574072</v>
      </c>
      <c r="S475" s="12">
        <f t="shared" si="30"/>
        <v>2014</v>
      </c>
      <c r="T475" s="12"/>
    </row>
    <row r="476" spans="1:20" ht="42.75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t="s">
        <v>8272</v>
      </c>
      <c r="P476">
        <f t="shared" si="31"/>
        <v>0</v>
      </c>
      <c r="Q476">
        <f t="shared" si="28"/>
        <v>1</v>
      </c>
      <c r="R476" s="10">
        <f t="shared" si="29"/>
        <v>42753.329039351855</v>
      </c>
      <c r="S476" s="12">
        <f t="shared" si="30"/>
        <v>2017</v>
      </c>
      <c r="T476" s="12"/>
    </row>
    <row r="477" spans="1:20" ht="42.75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t="s">
        <v>8272</v>
      </c>
      <c r="P477">
        <f t="shared" si="31"/>
        <v>0</v>
      </c>
      <c r="Q477">
        <f t="shared" si="28"/>
        <v>0</v>
      </c>
      <c r="R477" s="10">
        <f t="shared" si="29"/>
        <v>42100.086145833338</v>
      </c>
      <c r="S477" s="12">
        <f t="shared" si="30"/>
        <v>2015</v>
      </c>
      <c r="T477" s="12"/>
    </row>
    <row r="478" spans="1:20" ht="28.5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t="s">
        <v>8272</v>
      </c>
      <c r="P478">
        <f t="shared" si="31"/>
        <v>2</v>
      </c>
      <c r="Q478">
        <f t="shared" si="28"/>
        <v>39.57</v>
      </c>
      <c r="R478" s="10">
        <f t="shared" si="29"/>
        <v>41757.975011574075</v>
      </c>
      <c r="S478" s="12">
        <f t="shared" si="30"/>
        <v>2014</v>
      </c>
      <c r="T478" s="12"/>
    </row>
    <row r="479" spans="1:20" ht="42.75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t="s">
        <v>8272</v>
      </c>
      <c r="P479">
        <f t="shared" si="31"/>
        <v>0</v>
      </c>
      <c r="Q479">
        <f t="shared" si="28"/>
        <v>0</v>
      </c>
      <c r="R479" s="10">
        <f t="shared" si="29"/>
        <v>40987.83488425926</v>
      </c>
      <c r="S479" s="12">
        <f t="shared" si="30"/>
        <v>2012</v>
      </c>
      <c r="T479" s="12"/>
    </row>
    <row r="480" spans="1:20" ht="42.75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t="s">
        <v>8272</v>
      </c>
      <c r="P480">
        <f t="shared" si="31"/>
        <v>0</v>
      </c>
      <c r="Q480">
        <f t="shared" si="28"/>
        <v>0</v>
      </c>
      <c r="R480" s="10">
        <f t="shared" si="29"/>
        <v>42065.910983796297</v>
      </c>
      <c r="S480" s="12">
        <f t="shared" si="30"/>
        <v>2015</v>
      </c>
      <c r="T480" s="12"/>
    </row>
    <row r="481" spans="1:20" ht="42.75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t="s">
        <v>8272</v>
      </c>
      <c r="P481">
        <f t="shared" si="31"/>
        <v>33</v>
      </c>
      <c r="Q481">
        <f t="shared" si="28"/>
        <v>88.8</v>
      </c>
      <c r="R481" s="10">
        <f t="shared" si="29"/>
        <v>41904.407812500001</v>
      </c>
      <c r="S481" s="12">
        <f t="shared" si="30"/>
        <v>2014</v>
      </c>
      <c r="T481" s="12"/>
    </row>
    <row r="482" spans="1:20" ht="42.75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t="s">
        <v>8272</v>
      </c>
      <c r="P482">
        <f t="shared" si="31"/>
        <v>19</v>
      </c>
      <c r="Q482">
        <f t="shared" si="28"/>
        <v>55.46</v>
      </c>
      <c r="R482" s="10">
        <f t="shared" si="29"/>
        <v>41465.500173611108</v>
      </c>
      <c r="S482" s="12">
        <f t="shared" si="30"/>
        <v>2013</v>
      </c>
      <c r="T482" s="12"/>
    </row>
    <row r="483" spans="1:20" ht="42.75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t="s">
        <v>8272</v>
      </c>
      <c r="P483">
        <f t="shared" si="31"/>
        <v>6</v>
      </c>
      <c r="Q483">
        <f t="shared" si="28"/>
        <v>87.14</v>
      </c>
      <c r="R483" s="10">
        <f t="shared" si="29"/>
        <v>41162.672326388885</v>
      </c>
      <c r="S483" s="12">
        <f t="shared" si="30"/>
        <v>2012</v>
      </c>
      <c r="T483" s="12"/>
    </row>
    <row r="484" spans="1:20" ht="42.75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t="s">
        <v>8272</v>
      </c>
      <c r="P484">
        <f t="shared" si="31"/>
        <v>0</v>
      </c>
      <c r="Q484">
        <f t="shared" si="28"/>
        <v>10</v>
      </c>
      <c r="R484" s="10">
        <f t="shared" si="29"/>
        <v>42447.896875000006</v>
      </c>
      <c r="S484" s="12">
        <f t="shared" si="30"/>
        <v>2016</v>
      </c>
      <c r="T484" s="12"/>
    </row>
    <row r="485" spans="1:20" ht="57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t="s">
        <v>8272</v>
      </c>
      <c r="P485">
        <f t="shared" si="31"/>
        <v>50</v>
      </c>
      <c r="Q485">
        <f t="shared" si="28"/>
        <v>51.22</v>
      </c>
      <c r="R485" s="10">
        <f t="shared" si="29"/>
        <v>41243.197592592594</v>
      </c>
      <c r="S485" s="12">
        <f t="shared" si="30"/>
        <v>2012</v>
      </c>
      <c r="T485" s="12"/>
    </row>
    <row r="486" spans="1:20" ht="57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t="s">
        <v>8272</v>
      </c>
      <c r="P486">
        <f t="shared" si="31"/>
        <v>0</v>
      </c>
      <c r="Q486">
        <f t="shared" si="28"/>
        <v>13.55</v>
      </c>
      <c r="R486" s="10">
        <f t="shared" si="29"/>
        <v>42272.93949074074</v>
      </c>
      <c r="S486" s="12">
        <f t="shared" si="30"/>
        <v>2015</v>
      </c>
      <c r="T486" s="12"/>
    </row>
    <row r="487" spans="1:20" ht="28.5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t="s">
        <v>8272</v>
      </c>
      <c r="P487">
        <f t="shared" si="31"/>
        <v>22</v>
      </c>
      <c r="Q487">
        <f t="shared" si="28"/>
        <v>66.52</v>
      </c>
      <c r="R487" s="10">
        <f t="shared" si="29"/>
        <v>41381.50577546296</v>
      </c>
      <c r="S487" s="12">
        <f t="shared" si="30"/>
        <v>2013</v>
      </c>
      <c r="T487" s="12"/>
    </row>
    <row r="488" spans="1:20" ht="42.75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t="s">
        <v>8272</v>
      </c>
      <c r="P488">
        <f t="shared" si="31"/>
        <v>0</v>
      </c>
      <c r="Q488">
        <f t="shared" si="28"/>
        <v>50</v>
      </c>
      <c r="R488" s="10">
        <f t="shared" si="29"/>
        <v>41761.94258101852</v>
      </c>
      <c r="S488" s="12">
        <f t="shared" si="30"/>
        <v>2014</v>
      </c>
      <c r="T488" s="12"/>
    </row>
    <row r="489" spans="1:20" ht="42.75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t="s">
        <v>8272</v>
      </c>
      <c r="P489">
        <f t="shared" si="31"/>
        <v>0</v>
      </c>
      <c r="Q489">
        <f t="shared" si="28"/>
        <v>0</v>
      </c>
      <c r="R489" s="10">
        <f t="shared" si="29"/>
        <v>42669.594837962963</v>
      </c>
      <c r="S489" s="12">
        <f t="shared" si="30"/>
        <v>2016</v>
      </c>
      <c r="T489" s="12"/>
    </row>
    <row r="490" spans="1:20" ht="42.75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t="s">
        <v>8272</v>
      </c>
      <c r="P490">
        <f t="shared" si="31"/>
        <v>0</v>
      </c>
      <c r="Q490">
        <f t="shared" si="28"/>
        <v>0</v>
      </c>
      <c r="R490" s="10">
        <f t="shared" si="29"/>
        <v>42714.054398148146</v>
      </c>
      <c r="S490" s="12">
        <f t="shared" si="30"/>
        <v>2016</v>
      </c>
      <c r="T490" s="12"/>
    </row>
    <row r="491" spans="1:20" ht="42.75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t="s">
        <v>8272</v>
      </c>
      <c r="P491">
        <f t="shared" si="31"/>
        <v>0</v>
      </c>
      <c r="Q491">
        <f t="shared" si="28"/>
        <v>71.67</v>
      </c>
      <c r="R491" s="10">
        <f t="shared" si="29"/>
        <v>40882.481666666667</v>
      </c>
      <c r="S491" s="12">
        <f t="shared" si="30"/>
        <v>2011</v>
      </c>
      <c r="T491" s="12"/>
    </row>
    <row r="492" spans="1:20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t="s">
        <v>8272</v>
      </c>
      <c r="P492">
        <f t="shared" si="31"/>
        <v>0</v>
      </c>
      <c r="Q492">
        <f t="shared" si="28"/>
        <v>0</v>
      </c>
      <c r="R492" s="10">
        <f t="shared" si="29"/>
        <v>41113.968576388892</v>
      </c>
      <c r="S492" s="12">
        <f t="shared" si="30"/>
        <v>2012</v>
      </c>
      <c r="T492" s="12"/>
    </row>
    <row r="493" spans="1:20" ht="42.75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t="s">
        <v>8272</v>
      </c>
      <c r="P493">
        <f t="shared" si="31"/>
        <v>0</v>
      </c>
      <c r="Q493">
        <f t="shared" si="28"/>
        <v>0</v>
      </c>
      <c r="R493" s="10">
        <f t="shared" si="29"/>
        <v>42366.982627314821</v>
      </c>
      <c r="S493" s="12">
        <f t="shared" si="30"/>
        <v>2015</v>
      </c>
      <c r="T493" s="12"/>
    </row>
    <row r="494" spans="1:20" ht="42.75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t="s">
        <v>8272</v>
      </c>
      <c r="P494">
        <f t="shared" si="31"/>
        <v>0</v>
      </c>
      <c r="Q494">
        <f t="shared" si="28"/>
        <v>0</v>
      </c>
      <c r="R494" s="10">
        <f t="shared" si="29"/>
        <v>42596.03506944445</v>
      </c>
      <c r="S494" s="12">
        <f t="shared" si="30"/>
        <v>2016</v>
      </c>
      <c r="T494" s="12"/>
    </row>
    <row r="495" spans="1:20" ht="42.75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t="s">
        <v>8272</v>
      </c>
      <c r="P495">
        <f t="shared" si="31"/>
        <v>0</v>
      </c>
      <c r="Q495">
        <f t="shared" si="28"/>
        <v>0</v>
      </c>
      <c r="R495" s="10">
        <f t="shared" si="29"/>
        <v>42114.726134259254</v>
      </c>
      <c r="S495" s="12">
        <f t="shared" si="30"/>
        <v>2015</v>
      </c>
      <c r="T495" s="12"/>
    </row>
    <row r="496" spans="1:20" ht="42.75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t="s">
        <v>8272</v>
      </c>
      <c r="P496">
        <f t="shared" si="31"/>
        <v>0</v>
      </c>
      <c r="Q496">
        <f t="shared" si="28"/>
        <v>10.33</v>
      </c>
      <c r="R496" s="10">
        <f t="shared" si="29"/>
        <v>41799.830613425926</v>
      </c>
      <c r="S496" s="12">
        <f t="shared" si="30"/>
        <v>2014</v>
      </c>
      <c r="T496" s="12"/>
    </row>
    <row r="497" spans="1:20" ht="42.75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t="s">
        <v>8272</v>
      </c>
      <c r="P497">
        <f t="shared" si="31"/>
        <v>0</v>
      </c>
      <c r="Q497">
        <f t="shared" si="28"/>
        <v>0</v>
      </c>
      <c r="R497" s="10">
        <f t="shared" si="29"/>
        <v>42171.827604166669</v>
      </c>
      <c r="S497" s="12">
        <f t="shared" si="30"/>
        <v>2015</v>
      </c>
      <c r="T497" s="12"/>
    </row>
    <row r="498" spans="1:20" ht="28.5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t="s">
        <v>8272</v>
      </c>
      <c r="P498">
        <f t="shared" si="31"/>
        <v>0</v>
      </c>
      <c r="Q498">
        <f t="shared" si="28"/>
        <v>1</v>
      </c>
      <c r="R498" s="10">
        <f t="shared" si="29"/>
        <v>41620.93141203704</v>
      </c>
      <c r="S498" s="12">
        <f t="shared" si="30"/>
        <v>2013</v>
      </c>
      <c r="T498" s="12"/>
    </row>
    <row r="499" spans="1:20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t="s">
        <v>8272</v>
      </c>
      <c r="P499">
        <f t="shared" si="31"/>
        <v>1</v>
      </c>
      <c r="Q499">
        <f t="shared" si="28"/>
        <v>10</v>
      </c>
      <c r="R499" s="10">
        <f t="shared" si="29"/>
        <v>41945.037789351853</v>
      </c>
      <c r="S499" s="12">
        <f t="shared" si="30"/>
        <v>2014</v>
      </c>
      <c r="T499" s="12"/>
    </row>
    <row r="500" spans="1:20" ht="42.75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t="s">
        <v>8272</v>
      </c>
      <c r="P500">
        <f t="shared" si="31"/>
        <v>5</v>
      </c>
      <c r="Q500">
        <f t="shared" si="28"/>
        <v>136.09</v>
      </c>
      <c r="R500" s="10">
        <f t="shared" si="29"/>
        <v>40858.762141203704</v>
      </c>
      <c r="S500" s="12">
        <f t="shared" si="30"/>
        <v>2011</v>
      </c>
      <c r="T500" s="12"/>
    </row>
    <row r="501" spans="1:20" ht="57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t="s">
        <v>8272</v>
      </c>
      <c r="P501">
        <f t="shared" si="31"/>
        <v>10</v>
      </c>
      <c r="Q501">
        <f t="shared" si="28"/>
        <v>73.459999999999994</v>
      </c>
      <c r="R501" s="10">
        <f t="shared" si="29"/>
        <v>40043.895462962959</v>
      </c>
      <c r="S501" s="12">
        <f t="shared" si="30"/>
        <v>2009</v>
      </c>
      <c r="T501" s="12"/>
    </row>
    <row r="502" spans="1:20" ht="57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t="s">
        <v>8272</v>
      </c>
      <c r="P502">
        <f t="shared" si="31"/>
        <v>3</v>
      </c>
      <c r="Q502">
        <f t="shared" si="28"/>
        <v>53.75</v>
      </c>
      <c r="R502" s="10">
        <f t="shared" si="29"/>
        <v>40247.886006944449</v>
      </c>
      <c r="S502" s="12">
        <f t="shared" si="30"/>
        <v>2010</v>
      </c>
      <c r="T502" s="12"/>
    </row>
    <row r="503" spans="1:20" ht="42.75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t="s">
        <v>8272</v>
      </c>
      <c r="P503">
        <f t="shared" si="31"/>
        <v>0</v>
      </c>
      <c r="Q503">
        <f t="shared" si="28"/>
        <v>0</v>
      </c>
      <c r="R503" s="10">
        <f t="shared" si="29"/>
        <v>40703.234386574077</v>
      </c>
      <c r="S503" s="12">
        <f t="shared" si="30"/>
        <v>2011</v>
      </c>
      <c r="T503" s="12"/>
    </row>
    <row r="504" spans="1:20" ht="42.75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t="s">
        <v>8272</v>
      </c>
      <c r="P504">
        <f t="shared" si="31"/>
        <v>1</v>
      </c>
      <c r="Q504">
        <f t="shared" si="28"/>
        <v>57.5</v>
      </c>
      <c r="R504" s="10">
        <f t="shared" si="29"/>
        <v>40956.553530092591</v>
      </c>
      <c r="S504" s="12">
        <f t="shared" si="30"/>
        <v>2012</v>
      </c>
      <c r="T504" s="12"/>
    </row>
    <row r="505" spans="1:20" ht="42.75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t="s">
        <v>8272</v>
      </c>
      <c r="P505">
        <f t="shared" si="31"/>
        <v>2</v>
      </c>
      <c r="Q505">
        <f t="shared" si="28"/>
        <v>12.67</v>
      </c>
      <c r="R505" s="10">
        <f t="shared" si="29"/>
        <v>41991.526655092588</v>
      </c>
      <c r="S505" s="12">
        <f t="shared" si="30"/>
        <v>2014</v>
      </c>
      <c r="T505" s="12"/>
    </row>
    <row r="506" spans="1:20" ht="42.75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t="s">
        <v>8272</v>
      </c>
      <c r="P506">
        <f t="shared" si="31"/>
        <v>1</v>
      </c>
      <c r="Q506">
        <f t="shared" si="28"/>
        <v>67</v>
      </c>
      <c r="R506" s="10">
        <f t="shared" si="29"/>
        <v>40949.98364583333</v>
      </c>
      <c r="S506" s="12">
        <f t="shared" si="30"/>
        <v>2012</v>
      </c>
      <c r="T506" s="12"/>
    </row>
    <row r="507" spans="1:20" ht="42.75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t="s">
        <v>8272</v>
      </c>
      <c r="P507">
        <f t="shared" si="31"/>
        <v>0</v>
      </c>
      <c r="Q507">
        <f t="shared" si="28"/>
        <v>3.71</v>
      </c>
      <c r="R507" s="10">
        <f t="shared" si="29"/>
        <v>42318.098217592589</v>
      </c>
      <c r="S507" s="12">
        <f t="shared" si="30"/>
        <v>2015</v>
      </c>
      <c r="T507" s="12"/>
    </row>
    <row r="508" spans="1:20" ht="42.75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t="s">
        <v>8272</v>
      </c>
      <c r="P508">
        <f t="shared" si="31"/>
        <v>0</v>
      </c>
      <c r="Q508">
        <f t="shared" si="28"/>
        <v>250</v>
      </c>
      <c r="R508" s="10">
        <f t="shared" si="29"/>
        <v>41466.552314814813</v>
      </c>
      <c r="S508" s="12">
        <f t="shared" si="30"/>
        <v>2013</v>
      </c>
      <c r="T508" s="12"/>
    </row>
    <row r="509" spans="1:20" ht="42.75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t="s">
        <v>8272</v>
      </c>
      <c r="P509">
        <f t="shared" si="31"/>
        <v>3</v>
      </c>
      <c r="Q509">
        <f t="shared" si="28"/>
        <v>64</v>
      </c>
      <c r="R509" s="10">
        <f t="shared" si="29"/>
        <v>41156.958993055552</v>
      </c>
      <c r="S509" s="12">
        <f t="shared" si="30"/>
        <v>2012</v>
      </c>
      <c r="T509" s="12"/>
    </row>
    <row r="510" spans="1:20" ht="57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t="s">
        <v>8272</v>
      </c>
      <c r="P510">
        <f t="shared" si="31"/>
        <v>1</v>
      </c>
      <c r="Q510">
        <f t="shared" si="28"/>
        <v>133.33000000000001</v>
      </c>
      <c r="R510" s="10">
        <f t="shared" si="29"/>
        <v>40995.024317129632</v>
      </c>
      <c r="S510" s="12">
        <f t="shared" si="30"/>
        <v>2012</v>
      </c>
      <c r="T510" s="12"/>
    </row>
    <row r="511" spans="1:20" ht="42.75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t="s">
        <v>8272</v>
      </c>
      <c r="P511">
        <f t="shared" si="31"/>
        <v>0</v>
      </c>
      <c r="Q511">
        <f t="shared" si="28"/>
        <v>10</v>
      </c>
      <c r="R511" s="10">
        <f t="shared" si="29"/>
        <v>42153.631597222222</v>
      </c>
      <c r="S511" s="12">
        <f t="shared" si="30"/>
        <v>2015</v>
      </c>
      <c r="T511" s="12"/>
    </row>
    <row r="512" spans="1:20" ht="42.75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t="s">
        <v>8272</v>
      </c>
      <c r="P512">
        <f t="shared" si="31"/>
        <v>0</v>
      </c>
      <c r="Q512">
        <f t="shared" si="28"/>
        <v>0</v>
      </c>
      <c r="R512" s="10">
        <f t="shared" si="29"/>
        <v>42400.176377314812</v>
      </c>
      <c r="S512" s="12">
        <f t="shared" si="30"/>
        <v>2016</v>
      </c>
      <c r="T512" s="12"/>
    </row>
    <row r="513" spans="1:20" ht="42.75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t="s">
        <v>8272</v>
      </c>
      <c r="P513">
        <f t="shared" si="31"/>
        <v>3</v>
      </c>
      <c r="Q513">
        <f t="shared" si="28"/>
        <v>30</v>
      </c>
      <c r="R513" s="10">
        <f t="shared" si="29"/>
        <v>41340.303032407406</v>
      </c>
      <c r="S513" s="12">
        <f t="shared" si="30"/>
        <v>2013</v>
      </c>
      <c r="T513" s="12"/>
    </row>
    <row r="514" spans="1:20" ht="42.75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t="s">
        <v>8272</v>
      </c>
      <c r="P514">
        <f t="shared" si="31"/>
        <v>0</v>
      </c>
      <c r="Q514">
        <f t="shared" si="28"/>
        <v>5.5</v>
      </c>
      <c r="R514" s="10">
        <f t="shared" si="29"/>
        <v>42649.742210648154</v>
      </c>
      <c r="S514" s="12">
        <f t="shared" si="30"/>
        <v>2016</v>
      </c>
      <c r="T514" s="12"/>
    </row>
    <row r="515" spans="1:20" ht="28.5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t="s">
        <v>8272</v>
      </c>
      <c r="P515">
        <f t="shared" si="31"/>
        <v>14</v>
      </c>
      <c r="Q515">
        <f t="shared" ref="Q515:Q578" si="32">IFERROR(ROUND(E515/L515,2),0)</f>
        <v>102.38</v>
      </c>
      <c r="R515" s="10">
        <f t="shared" ref="R515:R578" si="33">(((J515/60)/60)/24)+DATE(1970,1,1)</f>
        <v>42552.653993055559</v>
      </c>
      <c r="S515" s="12">
        <f t="shared" ref="S515:S578" si="34">YEAR(R515)</f>
        <v>2016</v>
      </c>
      <c r="T515" s="12"/>
    </row>
    <row r="516" spans="1:20" ht="42.75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t="s">
        <v>8272</v>
      </c>
      <c r="P516">
        <f t="shared" ref="P516:P579" si="35">ROUND(E516/D516*100,0)</f>
        <v>3</v>
      </c>
      <c r="Q516">
        <f t="shared" si="32"/>
        <v>16.670000000000002</v>
      </c>
      <c r="R516" s="10">
        <f t="shared" si="33"/>
        <v>41830.613969907405</v>
      </c>
      <c r="S516" s="12">
        <f t="shared" si="34"/>
        <v>2014</v>
      </c>
      <c r="T516" s="12"/>
    </row>
    <row r="517" spans="1:20" ht="42.75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t="s">
        <v>8272</v>
      </c>
      <c r="P517">
        <f t="shared" si="35"/>
        <v>25</v>
      </c>
      <c r="Q517">
        <f t="shared" si="32"/>
        <v>725.03</v>
      </c>
      <c r="R517" s="10">
        <f t="shared" si="33"/>
        <v>42327.490752314814</v>
      </c>
      <c r="S517" s="12">
        <f t="shared" si="34"/>
        <v>2015</v>
      </c>
      <c r="T517" s="12"/>
    </row>
    <row r="518" spans="1:20" ht="28.5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t="s">
        <v>8272</v>
      </c>
      <c r="P518">
        <f t="shared" si="35"/>
        <v>0</v>
      </c>
      <c r="Q518">
        <f t="shared" si="32"/>
        <v>0</v>
      </c>
      <c r="R518" s="10">
        <f t="shared" si="33"/>
        <v>42091.778703703705</v>
      </c>
      <c r="S518" s="12">
        <f t="shared" si="34"/>
        <v>2015</v>
      </c>
      <c r="T518" s="12"/>
    </row>
    <row r="519" spans="1:20" ht="42.75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t="s">
        <v>8272</v>
      </c>
      <c r="P519">
        <f t="shared" si="35"/>
        <v>1</v>
      </c>
      <c r="Q519">
        <f t="shared" si="32"/>
        <v>68.33</v>
      </c>
      <c r="R519" s="10">
        <f t="shared" si="33"/>
        <v>42738.615289351852</v>
      </c>
      <c r="S519" s="12">
        <f t="shared" si="34"/>
        <v>2017</v>
      </c>
      <c r="T519" s="12"/>
    </row>
    <row r="520" spans="1:20" ht="42.75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t="s">
        <v>8272</v>
      </c>
      <c r="P520">
        <f t="shared" si="35"/>
        <v>0</v>
      </c>
      <c r="Q520">
        <f t="shared" si="32"/>
        <v>0</v>
      </c>
      <c r="R520" s="10">
        <f t="shared" si="33"/>
        <v>42223.616018518514</v>
      </c>
      <c r="S520" s="12">
        <f t="shared" si="34"/>
        <v>2015</v>
      </c>
      <c r="T520" s="12"/>
    </row>
    <row r="521" spans="1:20" ht="42.75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t="s">
        <v>8272</v>
      </c>
      <c r="P521">
        <f t="shared" si="35"/>
        <v>23</v>
      </c>
      <c r="Q521">
        <f t="shared" si="32"/>
        <v>39.229999999999997</v>
      </c>
      <c r="R521" s="10">
        <f t="shared" si="33"/>
        <v>41218.391446759262</v>
      </c>
      <c r="S521" s="12">
        <f t="shared" si="34"/>
        <v>2012</v>
      </c>
      <c r="T521" s="12"/>
    </row>
    <row r="522" spans="1:20" ht="42.75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8273</v>
      </c>
      <c r="O522" t="s">
        <v>8274</v>
      </c>
      <c r="P522">
        <f t="shared" si="35"/>
        <v>102</v>
      </c>
      <c r="Q522">
        <f t="shared" si="32"/>
        <v>150.15</v>
      </c>
      <c r="R522" s="10">
        <f t="shared" si="33"/>
        <v>42318.702094907407</v>
      </c>
      <c r="S522" s="12">
        <f t="shared" si="34"/>
        <v>2015</v>
      </c>
      <c r="T522" s="12"/>
    </row>
    <row r="523" spans="1:20" ht="42.75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8273</v>
      </c>
      <c r="O523" t="s">
        <v>8274</v>
      </c>
      <c r="P523">
        <f t="shared" si="35"/>
        <v>105</v>
      </c>
      <c r="Q523">
        <f t="shared" si="32"/>
        <v>93.43</v>
      </c>
      <c r="R523" s="10">
        <f t="shared" si="33"/>
        <v>42646.092812499999</v>
      </c>
      <c r="S523" s="12">
        <f t="shared" si="34"/>
        <v>2016</v>
      </c>
      <c r="T523" s="12"/>
    </row>
    <row r="524" spans="1:20" ht="42.75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8273</v>
      </c>
      <c r="O524" t="s">
        <v>8274</v>
      </c>
      <c r="P524">
        <f t="shared" si="35"/>
        <v>115</v>
      </c>
      <c r="Q524">
        <f t="shared" si="32"/>
        <v>110.97</v>
      </c>
      <c r="R524" s="10">
        <f t="shared" si="33"/>
        <v>42430.040798611109</v>
      </c>
      <c r="S524" s="12">
        <f t="shared" si="34"/>
        <v>2016</v>
      </c>
      <c r="T524" s="12"/>
    </row>
    <row r="525" spans="1:20" ht="42.75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8273</v>
      </c>
      <c r="O525" t="s">
        <v>8274</v>
      </c>
      <c r="P525">
        <f t="shared" si="35"/>
        <v>121</v>
      </c>
      <c r="Q525">
        <f t="shared" si="32"/>
        <v>71.790000000000006</v>
      </c>
      <c r="R525" s="10">
        <f t="shared" si="33"/>
        <v>42238.13282407407</v>
      </c>
      <c r="S525" s="12">
        <f t="shared" si="34"/>
        <v>2015</v>
      </c>
      <c r="T525" s="12"/>
    </row>
    <row r="526" spans="1:20" ht="42.75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8273</v>
      </c>
      <c r="O526" t="s">
        <v>8274</v>
      </c>
      <c r="P526">
        <f t="shared" si="35"/>
        <v>109</v>
      </c>
      <c r="Q526">
        <f t="shared" si="32"/>
        <v>29.26</v>
      </c>
      <c r="R526" s="10">
        <f t="shared" si="33"/>
        <v>42492.717233796298</v>
      </c>
      <c r="S526" s="12">
        <f t="shared" si="34"/>
        <v>2016</v>
      </c>
      <c r="T526" s="12"/>
    </row>
    <row r="527" spans="1:20" ht="57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8273</v>
      </c>
      <c r="O527" t="s">
        <v>8274</v>
      </c>
      <c r="P527">
        <f t="shared" si="35"/>
        <v>100</v>
      </c>
      <c r="Q527">
        <f t="shared" si="32"/>
        <v>1000</v>
      </c>
      <c r="R527" s="10">
        <f t="shared" si="33"/>
        <v>41850.400937500002</v>
      </c>
      <c r="S527" s="12">
        <f t="shared" si="34"/>
        <v>2014</v>
      </c>
      <c r="T527" s="12"/>
    </row>
    <row r="528" spans="1:20" ht="42.75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8273</v>
      </c>
      <c r="O528" t="s">
        <v>8274</v>
      </c>
      <c r="P528">
        <f t="shared" si="35"/>
        <v>114</v>
      </c>
      <c r="Q528">
        <f t="shared" si="32"/>
        <v>74.349999999999994</v>
      </c>
      <c r="R528" s="10">
        <f t="shared" si="33"/>
        <v>42192.591944444444</v>
      </c>
      <c r="S528" s="12">
        <f t="shared" si="34"/>
        <v>2015</v>
      </c>
      <c r="T528" s="12"/>
    </row>
    <row r="529" spans="1:20" ht="57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8273</v>
      </c>
      <c r="O529" t="s">
        <v>8274</v>
      </c>
      <c r="P529">
        <f t="shared" si="35"/>
        <v>101</v>
      </c>
      <c r="Q529">
        <f t="shared" si="32"/>
        <v>63.83</v>
      </c>
      <c r="R529" s="10">
        <f t="shared" si="33"/>
        <v>42753.205625000002</v>
      </c>
      <c r="S529" s="12">
        <f t="shared" si="34"/>
        <v>2017</v>
      </c>
      <c r="T529" s="12"/>
    </row>
    <row r="530" spans="1:20" ht="28.5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8273</v>
      </c>
      <c r="O530" t="s">
        <v>8274</v>
      </c>
      <c r="P530">
        <f t="shared" si="35"/>
        <v>116</v>
      </c>
      <c r="Q530">
        <f t="shared" si="32"/>
        <v>44.33</v>
      </c>
      <c r="R530" s="10">
        <f t="shared" si="33"/>
        <v>42155.920219907406</v>
      </c>
      <c r="S530" s="12">
        <f t="shared" si="34"/>
        <v>2015</v>
      </c>
      <c r="T530" s="12"/>
    </row>
    <row r="531" spans="1:20" ht="42.75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8273</v>
      </c>
      <c r="O531" t="s">
        <v>8274</v>
      </c>
      <c r="P531">
        <f t="shared" si="35"/>
        <v>130</v>
      </c>
      <c r="Q531">
        <f t="shared" si="32"/>
        <v>86.94</v>
      </c>
      <c r="R531" s="10">
        <f t="shared" si="33"/>
        <v>42725.031180555554</v>
      </c>
      <c r="S531" s="12">
        <f t="shared" si="34"/>
        <v>2016</v>
      </c>
      <c r="T531" s="12"/>
    </row>
    <row r="532" spans="1:20" ht="42.75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8273</v>
      </c>
      <c r="O532" t="s">
        <v>8274</v>
      </c>
      <c r="P532">
        <f t="shared" si="35"/>
        <v>108</v>
      </c>
      <c r="Q532">
        <f t="shared" si="32"/>
        <v>126.55</v>
      </c>
      <c r="R532" s="10">
        <f t="shared" si="33"/>
        <v>42157.591064814813</v>
      </c>
      <c r="S532" s="12">
        <f t="shared" si="34"/>
        <v>2015</v>
      </c>
      <c r="T532" s="12"/>
    </row>
    <row r="533" spans="1:20" ht="42.75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8273</v>
      </c>
      <c r="O533" t="s">
        <v>8274</v>
      </c>
      <c r="P533">
        <f t="shared" si="35"/>
        <v>100</v>
      </c>
      <c r="Q533">
        <f t="shared" si="32"/>
        <v>129.03</v>
      </c>
      <c r="R533" s="10">
        <f t="shared" si="33"/>
        <v>42676.065150462964</v>
      </c>
      <c r="S533" s="12">
        <f t="shared" si="34"/>
        <v>2016</v>
      </c>
      <c r="T533" s="12"/>
    </row>
    <row r="534" spans="1:20" ht="42.75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8273</v>
      </c>
      <c r="O534" t="s">
        <v>8274</v>
      </c>
      <c r="P534">
        <f t="shared" si="35"/>
        <v>123</v>
      </c>
      <c r="Q534">
        <f t="shared" si="32"/>
        <v>71.239999999999995</v>
      </c>
      <c r="R534" s="10">
        <f t="shared" si="33"/>
        <v>42473.007037037038</v>
      </c>
      <c r="S534" s="12">
        <f t="shared" si="34"/>
        <v>2016</v>
      </c>
      <c r="T534" s="12"/>
    </row>
    <row r="535" spans="1:20" ht="42.75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t="s">
        <v>8274</v>
      </c>
      <c r="P535">
        <f t="shared" si="35"/>
        <v>100</v>
      </c>
      <c r="Q535">
        <f t="shared" si="32"/>
        <v>117.88</v>
      </c>
      <c r="R535" s="10">
        <f t="shared" si="33"/>
        <v>42482.43478009259</v>
      </c>
      <c r="S535" s="12">
        <f t="shared" si="34"/>
        <v>2016</v>
      </c>
      <c r="T535" s="12"/>
    </row>
    <row r="536" spans="1:20" ht="42.75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8273</v>
      </c>
      <c r="O536" t="s">
        <v>8274</v>
      </c>
      <c r="P536">
        <f t="shared" si="35"/>
        <v>105</v>
      </c>
      <c r="Q536">
        <f t="shared" si="32"/>
        <v>327.08</v>
      </c>
      <c r="R536" s="10">
        <f t="shared" si="33"/>
        <v>42270.810995370368</v>
      </c>
      <c r="S536" s="12">
        <f t="shared" si="34"/>
        <v>2015</v>
      </c>
      <c r="T536" s="12"/>
    </row>
    <row r="537" spans="1:20" ht="28.5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8273</v>
      </c>
      <c r="O537" t="s">
        <v>8274</v>
      </c>
      <c r="P537">
        <f t="shared" si="35"/>
        <v>103</v>
      </c>
      <c r="Q537">
        <f t="shared" si="32"/>
        <v>34.75</v>
      </c>
      <c r="R537" s="10">
        <f t="shared" si="33"/>
        <v>42711.545196759253</v>
      </c>
      <c r="S537" s="12">
        <f t="shared" si="34"/>
        <v>2016</v>
      </c>
      <c r="T537" s="12"/>
    </row>
    <row r="538" spans="1:20" ht="57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8273</v>
      </c>
      <c r="O538" t="s">
        <v>8274</v>
      </c>
      <c r="P538">
        <f t="shared" si="35"/>
        <v>118</v>
      </c>
      <c r="Q538">
        <f t="shared" si="32"/>
        <v>100.06</v>
      </c>
      <c r="R538" s="10">
        <f t="shared" si="33"/>
        <v>42179.344988425932</v>
      </c>
      <c r="S538" s="12">
        <f t="shared" si="34"/>
        <v>2015</v>
      </c>
      <c r="T538" s="12"/>
    </row>
    <row r="539" spans="1:20" ht="42.75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8273</v>
      </c>
      <c r="O539" t="s">
        <v>8274</v>
      </c>
      <c r="P539">
        <f t="shared" si="35"/>
        <v>121</v>
      </c>
      <c r="Q539">
        <f t="shared" si="32"/>
        <v>40.85</v>
      </c>
      <c r="R539" s="10">
        <f t="shared" si="33"/>
        <v>42282.768414351856</v>
      </c>
      <c r="S539" s="12">
        <f t="shared" si="34"/>
        <v>2015</v>
      </c>
      <c r="T539" s="12"/>
    </row>
    <row r="540" spans="1:20" ht="42.75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8273</v>
      </c>
      <c r="O540" t="s">
        <v>8274</v>
      </c>
      <c r="P540">
        <f t="shared" si="35"/>
        <v>302</v>
      </c>
      <c r="Q540">
        <f t="shared" si="32"/>
        <v>252.02</v>
      </c>
      <c r="R540" s="10">
        <f t="shared" si="33"/>
        <v>42473.794710648144</v>
      </c>
      <c r="S540" s="12">
        <f t="shared" si="34"/>
        <v>2016</v>
      </c>
      <c r="T540" s="12"/>
    </row>
    <row r="541" spans="1:20" ht="42.75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8273</v>
      </c>
      <c r="O541" t="s">
        <v>8274</v>
      </c>
      <c r="P541">
        <f t="shared" si="35"/>
        <v>101</v>
      </c>
      <c r="Q541">
        <f t="shared" si="32"/>
        <v>25.16</v>
      </c>
      <c r="R541" s="10">
        <f t="shared" si="33"/>
        <v>42535.049849537041</v>
      </c>
      <c r="S541" s="12">
        <f t="shared" si="34"/>
        <v>2016</v>
      </c>
      <c r="T541" s="12"/>
    </row>
    <row r="542" spans="1:20" ht="57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8275</v>
      </c>
      <c r="O542" t="s">
        <v>8276</v>
      </c>
      <c r="P542">
        <f t="shared" si="35"/>
        <v>0</v>
      </c>
      <c r="Q542">
        <f t="shared" si="32"/>
        <v>1</v>
      </c>
      <c r="R542" s="10">
        <f t="shared" si="33"/>
        <v>42009.817199074074</v>
      </c>
      <c r="S542" s="12">
        <f t="shared" si="34"/>
        <v>2015</v>
      </c>
      <c r="T542" s="12"/>
    </row>
    <row r="543" spans="1:20" ht="42.75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8275</v>
      </c>
      <c r="O543" t="s">
        <v>8276</v>
      </c>
      <c r="P543">
        <f t="shared" si="35"/>
        <v>1</v>
      </c>
      <c r="Q543">
        <f t="shared" si="32"/>
        <v>25</v>
      </c>
      <c r="R543" s="10">
        <f t="shared" si="33"/>
        <v>42276.046689814815</v>
      </c>
      <c r="S543" s="12">
        <f t="shared" si="34"/>
        <v>2015</v>
      </c>
      <c r="T543" s="12"/>
    </row>
    <row r="544" spans="1:20" ht="42.75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8275</v>
      </c>
      <c r="O544" t="s">
        <v>8276</v>
      </c>
      <c r="P544">
        <f t="shared" si="35"/>
        <v>0</v>
      </c>
      <c r="Q544">
        <f t="shared" si="32"/>
        <v>1</v>
      </c>
      <c r="R544" s="10">
        <f t="shared" si="33"/>
        <v>42433.737453703703</v>
      </c>
      <c r="S544" s="12">
        <f t="shared" si="34"/>
        <v>2016</v>
      </c>
      <c r="T544" s="12"/>
    </row>
    <row r="545" spans="1:20" ht="42.75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8275</v>
      </c>
      <c r="O545" t="s">
        <v>8276</v>
      </c>
      <c r="P545">
        <f t="shared" si="35"/>
        <v>0</v>
      </c>
      <c r="Q545">
        <f t="shared" si="32"/>
        <v>35</v>
      </c>
      <c r="R545" s="10">
        <f t="shared" si="33"/>
        <v>41914.092152777775</v>
      </c>
      <c r="S545" s="12">
        <f t="shared" si="34"/>
        <v>2014</v>
      </c>
      <c r="T545" s="12"/>
    </row>
    <row r="546" spans="1:20" ht="42.75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8275</v>
      </c>
      <c r="O546" t="s">
        <v>8276</v>
      </c>
      <c r="P546">
        <f t="shared" si="35"/>
        <v>1</v>
      </c>
      <c r="Q546">
        <f t="shared" si="32"/>
        <v>3</v>
      </c>
      <c r="R546" s="10">
        <f t="shared" si="33"/>
        <v>42525.656944444447</v>
      </c>
      <c r="S546" s="12">
        <f t="shared" si="34"/>
        <v>2016</v>
      </c>
      <c r="T546" s="12"/>
    </row>
    <row r="547" spans="1:20" ht="42.75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8275</v>
      </c>
      <c r="O547" t="s">
        <v>8276</v>
      </c>
      <c r="P547">
        <f t="shared" si="35"/>
        <v>27</v>
      </c>
      <c r="Q547">
        <f t="shared" si="32"/>
        <v>402.71</v>
      </c>
      <c r="R547" s="10">
        <f t="shared" si="33"/>
        <v>42283.592465277776</v>
      </c>
      <c r="S547" s="12">
        <f t="shared" si="34"/>
        <v>2015</v>
      </c>
      <c r="T547" s="12"/>
    </row>
    <row r="548" spans="1:20" ht="42.75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8275</v>
      </c>
      <c r="O548" t="s">
        <v>8276</v>
      </c>
      <c r="P548">
        <f t="shared" si="35"/>
        <v>0</v>
      </c>
      <c r="Q548">
        <f t="shared" si="32"/>
        <v>26</v>
      </c>
      <c r="R548" s="10">
        <f t="shared" si="33"/>
        <v>42249.667997685188</v>
      </c>
      <c r="S548" s="12">
        <f t="shared" si="34"/>
        <v>2015</v>
      </c>
      <c r="T548" s="12"/>
    </row>
    <row r="549" spans="1:20" ht="42.75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8275</v>
      </c>
      <c r="O549" t="s">
        <v>8276</v>
      </c>
      <c r="P549">
        <f t="shared" si="35"/>
        <v>0</v>
      </c>
      <c r="Q549">
        <f t="shared" si="32"/>
        <v>0</v>
      </c>
      <c r="R549" s="10">
        <f t="shared" si="33"/>
        <v>42380.696342592593</v>
      </c>
      <c r="S549" s="12">
        <f t="shared" si="34"/>
        <v>2016</v>
      </c>
      <c r="T549" s="12"/>
    </row>
    <row r="550" spans="1:20" ht="42.75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8275</v>
      </c>
      <c r="O550" t="s">
        <v>8276</v>
      </c>
      <c r="P550">
        <f t="shared" si="35"/>
        <v>0</v>
      </c>
      <c r="Q550">
        <f t="shared" si="32"/>
        <v>9</v>
      </c>
      <c r="R550" s="10">
        <f t="shared" si="33"/>
        <v>42276.903333333335</v>
      </c>
      <c r="S550" s="12">
        <f t="shared" si="34"/>
        <v>2015</v>
      </c>
      <c r="T550" s="12"/>
    </row>
    <row r="551" spans="1:20" ht="57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8275</v>
      </c>
      <c r="O551" t="s">
        <v>8276</v>
      </c>
      <c r="P551">
        <f t="shared" si="35"/>
        <v>3</v>
      </c>
      <c r="Q551">
        <f t="shared" si="32"/>
        <v>8.5</v>
      </c>
      <c r="R551" s="10">
        <f t="shared" si="33"/>
        <v>42163.636828703704</v>
      </c>
      <c r="S551" s="12">
        <f t="shared" si="34"/>
        <v>2015</v>
      </c>
      <c r="T551" s="12"/>
    </row>
    <row r="552" spans="1:20" ht="42.75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8275</v>
      </c>
      <c r="O552" t="s">
        <v>8276</v>
      </c>
      <c r="P552">
        <f t="shared" si="35"/>
        <v>1</v>
      </c>
      <c r="Q552">
        <f t="shared" si="32"/>
        <v>8.75</v>
      </c>
      <c r="R552" s="10">
        <f t="shared" si="33"/>
        <v>42753.678761574076</v>
      </c>
      <c r="S552" s="12">
        <f t="shared" si="34"/>
        <v>2017</v>
      </c>
      <c r="T552" s="12"/>
    </row>
    <row r="553" spans="1:20" ht="42.75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8275</v>
      </c>
      <c r="O553" t="s">
        <v>8276</v>
      </c>
      <c r="P553">
        <f t="shared" si="35"/>
        <v>5</v>
      </c>
      <c r="Q553">
        <f t="shared" si="32"/>
        <v>135.04</v>
      </c>
      <c r="R553" s="10">
        <f t="shared" si="33"/>
        <v>42173.275740740741</v>
      </c>
      <c r="S553" s="12">
        <f t="shared" si="34"/>
        <v>2015</v>
      </c>
      <c r="T553" s="12"/>
    </row>
    <row r="554" spans="1:20" ht="42.75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8275</v>
      </c>
      <c r="O554" t="s">
        <v>8276</v>
      </c>
      <c r="P554">
        <f t="shared" si="35"/>
        <v>0</v>
      </c>
      <c r="Q554">
        <f t="shared" si="32"/>
        <v>0</v>
      </c>
      <c r="R554" s="10">
        <f t="shared" si="33"/>
        <v>42318.616851851853</v>
      </c>
      <c r="S554" s="12">
        <f t="shared" si="34"/>
        <v>2015</v>
      </c>
      <c r="T554" s="12"/>
    </row>
    <row r="555" spans="1:20" ht="42.75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8275</v>
      </c>
      <c r="O555" t="s">
        <v>8276</v>
      </c>
      <c r="P555">
        <f t="shared" si="35"/>
        <v>0</v>
      </c>
      <c r="Q555">
        <f t="shared" si="32"/>
        <v>20.5</v>
      </c>
      <c r="R555" s="10">
        <f t="shared" si="33"/>
        <v>41927.71980324074</v>
      </c>
      <c r="S555" s="12">
        <f t="shared" si="34"/>
        <v>2014</v>
      </c>
      <c r="T555" s="12"/>
    </row>
    <row r="556" spans="1:20" ht="42.75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8275</v>
      </c>
      <c r="O556" t="s">
        <v>8276</v>
      </c>
      <c r="P556">
        <f t="shared" si="35"/>
        <v>37</v>
      </c>
      <c r="Q556">
        <f t="shared" si="32"/>
        <v>64.36</v>
      </c>
      <c r="R556" s="10">
        <f t="shared" si="33"/>
        <v>41901.684861111113</v>
      </c>
      <c r="S556" s="12">
        <f t="shared" si="34"/>
        <v>2014</v>
      </c>
      <c r="T556" s="12"/>
    </row>
    <row r="557" spans="1:20" ht="42.75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8275</v>
      </c>
      <c r="O557" t="s">
        <v>8276</v>
      </c>
      <c r="P557">
        <f t="shared" si="35"/>
        <v>0</v>
      </c>
      <c r="Q557">
        <f t="shared" si="32"/>
        <v>0</v>
      </c>
      <c r="R557" s="10">
        <f t="shared" si="33"/>
        <v>42503.353506944448</v>
      </c>
      <c r="S557" s="12">
        <f t="shared" si="34"/>
        <v>2016</v>
      </c>
      <c r="T557" s="12"/>
    </row>
    <row r="558" spans="1:20" ht="28.5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8275</v>
      </c>
      <c r="O558" t="s">
        <v>8276</v>
      </c>
      <c r="P558">
        <f t="shared" si="35"/>
        <v>3</v>
      </c>
      <c r="Q558">
        <f t="shared" si="32"/>
        <v>200</v>
      </c>
      <c r="R558" s="10">
        <f t="shared" si="33"/>
        <v>42345.860150462962</v>
      </c>
      <c r="S558" s="12">
        <f t="shared" si="34"/>
        <v>2015</v>
      </c>
      <c r="T558" s="12"/>
    </row>
    <row r="559" spans="1:20" ht="42.75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8275</v>
      </c>
      <c r="O559" t="s">
        <v>8276</v>
      </c>
      <c r="P559">
        <f t="shared" si="35"/>
        <v>1</v>
      </c>
      <c r="Q559">
        <f t="shared" si="32"/>
        <v>68.3</v>
      </c>
      <c r="R559" s="10">
        <f t="shared" si="33"/>
        <v>42676.942164351851</v>
      </c>
      <c r="S559" s="12">
        <f t="shared" si="34"/>
        <v>2016</v>
      </c>
      <c r="T559" s="12"/>
    </row>
    <row r="560" spans="1:20" ht="42.75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8275</v>
      </c>
      <c r="O560" t="s">
        <v>8276</v>
      </c>
      <c r="P560">
        <f t="shared" si="35"/>
        <v>0</v>
      </c>
      <c r="Q560">
        <f t="shared" si="32"/>
        <v>0</v>
      </c>
      <c r="R560" s="10">
        <f t="shared" si="33"/>
        <v>42057.883159722223</v>
      </c>
      <c r="S560" s="12">
        <f t="shared" si="34"/>
        <v>2015</v>
      </c>
      <c r="T560" s="12"/>
    </row>
    <row r="561" spans="1:20" ht="42.75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8275</v>
      </c>
      <c r="O561" t="s">
        <v>8276</v>
      </c>
      <c r="P561">
        <f t="shared" si="35"/>
        <v>0</v>
      </c>
      <c r="Q561">
        <f t="shared" si="32"/>
        <v>50</v>
      </c>
      <c r="R561" s="10">
        <f t="shared" si="33"/>
        <v>42321.283101851848</v>
      </c>
      <c r="S561" s="12">
        <f t="shared" si="34"/>
        <v>2015</v>
      </c>
      <c r="T561" s="12"/>
    </row>
    <row r="562" spans="1:20" ht="42.75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8275</v>
      </c>
      <c r="O562" t="s">
        <v>8276</v>
      </c>
      <c r="P562">
        <f t="shared" si="35"/>
        <v>0</v>
      </c>
      <c r="Q562">
        <f t="shared" si="32"/>
        <v>4</v>
      </c>
      <c r="R562" s="10">
        <f t="shared" si="33"/>
        <v>41960.771354166667</v>
      </c>
      <c r="S562" s="12">
        <f t="shared" si="34"/>
        <v>2014</v>
      </c>
      <c r="T562" s="12"/>
    </row>
    <row r="563" spans="1:20" ht="42.75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8275</v>
      </c>
      <c r="O563" t="s">
        <v>8276</v>
      </c>
      <c r="P563">
        <f t="shared" si="35"/>
        <v>0</v>
      </c>
      <c r="Q563">
        <f t="shared" si="32"/>
        <v>27.5</v>
      </c>
      <c r="R563" s="10">
        <f t="shared" si="33"/>
        <v>42268.658715277779</v>
      </c>
      <c r="S563" s="12">
        <f t="shared" si="34"/>
        <v>2015</v>
      </c>
      <c r="T563" s="12"/>
    </row>
    <row r="564" spans="1:20" ht="42.75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8275</v>
      </c>
      <c r="O564" t="s">
        <v>8276</v>
      </c>
      <c r="P564">
        <f t="shared" si="35"/>
        <v>0</v>
      </c>
      <c r="Q564">
        <f t="shared" si="32"/>
        <v>0</v>
      </c>
      <c r="R564" s="10">
        <f t="shared" si="33"/>
        <v>42692.389062500006</v>
      </c>
      <c r="S564" s="12">
        <f t="shared" si="34"/>
        <v>2016</v>
      </c>
      <c r="T564" s="12"/>
    </row>
    <row r="565" spans="1:20" ht="42.75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8275</v>
      </c>
      <c r="O565" t="s">
        <v>8276</v>
      </c>
      <c r="P565">
        <f t="shared" si="35"/>
        <v>0</v>
      </c>
      <c r="Q565">
        <f t="shared" si="32"/>
        <v>34</v>
      </c>
      <c r="R565" s="10">
        <f t="shared" si="33"/>
        <v>42022.069988425923</v>
      </c>
      <c r="S565" s="12">
        <f t="shared" si="34"/>
        <v>2015</v>
      </c>
      <c r="T565" s="12"/>
    </row>
    <row r="566" spans="1:20" ht="42.75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8275</v>
      </c>
      <c r="O566" t="s">
        <v>8276</v>
      </c>
      <c r="P566">
        <f t="shared" si="35"/>
        <v>0</v>
      </c>
      <c r="Q566">
        <f t="shared" si="32"/>
        <v>1</v>
      </c>
      <c r="R566" s="10">
        <f t="shared" si="33"/>
        <v>42411.942997685182</v>
      </c>
      <c r="S566" s="12">
        <f t="shared" si="34"/>
        <v>2016</v>
      </c>
      <c r="T566" s="12"/>
    </row>
    <row r="567" spans="1:20" ht="42.75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8275</v>
      </c>
      <c r="O567" t="s">
        <v>8276</v>
      </c>
      <c r="P567">
        <f t="shared" si="35"/>
        <v>0</v>
      </c>
      <c r="Q567">
        <f t="shared" si="32"/>
        <v>0</v>
      </c>
      <c r="R567" s="10">
        <f t="shared" si="33"/>
        <v>42165.785289351858</v>
      </c>
      <c r="S567" s="12">
        <f t="shared" si="34"/>
        <v>2015</v>
      </c>
      <c r="T567" s="12"/>
    </row>
    <row r="568" spans="1:20" ht="42.75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8275</v>
      </c>
      <c r="O568" t="s">
        <v>8276</v>
      </c>
      <c r="P568">
        <f t="shared" si="35"/>
        <v>0</v>
      </c>
      <c r="Q568">
        <f t="shared" si="32"/>
        <v>1</v>
      </c>
      <c r="R568" s="10">
        <f t="shared" si="33"/>
        <v>42535.68440972222</v>
      </c>
      <c r="S568" s="12">
        <f t="shared" si="34"/>
        <v>2016</v>
      </c>
      <c r="T568" s="12"/>
    </row>
    <row r="569" spans="1:20" ht="42.75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8275</v>
      </c>
      <c r="O569" t="s">
        <v>8276</v>
      </c>
      <c r="P569">
        <f t="shared" si="35"/>
        <v>0</v>
      </c>
      <c r="Q569">
        <f t="shared" si="32"/>
        <v>0</v>
      </c>
      <c r="R569" s="10">
        <f t="shared" si="33"/>
        <v>41975.842523148152</v>
      </c>
      <c r="S569" s="12">
        <f t="shared" si="34"/>
        <v>2014</v>
      </c>
      <c r="T569" s="12"/>
    </row>
    <row r="570" spans="1:20" ht="57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8275</v>
      </c>
      <c r="O570" t="s">
        <v>8276</v>
      </c>
      <c r="P570">
        <f t="shared" si="35"/>
        <v>1</v>
      </c>
      <c r="Q570">
        <f t="shared" si="32"/>
        <v>49</v>
      </c>
      <c r="R570" s="10">
        <f t="shared" si="33"/>
        <v>42348.9215625</v>
      </c>
      <c r="S570" s="12">
        <f t="shared" si="34"/>
        <v>2015</v>
      </c>
      <c r="T570" s="12"/>
    </row>
    <row r="571" spans="1:20" ht="42.75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8275</v>
      </c>
      <c r="O571" t="s">
        <v>8276</v>
      </c>
      <c r="P571">
        <f t="shared" si="35"/>
        <v>1</v>
      </c>
      <c r="Q571">
        <f t="shared" si="32"/>
        <v>20</v>
      </c>
      <c r="R571" s="10">
        <f t="shared" si="33"/>
        <v>42340.847361111111</v>
      </c>
      <c r="S571" s="12">
        <f t="shared" si="34"/>
        <v>2015</v>
      </c>
      <c r="T571" s="12"/>
    </row>
    <row r="572" spans="1:20" ht="28.5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8275</v>
      </c>
      <c r="O572" t="s">
        <v>8276</v>
      </c>
      <c r="P572">
        <f t="shared" si="35"/>
        <v>0</v>
      </c>
      <c r="Q572">
        <f t="shared" si="32"/>
        <v>142</v>
      </c>
      <c r="R572" s="10">
        <f t="shared" si="33"/>
        <v>42388.798252314817</v>
      </c>
      <c r="S572" s="12">
        <f t="shared" si="34"/>
        <v>2016</v>
      </c>
      <c r="T572" s="12"/>
    </row>
    <row r="573" spans="1:20" ht="42.75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8275</v>
      </c>
      <c r="O573" t="s">
        <v>8276</v>
      </c>
      <c r="P573">
        <f t="shared" si="35"/>
        <v>0</v>
      </c>
      <c r="Q573">
        <f t="shared" si="32"/>
        <v>53</v>
      </c>
      <c r="R573" s="10">
        <f t="shared" si="33"/>
        <v>42192.816238425927</v>
      </c>
      <c r="S573" s="12">
        <f t="shared" si="34"/>
        <v>2015</v>
      </c>
      <c r="T573" s="12"/>
    </row>
    <row r="574" spans="1:20" ht="42.75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8275</v>
      </c>
      <c r="O574" t="s">
        <v>8276</v>
      </c>
      <c r="P574">
        <f t="shared" si="35"/>
        <v>0</v>
      </c>
      <c r="Q574">
        <f t="shared" si="32"/>
        <v>0</v>
      </c>
      <c r="R574" s="10">
        <f t="shared" si="33"/>
        <v>42282.71629629629</v>
      </c>
      <c r="S574" s="12">
        <f t="shared" si="34"/>
        <v>2015</v>
      </c>
      <c r="T574" s="12"/>
    </row>
    <row r="575" spans="1:20" ht="42.75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8275</v>
      </c>
      <c r="O575" t="s">
        <v>8276</v>
      </c>
      <c r="P575">
        <f t="shared" si="35"/>
        <v>0</v>
      </c>
      <c r="Q575">
        <f t="shared" si="32"/>
        <v>38.44</v>
      </c>
      <c r="R575" s="10">
        <f t="shared" si="33"/>
        <v>41963.050127314811</v>
      </c>
      <c r="S575" s="12">
        <f t="shared" si="34"/>
        <v>2014</v>
      </c>
      <c r="T575" s="12"/>
    </row>
    <row r="576" spans="1:20" ht="42.75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8275</v>
      </c>
      <c r="O576" t="s">
        <v>8276</v>
      </c>
      <c r="P576">
        <f t="shared" si="35"/>
        <v>1</v>
      </c>
      <c r="Q576">
        <f t="shared" si="32"/>
        <v>20</v>
      </c>
      <c r="R576" s="10">
        <f t="shared" si="33"/>
        <v>42632.443368055552</v>
      </c>
      <c r="S576" s="12">
        <f t="shared" si="34"/>
        <v>2016</v>
      </c>
      <c r="T576" s="12"/>
    </row>
    <row r="577" spans="1:20" ht="57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8275</v>
      </c>
      <c r="O577" t="s">
        <v>8276</v>
      </c>
      <c r="P577">
        <f t="shared" si="35"/>
        <v>0</v>
      </c>
      <c r="Q577">
        <f t="shared" si="32"/>
        <v>64.75</v>
      </c>
      <c r="R577" s="10">
        <f t="shared" si="33"/>
        <v>42138.692627314813</v>
      </c>
      <c r="S577" s="12">
        <f t="shared" si="34"/>
        <v>2015</v>
      </c>
      <c r="T577" s="12"/>
    </row>
    <row r="578" spans="1:20" ht="42.75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8275</v>
      </c>
      <c r="O578" t="s">
        <v>8276</v>
      </c>
      <c r="P578">
        <f t="shared" si="35"/>
        <v>0</v>
      </c>
      <c r="Q578">
        <f t="shared" si="32"/>
        <v>1</v>
      </c>
      <c r="R578" s="10">
        <f t="shared" si="33"/>
        <v>42031.471666666665</v>
      </c>
      <c r="S578" s="12">
        <f t="shared" si="34"/>
        <v>2015</v>
      </c>
      <c r="T578" s="12"/>
    </row>
    <row r="579" spans="1:20" ht="42.75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8275</v>
      </c>
      <c r="O579" t="s">
        <v>8276</v>
      </c>
      <c r="P579">
        <f t="shared" si="35"/>
        <v>0</v>
      </c>
      <c r="Q579">
        <f t="shared" ref="Q579:Q642" si="36">IFERROR(ROUND(E579/L579,2),0)</f>
        <v>10</v>
      </c>
      <c r="R579" s="10">
        <f t="shared" ref="R579:R642" si="37">(((J579/60)/60)/24)+DATE(1970,1,1)</f>
        <v>42450.589143518519</v>
      </c>
      <c r="S579" s="12">
        <f t="shared" ref="S579:S642" si="38">YEAR(R579)</f>
        <v>2016</v>
      </c>
      <c r="T579" s="12"/>
    </row>
    <row r="580" spans="1:20" ht="28.5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8275</v>
      </c>
      <c r="O580" t="s">
        <v>8276</v>
      </c>
      <c r="P580">
        <f t="shared" ref="P580:P643" si="39">ROUND(E580/D580*100,0)</f>
        <v>0</v>
      </c>
      <c r="Q580">
        <f t="shared" si="36"/>
        <v>2</v>
      </c>
      <c r="R580" s="10">
        <f t="shared" si="37"/>
        <v>42230.578622685185</v>
      </c>
      <c r="S580" s="12">
        <f t="shared" si="38"/>
        <v>2015</v>
      </c>
      <c r="T580" s="12"/>
    </row>
    <row r="581" spans="1:20" ht="28.5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8275</v>
      </c>
      <c r="O581" t="s">
        <v>8276</v>
      </c>
      <c r="P581">
        <f t="shared" si="39"/>
        <v>1</v>
      </c>
      <c r="Q581">
        <f t="shared" si="36"/>
        <v>35</v>
      </c>
      <c r="R581" s="10">
        <f t="shared" si="37"/>
        <v>41968.852118055554</v>
      </c>
      <c r="S581" s="12">
        <f t="shared" si="38"/>
        <v>2014</v>
      </c>
      <c r="T581" s="12"/>
    </row>
    <row r="582" spans="1:20" ht="42.75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8275</v>
      </c>
      <c r="O582" t="s">
        <v>8276</v>
      </c>
      <c r="P582">
        <f t="shared" si="39"/>
        <v>0</v>
      </c>
      <c r="Q582">
        <f t="shared" si="36"/>
        <v>1</v>
      </c>
      <c r="R582" s="10">
        <f t="shared" si="37"/>
        <v>42605.908182870371</v>
      </c>
      <c r="S582" s="12">
        <f t="shared" si="38"/>
        <v>2016</v>
      </c>
      <c r="T582" s="12"/>
    </row>
    <row r="583" spans="1:20" ht="42.75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8275</v>
      </c>
      <c r="O583" t="s">
        <v>8276</v>
      </c>
      <c r="P583">
        <f t="shared" si="39"/>
        <v>0</v>
      </c>
      <c r="Q583">
        <f t="shared" si="36"/>
        <v>0</v>
      </c>
      <c r="R583" s="10">
        <f t="shared" si="37"/>
        <v>42188.012777777782</v>
      </c>
      <c r="S583" s="12">
        <f t="shared" si="38"/>
        <v>2015</v>
      </c>
      <c r="T583" s="12"/>
    </row>
    <row r="584" spans="1:20" ht="42.75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8275</v>
      </c>
      <c r="O584" t="s">
        <v>8276</v>
      </c>
      <c r="P584">
        <f t="shared" si="39"/>
        <v>0</v>
      </c>
      <c r="Q584">
        <f t="shared" si="36"/>
        <v>0</v>
      </c>
      <c r="R584" s="10">
        <f t="shared" si="37"/>
        <v>42055.739803240736</v>
      </c>
      <c r="S584" s="12">
        <f t="shared" si="38"/>
        <v>2015</v>
      </c>
      <c r="T584" s="12"/>
    </row>
    <row r="585" spans="1:20" ht="42.75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8275</v>
      </c>
      <c r="O585" t="s">
        <v>8276</v>
      </c>
      <c r="P585">
        <f t="shared" si="39"/>
        <v>0</v>
      </c>
      <c r="Q585">
        <f t="shared" si="36"/>
        <v>1</v>
      </c>
      <c r="R585" s="10">
        <f t="shared" si="37"/>
        <v>42052.93850694444</v>
      </c>
      <c r="S585" s="12">
        <f t="shared" si="38"/>
        <v>2015</v>
      </c>
      <c r="T585" s="12"/>
    </row>
    <row r="586" spans="1:20" ht="28.5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8275</v>
      </c>
      <c r="O586" t="s">
        <v>8276</v>
      </c>
      <c r="P586">
        <f t="shared" si="39"/>
        <v>1</v>
      </c>
      <c r="Q586">
        <f t="shared" si="36"/>
        <v>5</v>
      </c>
      <c r="R586" s="10">
        <f t="shared" si="37"/>
        <v>42049.716620370367</v>
      </c>
      <c r="S586" s="12">
        <f t="shared" si="38"/>
        <v>2015</v>
      </c>
      <c r="T586" s="12"/>
    </row>
    <row r="587" spans="1:20" ht="42.75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8275</v>
      </c>
      <c r="O587" t="s">
        <v>8276</v>
      </c>
      <c r="P587">
        <f t="shared" si="39"/>
        <v>0</v>
      </c>
      <c r="Q587">
        <f t="shared" si="36"/>
        <v>0</v>
      </c>
      <c r="R587" s="10">
        <f t="shared" si="37"/>
        <v>42283.3909375</v>
      </c>
      <c r="S587" s="12">
        <f t="shared" si="38"/>
        <v>2015</v>
      </c>
      <c r="T587" s="12"/>
    </row>
    <row r="588" spans="1:20" ht="42.75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8275</v>
      </c>
      <c r="O588" t="s">
        <v>8276</v>
      </c>
      <c r="P588">
        <f t="shared" si="39"/>
        <v>1</v>
      </c>
      <c r="Q588">
        <f t="shared" si="36"/>
        <v>14</v>
      </c>
      <c r="R588" s="10">
        <f t="shared" si="37"/>
        <v>42020.854247685187</v>
      </c>
      <c r="S588" s="12">
        <f t="shared" si="38"/>
        <v>2015</v>
      </c>
      <c r="T588" s="12"/>
    </row>
    <row r="589" spans="1:20" ht="71.25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8275</v>
      </c>
      <c r="O589" t="s">
        <v>8276</v>
      </c>
      <c r="P589">
        <f t="shared" si="39"/>
        <v>9</v>
      </c>
      <c r="Q589">
        <f t="shared" si="36"/>
        <v>389.29</v>
      </c>
      <c r="R589" s="10">
        <f t="shared" si="37"/>
        <v>42080.757326388892</v>
      </c>
      <c r="S589" s="12">
        <f t="shared" si="38"/>
        <v>2015</v>
      </c>
      <c r="T589" s="12"/>
    </row>
    <row r="590" spans="1:20" ht="42.75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8275</v>
      </c>
      <c r="O590" t="s">
        <v>8276</v>
      </c>
      <c r="P590">
        <f t="shared" si="39"/>
        <v>3</v>
      </c>
      <c r="Q590">
        <f t="shared" si="36"/>
        <v>150.5</v>
      </c>
      <c r="R590" s="10">
        <f t="shared" si="37"/>
        <v>42631.769513888896</v>
      </c>
      <c r="S590" s="12">
        <f t="shared" si="38"/>
        <v>2016</v>
      </c>
      <c r="T590" s="12"/>
    </row>
    <row r="591" spans="1:20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8275</v>
      </c>
      <c r="O591" t="s">
        <v>8276</v>
      </c>
      <c r="P591">
        <f t="shared" si="39"/>
        <v>0</v>
      </c>
      <c r="Q591">
        <f t="shared" si="36"/>
        <v>1</v>
      </c>
      <c r="R591" s="10">
        <f t="shared" si="37"/>
        <v>42178.614571759259</v>
      </c>
      <c r="S591" s="12">
        <f t="shared" si="38"/>
        <v>2015</v>
      </c>
      <c r="T591" s="12"/>
    </row>
    <row r="592" spans="1:20" ht="42.75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8275</v>
      </c>
      <c r="O592" t="s">
        <v>8276</v>
      </c>
      <c r="P592">
        <f t="shared" si="39"/>
        <v>4</v>
      </c>
      <c r="Q592">
        <f t="shared" si="36"/>
        <v>24.78</v>
      </c>
      <c r="R592" s="10">
        <f t="shared" si="37"/>
        <v>42377.554756944446</v>
      </c>
      <c r="S592" s="12">
        <f t="shared" si="38"/>
        <v>2016</v>
      </c>
      <c r="T592" s="12"/>
    </row>
    <row r="593" spans="1:20" ht="42.75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8275</v>
      </c>
      <c r="O593" t="s">
        <v>8276</v>
      </c>
      <c r="P593">
        <f t="shared" si="39"/>
        <v>0</v>
      </c>
      <c r="Q593">
        <f t="shared" si="36"/>
        <v>30.5</v>
      </c>
      <c r="R593" s="10">
        <f t="shared" si="37"/>
        <v>42177.543171296296</v>
      </c>
      <c r="S593" s="12">
        <f t="shared" si="38"/>
        <v>2015</v>
      </c>
      <c r="T593" s="12"/>
    </row>
    <row r="594" spans="1:20" ht="42.75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8275</v>
      </c>
      <c r="O594" t="s">
        <v>8276</v>
      </c>
      <c r="P594">
        <f t="shared" si="39"/>
        <v>3</v>
      </c>
      <c r="Q594">
        <f t="shared" si="36"/>
        <v>250</v>
      </c>
      <c r="R594" s="10">
        <f t="shared" si="37"/>
        <v>41946.232175925928</v>
      </c>
      <c r="S594" s="12">
        <f t="shared" si="38"/>
        <v>2014</v>
      </c>
      <c r="T594" s="12"/>
    </row>
    <row r="595" spans="1:20" ht="57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8275</v>
      </c>
      <c r="O595" t="s">
        <v>8276</v>
      </c>
      <c r="P595">
        <f t="shared" si="39"/>
        <v>23</v>
      </c>
      <c r="Q595">
        <f t="shared" si="36"/>
        <v>16.43</v>
      </c>
      <c r="R595" s="10">
        <f t="shared" si="37"/>
        <v>42070.677604166667</v>
      </c>
      <c r="S595" s="12">
        <f t="shared" si="38"/>
        <v>2015</v>
      </c>
      <c r="T595" s="12"/>
    </row>
    <row r="596" spans="1:20" ht="28.5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8275</v>
      </c>
      <c r="O596" t="s">
        <v>8276</v>
      </c>
      <c r="P596">
        <f t="shared" si="39"/>
        <v>0</v>
      </c>
      <c r="Q596">
        <f t="shared" si="36"/>
        <v>13</v>
      </c>
      <c r="R596" s="10">
        <f t="shared" si="37"/>
        <v>42446.780162037037</v>
      </c>
      <c r="S596" s="12">
        <f t="shared" si="38"/>
        <v>2016</v>
      </c>
      <c r="T596" s="12"/>
    </row>
    <row r="597" spans="1:20" ht="42.75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8275</v>
      </c>
      <c r="O597" t="s">
        <v>8276</v>
      </c>
      <c r="P597">
        <f t="shared" si="39"/>
        <v>0</v>
      </c>
      <c r="Q597">
        <f t="shared" si="36"/>
        <v>53.25</v>
      </c>
      <c r="R597" s="10">
        <f t="shared" si="37"/>
        <v>42083.069884259254</v>
      </c>
      <c r="S597" s="12">
        <f t="shared" si="38"/>
        <v>2015</v>
      </c>
      <c r="T597" s="12"/>
    </row>
    <row r="598" spans="1:20" ht="28.5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8275</v>
      </c>
      <c r="O598" t="s">
        <v>8276</v>
      </c>
      <c r="P598">
        <f t="shared" si="39"/>
        <v>0</v>
      </c>
      <c r="Q598">
        <f t="shared" si="36"/>
        <v>3</v>
      </c>
      <c r="R598" s="10">
        <f t="shared" si="37"/>
        <v>42646.896898148145</v>
      </c>
      <c r="S598" s="12">
        <f t="shared" si="38"/>
        <v>2016</v>
      </c>
      <c r="T598" s="12"/>
    </row>
    <row r="599" spans="1:20" ht="42.75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8275</v>
      </c>
      <c r="O599" t="s">
        <v>8276</v>
      </c>
      <c r="P599">
        <f t="shared" si="39"/>
        <v>0</v>
      </c>
      <c r="Q599">
        <f t="shared" si="36"/>
        <v>10</v>
      </c>
      <c r="R599" s="10">
        <f t="shared" si="37"/>
        <v>42545.705266203702</v>
      </c>
      <c r="S599" s="12">
        <f t="shared" si="38"/>
        <v>2016</v>
      </c>
      <c r="T599" s="12"/>
    </row>
    <row r="600" spans="1:20" ht="28.5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8275</v>
      </c>
      <c r="O600" t="s">
        <v>8276</v>
      </c>
      <c r="P600">
        <f t="shared" si="39"/>
        <v>34</v>
      </c>
      <c r="Q600">
        <f t="shared" si="36"/>
        <v>121.43</v>
      </c>
      <c r="R600" s="10">
        <f t="shared" si="37"/>
        <v>41948.00209490741</v>
      </c>
      <c r="S600" s="12">
        <f t="shared" si="38"/>
        <v>2014</v>
      </c>
      <c r="T600" s="12"/>
    </row>
    <row r="601" spans="1:20" ht="42.75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8275</v>
      </c>
      <c r="O601" t="s">
        <v>8276</v>
      </c>
      <c r="P601">
        <f t="shared" si="39"/>
        <v>0</v>
      </c>
      <c r="Q601">
        <f t="shared" si="36"/>
        <v>15.5</v>
      </c>
      <c r="R601" s="10">
        <f t="shared" si="37"/>
        <v>42047.812523148154</v>
      </c>
      <c r="S601" s="12">
        <f t="shared" si="38"/>
        <v>2015</v>
      </c>
      <c r="T601" s="12"/>
    </row>
    <row r="602" spans="1:20" ht="28.5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8275</v>
      </c>
      <c r="O602" t="s">
        <v>8276</v>
      </c>
      <c r="P602">
        <f t="shared" si="39"/>
        <v>2</v>
      </c>
      <c r="Q602">
        <f t="shared" si="36"/>
        <v>100</v>
      </c>
      <c r="R602" s="10">
        <f t="shared" si="37"/>
        <v>42073.798171296294</v>
      </c>
      <c r="S602" s="12">
        <f t="shared" si="38"/>
        <v>2015</v>
      </c>
      <c r="T602" s="12"/>
    </row>
    <row r="603" spans="1:20" ht="42.75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8275</v>
      </c>
      <c r="O603" t="s">
        <v>8276</v>
      </c>
      <c r="P603">
        <f t="shared" si="39"/>
        <v>1</v>
      </c>
      <c r="Q603">
        <f t="shared" si="36"/>
        <v>23.33</v>
      </c>
      <c r="R603" s="10">
        <f t="shared" si="37"/>
        <v>41969.858090277776</v>
      </c>
      <c r="S603" s="12">
        <f t="shared" si="38"/>
        <v>2014</v>
      </c>
      <c r="T603" s="12"/>
    </row>
    <row r="604" spans="1:20" ht="42.75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8275</v>
      </c>
      <c r="O604" t="s">
        <v>8276</v>
      </c>
      <c r="P604">
        <f t="shared" si="39"/>
        <v>0</v>
      </c>
      <c r="Q604">
        <f t="shared" si="36"/>
        <v>0</v>
      </c>
      <c r="R604" s="10">
        <f t="shared" si="37"/>
        <v>42143.79415509259</v>
      </c>
      <c r="S604" s="12">
        <f t="shared" si="38"/>
        <v>2015</v>
      </c>
      <c r="T604" s="12"/>
    </row>
    <row r="605" spans="1:20" ht="42.75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8275</v>
      </c>
      <c r="O605" t="s">
        <v>8276</v>
      </c>
      <c r="P605">
        <f t="shared" si="39"/>
        <v>4</v>
      </c>
      <c r="Q605">
        <f t="shared" si="36"/>
        <v>45.39</v>
      </c>
      <c r="R605" s="10">
        <f t="shared" si="37"/>
        <v>41835.639155092591</v>
      </c>
      <c r="S605" s="12">
        <f t="shared" si="38"/>
        <v>2014</v>
      </c>
      <c r="T605" s="12"/>
    </row>
    <row r="606" spans="1:20" ht="42.75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8275</v>
      </c>
      <c r="O606" t="s">
        <v>8276</v>
      </c>
      <c r="P606">
        <f t="shared" si="39"/>
        <v>0</v>
      </c>
      <c r="Q606">
        <f t="shared" si="36"/>
        <v>0</v>
      </c>
      <c r="R606" s="10">
        <f t="shared" si="37"/>
        <v>41849.035370370373</v>
      </c>
      <c r="S606" s="12">
        <f t="shared" si="38"/>
        <v>2014</v>
      </c>
      <c r="T606" s="12"/>
    </row>
    <row r="607" spans="1:20" ht="28.5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8275</v>
      </c>
      <c r="O607" t="s">
        <v>8276</v>
      </c>
      <c r="P607">
        <f t="shared" si="39"/>
        <v>3</v>
      </c>
      <c r="Q607">
        <f t="shared" si="36"/>
        <v>16.38</v>
      </c>
      <c r="R607" s="10">
        <f t="shared" si="37"/>
        <v>42194.357731481476</v>
      </c>
      <c r="S607" s="12">
        <f t="shared" si="38"/>
        <v>2015</v>
      </c>
      <c r="T607" s="12"/>
    </row>
    <row r="608" spans="1:20" ht="57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8275</v>
      </c>
      <c r="O608" t="s">
        <v>8276</v>
      </c>
      <c r="P608">
        <f t="shared" si="39"/>
        <v>0</v>
      </c>
      <c r="Q608">
        <f t="shared" si="36"/>
        <v>10</v>
      </c>
      <c r="R608" s="10">
        <f t="shared" si="37"/>
        <v>42102.650567129633</v>
      </c>
      <c r="S608" s="12">
        <f t="shared" si="38"/>
        <v>2015</v>
      </c>
      <c r="T608" s="12"/>
    </row>
    <row r="609" spans="1:20" ht="42.75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8275</v>
      </c>
      <c r="O609" t="s">
        <v>8276</v>
      </c>
      <c r="P609">
        <f t="shared" si="39"/>
        <v>0</v>
      </c>
      <c r="Q609">
        <f t="shared" si="36"/>
        <v>0</v>
      </c>
      <c r="R609" s="10">
        <f t="shared" si="37"/>
        <v>42300.825648148151</v>
      </c>
      <c r="S609" s="12">
        <f t="shared" si="38"/>
        <v>2015</v>
      </c>
      <c r="T609" s="12"/>
    </row>
    <row r="610" spans="1:20" ht="42.75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8275</v>
      </c>
      <c r="O610" t="s">
        <v>8276</v>
      </c>
      <c r="P610">
        <f t="shared" si="39"/>
        <v>1</v>
      </c>
      <c r="Q610">
        <f t="shared" si="36"/>
        <v>292.2</v>
      </c>
      <c r="R610" s="10">
        <f t="shared" si="37"/>
        <v>42140.921064814815</v>
      </c>
      <c r="S610" s="12">
        <f t="shared" si="38"/>
        <v>2015</v>
      </c>
      <c r="T610" s="12"/>
    </row>
    <row r="611" spans="1:20" ht="42.75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8275</v>
      </c>
      <c r="O611" t="s">
        <v>8276</v>
      </c>
      <c r="P611">
        <f t="shared" si="39"/>
        <v>1</v>
      </c>
      <c r="Q611">
        <f t="shared" si="36"/>
        <v>5</v>
      </c>
      <c r="R611" s="10">
        <f t="shared" si="37"/>
        <v>42307.034074074079</v>
      </c>
      <c r="S611" s="12">
        <f t="shared" si="38"/>
        <v>2015</v>
      </c>
      <c r="T611" s="12"/>
    </row>
    <row r="612" spans="1:20" ht="42.75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8275</v>
      </c>
      <c r="O612" t="s">
        <v>8276</v>
      </c>
      <c r="P612">
        <f t="shared" si="39"/>
        <v>0</v>
      </c>
      <c r="Q612">
        <f t="shared" si="36"/>
        <v>0</v>
      </c>
      <c r="R612" s="10">
        <f t="shared" si="37"/>
        <v>42086.83085648148</v>
      </c>
      <c r="S612" s="12">
        <f t="shared" si="38"/>
        <v>2015</v>
      </c>
      <c r="T612" s="12"/>
    </row>
    <row r="613" spans="1:20" ht="42.75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8275</v>
      </c>
      <c r="O613" t="s">
        <v>8276</v>
      </c>
      <c r="P613">
        <f t="shared" si="39"/>
        <v>0</v>
      </c>
      <c r="Q613">
        <f t="shared" si="36"/>
        <v>0</v>
      </c>
      <c r="R613" s="10">
        <f t="shared" si="37"/>
        <v>42328.560613425929</v>
      </c>
      <c r="S613" s="12">
        <f t="shared" si="38"/>
        <v>2015</v>
      </c>
      <c r="T613" s="12"/>
    </row>
    <row r="614" spans="1:20" ht="28.5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8275</v>
      </c>
      <c r="O614" t="s">
        <v>8276</v>
      </c>
      <c r="P614">
        <f t="shared" si="39"/>
        <v>0</v>
      </c>
      <c r="Q614">
        <f t="shared" si="36"/>
        <v>0</v>
      </c>
      <c r="R614" s="10">
        <f t="shared" si="37"/>
        <v>42585.031782407401</v>
      </c>
      <c r="S614" s="12">
        <f t="shared" si="38"/>
        <v>2016</v>
      </c>
      <c r="T614" s="12"/>
    </row>
    <row r="615" spans="1:20" ht="42.75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8275</v>
      </c>
      <c r="O615" t="s">
        <v>8276</v>
      </c>
      <c r="P615">
        <f t="shared" si="39"/>
        <v>21</v>
      </c>
      <c r="Q615">
        <f t="shared" si="36"/>
        <v>105.93</v>
      </c>
      <c r="R615" s="10">
        <f t="shared" si="37"/>
        <v>42247.496759259258</v>
      </c>
      <c r="S615" s="12">
        <f t="shared" si="38"/>
        <v>2015</v>
      </c>
      <c r="T615" s="12"/>
    </row>
    <row r="616" spans="1:20" ht="42.75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8275</v>
      </c>
      <c r="O616" t="s">
        <v>8276</v>
      </c>
      <c r="P616">
        <f t="shared" si="39"/>
        <v>0</v>
      </c>
      <c r="Q616">
        <f t="shared" si="36"/>
        <v>0</v>
      </c>
      <c r="R616" s="10">
        <f t="shared" si="37"/>
        <v>42515.061805555553</v>
      </c>
      <c r="S616" s="12">
        <f t="shared" si="38"/>
        <v>2016</v>
      </c>
      <c r="T616" s="12"/>
    </row>
    <row r="617" spans="1:20" ht="42.75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8275</v>
      </c>
      <c r="O617" t="s">
        <v>8276</v>
      </c>
      <c r="P617">
        <f t="shared" si="39"/>
        <v>0</v>
      </c>
      <c r="Q617">
        <f t="shared" si="36"/>
        <v>0</v>
      </c>
      <c r="R617" s="10">
        <f t="shared" si="37"/>
        <v>42242.122210648144</v>
      </c>
      <c r="S617" s="12">
        <f t="shared" si="38"/>
        <v>2015</v>
      </c>
      <c r="T617" s="12"/>
    </row>
    <row r="618" spans="1:20" ht="42.75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8275</v>
      </c>
      <c r="O618" t="s">
        <v>8276</v>
      </c>
      <c r="P618">
        <f t="shared" si="39"/>
        <v>0</v>
      </c>
      <c r="Q618">
        <f t="shared" si="36"/>
        <v>0</v>
      </c>
      <c r="R618" s="10">
        <f t="shared" si="37"/>
        <v>42761.376238425932</v>
      </c>
      <c r="S618" s="12">
        <f t="shared" si="38"/>
        <v>2017</v>
      </c>
      <c r="T618" s="12"/>
    </row>
    <row r="619" spans="1:20" ht="42.75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8275</v>
      </c>
      <c r="O619" t="s">
        <v>8276</v>
      </c>
      <c r="P619">
        <f t="shared" si="39"/>
        <v>3</v>
      </c>
      <c r="Q619">
        <f t="shared" si="36"/>
        <v>20</v>
      </c>
      <c r="R619" s="10">
        <f t="shared" si="37"/>
        <v>42087.343090277776</v>
      </c>
      <c r="S619" s="12">
        <f t="shared" si="38"/>
        <v>2015</v>
      </c>
      <c r="T619" s="12"/>
    </row>
    <row r="620" spans="1:20" ht="42.75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8275</v>
      </c>
      <c r="O620" t="s">
        <v>8276</v>
      </c>
      <c r="P620">
        <f t="shared" si="39"/>
        <v>0</v>
      </c>
      <c r="Q620">
        <f t="shared" si="36"/>
        <v>0</v>
      </c>
      <c r="R620" s="10">
        <f t="shared" si="37"/>
        <v>42317.810219907406</v>
      </c>
      <c r="S620" s="12">
        <f t="shared" si="38"/>
        <v>2015</v>
      </c>
      <c r="T620" s="12"/>
    </row>
    <row r="621" spans="1:20" ht="28.5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8275</v>
      </c>
      <c r="O621" t="s">
        <v>8276</v>
      </c>
      <c r="P621">
        <f t="shared" si="39"/>
        <v>0</v>
      </c>
      <c r="Q621">
        <f t="shared" si="36"/>
        <v>1</v>
      </c>
      <c r="R621" s="10">
        <f t="shared" si="37"/>
        <v>41908.650347222225</v>
      </c>
      <c r="S621" s="12">
        <f t="shared" si="38"/>
        <v>2014</v>
      </c>
      <c r="T621" s="12"/>
    </row>
    <row r="622" spans="1:20" ht="42.75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8275</v>
      </c>
      <c r="O622" t="s">
        <v>8276</v>
      </c>
      <c r="P622">
        <f t="shared" si="39"/>
        <v>1</v>
      </c>
      <c r="Q622">
        <f t="shared" si="36"/>
        <v>300</v>
      </c>
      <c r="R622" s="10">
        <f t="shared" si="37"/>
        <v>41831.716874999998</v>
      </c>
      <c r="S622" s="12">
        <f t="shared" si="38"/>
        <v>2014</v>
      </c>
      <c r="T622" s="12"/>
    </row>
    <row r="623" spans="1:20" ht="42.75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8275</v>
      </c>
      <c r="O623" t="s">
        <v>8276</v>
      </c>
      <c r="P623">
        <f t="shared" si="39"/>
        <v>1</v>
      </c>
      <c r="Q623">
        <f t="shared" si="36"/>
        <v>87</v>
      </c>
      <c r="R623" s="10">
        <f t="shared" si="37"/>
        <v>42528.987696759257</v>
      </c>
      <c r="S623" s="12">
        <f t="shared" si="38"/>
        <v>2016</v>
      </c>
      <c r="T623" s="12"/>
    </row>
    <row r="624" spans="1:20" ht="42.75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8275</v>
      </c>
      <c r="O624" t="s">
        <v>8276</v>
      </c>
      <c r="P624">
        <f t="shared" si="39"/>
        <v>6</v>
      </c>
      <c r="Q624">
        <f t="shared" si="36"/>
        <v>37.89</v>
      </c>
      <c r="R624" s="10">
        <f t="shared" si="37"/>
        <v>42532.774745370371</v>
      </c>
      <c r="S624" s="12">
        <f t="shared" si="38"/>
        <v>2016</v>
      </c>
      <c r="T624" s="12"/>
    </row>
    <row r="625" spans="1:20" ht="57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8275</v>
      </c>
      <c r="O625" t="s">
        <v>8276</v>
      </c>
      <c r="P625">
        <f t="shared" si="39"/>
        <v>0</v>
      </c>
      <c r="Q625">
        <f t="shared" si="36"/>
        <v>0</v>
      </c>
      <c r="R625" s="10">
        <f t="shared" si="37"/>
        <v>42122.009224537032</v>
      </c>
      <c r="S625" s="12">
        <f t="shared" si="38"/>
        <v>2015</v>
      </c>
      <c r="T625" s="12"/>
    </row>
    <row r="626" spans="1:20" ht="42.75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8275</v>
      </c>
      <c r="O626" t="s">
        <v>8276</v>
      </c>
      <c r="P626">
        <f t="shared" si="39"/>
        <v>0</v>
      </c>
      <c r="Q626">
        <f t="shared" si="36"/>
        <v>0</v>
      </c>
      <c r="R626" s="10">
        <f t="shared" si="37"/>
        <v>42108.988900462966</v>
      </c>
      <c r="S626" s="12">
        <f t="shared" si="38"/>
        <v>2015</v>
      </c>
      <c r="T626" s="12"/>
    </row>
    <row r="627" spans="1:20" ht="42.75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8275</v>
      </c>
      <c r="O627" t="s">
        <v>8276</v>
      </c>
      <c r="P627">
        <f t="shared" si="39"/>
        <v>0</v>
      </c>
      <c r="Q627">
        <f t="shared" si="36"/>
        <v>0</v>
      </c>
      <c r="R627" s="10">
        <f t="shared" si="37"/>
        <v>42790.895567129628</v>
      </c>
      <c r="S627" s="12">
        <f t="shared" si="38"/>
        <v>2017</v>
      </c>
      <c r="T627" s="12"/>
    </row>
    <row r="628" spans="1:20" ht="42.75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8275</v>
      </c>
      <c r="O628" t="s">
        <v>8276</v>
      </c>
      <c r="P628">
        <f t="shared" si="39"/>
        <v>17</v>
      </c>
      <c r="Q628">
        <f t="shared" si="36"/>
        <v>111.41</v>
      </c>
      <c r="R628" s="10">
        <f t="shared" si="37"/>
        <v>42198.559479166666</v>
      </c>
      <c r="S628" s="12">
        <f t="shared" si="38"/>
        <v>2015</v>
      </c>
      <c r="T628" s="12"/>
    </row>
    <row r="629" spans="1:20" ht="42.75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8275</v>
      </c>
      <c r="O629" t="s">
        <v>8276</v>
      </c>
      <c r="P629">
        <f t="shared" si="39"/>
        <v>0</v>
      </c>
      <c r="Q629">
        <f t="shared" si="36"/>
        <v>90</v>
      </c>
      <c r="R629" s="10">
        <f t="shared" si="37"/>
        <v>42384.306840277779</v>
      </c>
      <c r="S629" s="12">
        <f t="shared" si="38"/>
        <v>2016</v>
      </c>
      <c r="T629" s="12"/>
    </row>
    <row r="630" spans="1:20" ht="42.75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8275</v>
      </c>
      <c r="O630" t="s">
        <v>8276</v>
      </c>
      <c r="P630">
        <f t="shared" si="39"/>
        <v>0</v>
      </c>
      <c r="Q630">
        <f t="shared" si="36"/>
        <v>0</v>
      </c>
      <c r="R630" s="10">
        <f t="shared" si="37"/>
        <v>41803.692789351851</v>
      </c>
      <c r="S630" s="12">
        <f t="shared" si="38"/>
        <v>2014</v>
      </c>
      <c r="T630" s="12"/>
    </row>
    <row r="631" spans="1:20" ht="42.75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8275</v>
      </c>
      <c r="O631" t="s">
        <v>8276</v>
      </c>
      <c r="P631">
        <f t="shared" si="39"/>
        <v>0</v>
      </c>
      <c r="Q631">
        <f t="shared" si="36"/>
        <v>116.67</v>
      </c>
      <c r="R631" s="10">
        <f t="shared" si="37"/>
        <v>42474.637824074074</v>
      </c>
      <c r="S631" s="12">
        <f t="shared" si="38"/>
        <v>2016</v>
      </c>
      <c r="T631" s="12"/>
    </row>
    <row r="632" spans="1:20" ht="57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8275</v>
      </c>
      <c r="O632" t="s">
        <v>8276</v>
      </c>
      <c r="P632">
        <f t="shared" si="39"/>
        <v>0</v>
      </c>
      <c r="Q632">
        <f t="shared" si="36"/>
        <v>10</v>
      </c>
      <c r="R632" s="10">
        <f t="shared" si="37"/>
        <v>42223.619456018518</v>
      </c>
      <c r="S632" s="12">
        <f t="shared" si="38"/>
        <v>2015</v>
      </c>
      <c r="T632" s="12"/>
    </row>
    <row r="633" spans="1:20" ht="28.5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8275</v>
      </c>
      <c r="O633" t="s">
        <v>8276</v>
      </c>
      <c r="P633">
        <f t="shared" si="39"/>
        <v>1</v>
      </c>
      <c r="Q633">
        <f t="shared" si="36"/>
        <v>76.67</v>
      </c>
      <c r="R633" s="10">
        <f t="shared" si="37"/>
        <v>42489.772326388891</v>
      </c>
      <c r="S633" s="12">
        <f t="shared" si="38"/>
        <v>2016</v>
      </c>
      <c r="T633" s="12"/>
    </row>
    <row r="634" spans="1:20" ht="28.5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8275</v>
      </c>
      <c r="O634" t="s">
        <v>8276</v>
      </c>
      <c r="P634">
        <f t="shared" si="39"/>
        <v>0</v>
      </c>
      <c r="Q634">
        <f t="shared" si="36"/>
        <v>0</v>
      </c>
      <c r="R634" s="10">
        <f t="shared" si="37"/>
        <v>42303.659317129626</v>
      </c>
      <c r="S634" s="12">
        <f t="shared" si="38"/>
        <v>2015</v>
      </c>
      <c r="T634" s="12"/>
    </row>
    <row r="635" spans="1:20" ht="42.75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8275</v>
      </c>
      <c r="O635" t="s">
        <v>8276</v>
      </c>
      <c r="P635">
        <f t="shared" si="39"/>
        <v>12</v>
      </c>
      <c r="Q635">
        <f t="shared" si="36"/>
        <v>49.8</v>
      </c>
      <c r="R635" s="10">
        <f t="shared" si="37"/>
        <v>42507.29932870371</v>
      </c>
      <c r="S635" s="12">
        <f t="shared" si="38"/>
        <v>2016</v>
      </c>
      <c r="T635" s="12"/>
    </row>
    <row r="636" spans="1:20" ht="28.5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8275</v>
      </c>
      <c r="O636" t="s">
        <v>8276</v>
      </c>
      <c r="P636">
        <f t="shared" si="39"/>
        <v>0</v>
      </c>
      <c r="Q636">
        <f t="shared" si="36"/>
        <v>1</v>
      </c>
      <c r="R636" s="10">
        <f t="shared" si="37"/>
        <v>42031.928576388891</v>
      </c>
      <c r="S636" s="12">
        <f t="shared" si="38"/>
        <v>2015</v>
      </c>
      <c r="T636" s="12"/>
    </row>
    <row r="637" spans="1:20" ht="28.5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8275</v>
      </c>
      <c r="O637" t="s">
        <v>8276</v>
      </c>
      <c r="P637">
        <f t="shared" si="39"/>
        <v>0</v>
      </c>
      <c r="Q637">
        <f t="shared" si="36"/>
        <v>2</v>
      </c>
      <c r="R637" s="10">
        <f t="shared" si="37"/>
        <v>42076.092152777783</v>
      </c>
      <c r="S637" s="12">
        <f t="shared" si="38"/>
        <v>2015</v>
      </c>
      <c r="T637" s="12"/>
    </row>
    <row r="638" spans="1:20" ht="42.75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8275</v>
      </c>
      <c r="O638" t="s">
        <v>8276</v>
      </c>
      <c r="P638">
        <f t="shared" si="39"/>
        <v>0</v>
      </c>
      <c r="Q638">
        <f t="shared" si="36"/>
        <v>4</v>
      </c>
      <c r="R638" s="10">
        <f t="shared" si="37"/>
        <v>42131.455439814818</v>
      </c>
      <c r="S638" s="12">
        <f t="shared" si="38"/>
        <v>2015</v>
      </c>
      <c r="T638" s="12"/>
    </row>
    <row r="639" spans="1:20" ht="42.75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8275</v>
      </c>
      <c r="O639" t="s">
        <v>8276</v>
      </c>
      <c r="P639">
        <f t="shared" si="39"/>
        <v>0</v>
      </c>
      <c r="Q639">
        <f t="shared" si="36"/>
        <v>0</v>
      </c>
      <c r="R639" s="10">
        <f t="shared" si="37"/>
        <v>42762.962013888886</v>
      </c>
      <c r="S639" s="12">
        <f t="shared" si="38"/>
        <v>2017</v>
      </c>
      <c r="T639" s="12"/>
    </row>
    <row r="640" spans="1:20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8275</v>
      </c>
      <c r="O640" t="s">
        <v>8276</v>
      </c>
      <c r="P640">
        <f t="shared" si="39"/>
        <v>0</v>
      </c>
      <c r="Q640">
        <f t="shared" si="36"/>
        <v>3</v>
      </c>
      <c r="R640" s="10">
        <f t="shared" si="37"/>
        <v>42759.593310185184</v>
      </c>
      <c r="S640" s="12">
        <f t="shared" si="38"/>
        <v>2017</v>
      </c>
      <c r="T640" s="12"/>
    </row>
    <row r="641" spans="1:20" ht="28.5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8275</v>
      </c>
      <c r="O641" t="s">
        <v>8276</v>
      </c>
      <c r="P641">
        <f t="shared" si="39"/>
        <v>0</v>
      </c>
      <c r="Q641">
        <f t="shared" si="36"/>
        <v>1</v>
      </c>
      <c r="R641" s="10">
        <f t="shared" si="37"/>
        <v>41865.583275462966</v>
      </c>
      <c r="S641" s="12">
        <f t="shared" si="38"/>
        <v>2014</v>
      </c>
      <c r="T641" s="12"/>
    </row>
    <row r="642" spans="1:20" ht="42.75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8275</v>
      </c>
      <c r="O642" t="s">
        <v>8277</v>
      </c>
      <c r="P642">
        <f t="shared" si="39"/>
        <v>144</v>
      </c>
      <c r="Q642">
        <f t="shared" si="36"/>
        <v>50.5</v>
      </c>
      <c r="R642" s="10">
        <f t="shared" si="37"/>
        <v>42683.420312500006</v>
      </c>
      <c r="S642" s="12">
        <f t="shared" si="38"/>
        <v>2016</v>
      </c>
      <c r="T642" s="12"/>
    </row>
    <row r="643" spans="1:20" ht="42.75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8275</v>
      </c>
      <c r="O643" t="s">
        <v>8277</v>
      </c>
      <c r="P643">
        <f t="shared" si="39"/>
        <v>119</v>
      </c>
      <c r="Q643">
        <f t="shared" ref="Q643:Q706" si="40">IFERROR(ROUND(E643/L643,2),0)</f>
        <v>151.32</v>
      </c>
      <c r="R643" s="10">
        <f t="shared" ref="R643:R706" si="41">(((J643/60)/60)/24)+DATE(1970,1,1)</f>
        <v>42199.57</v>
      </c>
      <c r="S643" s="12">
        <f t="shared" ref="S643:S706" si="42">YEAR(R643)</f>
        <v>2015</v>
      </c>
      <c r="T643" s="12"/>
    </row>
    <row r="644" spans="1:20" ht="42.75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8275</v>
      </c>
      <c r="O644" t="s">
        <v>8277</v>
      </c>
      <c r="P644">
        <f t="shared" ref="P644:P707" si="43">ROUND(E644/D644*100,0)</f>
        <v>1460</v>
      </c>
      <c r="Q644">
        <f t="shared" si="40"/>
        <v>134.36000000000001</v>
      </c>
      <c r="R644" s="10">
        <f t="shared" si="41"/>
        <v>42199.651319444441</v>
      </c>
      <c r="S644" s="12">
        <f t="shared" si="42"/>
        <v>2015</v>
      </c>
      <c r="T644" s="12"/>
    </row>
    <row r="645" spans="1:20" ht="28.5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8275</v>
      </c>
      <c r="O645" t="s">
        <v>8277</v>
      </c>
      <c r="P645">
        <f t="shared" si="43"/>
        <v>106</v>
      </c>
      <c r="Q645">
        <f t="shared" si="40"/>
        <v>174.03</v>
      </c>
      <c r="R645" s="10">
        <f t="shared" si="41"/>
        <v>42100.642071759255</v>
      </c>
      <c r="S645" s="12">
        <f t="shared" si="42"/>
        <v>2015</v>
      </c>
      <c r="T645" s="12"/>
    </row>
    <row r="646" spans="1:20" ht="42.75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8275</v>
      </c>
      <c r="O646" t="s">
        <v>8277</v>
      </c>
      <c r="P646">
        <f t="shared" si="43"/>
        <v>300</v>
      </c>
      <c r="Q646">
        <f t="shared" si="40"/>
        <v>73.489999999999995</v>
      </c>
      <c r="R646" s="10">
        <f t="shared" si="41"/>
        <v>41898.665960648148</v>
      </c>
      <c r="S646" s="12">
        <f t="shared" si="42"/>
        <v>2014</v>
      </c>
      <c r="T646" s="12"/>
    </row>
    <row r="647" spans="1:20" ht="28.5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8275</v>
      </c>
      <c r="O647" t="s">
        <v>8277</v>
      </c>
      <c r="P647">
        <f t="shared" si="43"/>
        <v>279</v>
      </c>
      <c r="Q647">
        <f t="shared" si="40"/>
        <v>23.52</v>
      </c>
      <c r="R647" s="10">
        <f t="shared" si="41"/>
        <v>42564.026319444441</v>
      </c>
      <c r="S647" s="12">
        <f t="shared" si="42"/>
        <v>2016</v>
      </c>
      <c r="T647" s="12"/>
    </row>
    <row r="648" spans="1:20" ht="42.75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8275</v>
      </c>
      <c r="O648" t="s">
        <v>8277</v>
      </c>
      <c r="P648">
        <f t="shared" si="43"/>
        <v>132</v>
      </c>
      <c r="Q648">
        <f t="shared" si="40"/>
        <v>39.07</v>
      </c>
      <c r="R648" s="10">
        <f t="shared" si="41"/>
        <v>41832.852627314816</v>
      </c>
      <c r="S648" s="12">
        <f t="shared" si="42"/>
        <v>2014</v>
      </c>
      <c r="T648" s="12"/>
    </row>
    <row r="649" spans="1:20" ht="42.75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8275</v>
      </c>
      <c r="O649" t="s">
        <v>8277</v>
      </c>
      <c r="P649">
        <f t="shared" si="43"/>
        <v>107</v>
      </c>
      <c r="Q649">
        <f t="shared" si="40"/>
        <v>125.94</v>
      </c>
      <c r="R649" s="10">
        <f t="shared" si="41"/>
        <v>42416.767928240741</v>
      </c>
      <c r="S649" s="12">
        <f t="shared" si="42"/>
        <v>2016</v>
      </c>
      <c r="T649" s="12"/>
    </row>
    <row r="650" spans="1:20" ht="28.5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8275</v>
      </c>
      <c r="O650" t="s">
        <v>8277</v>
      </c>
      <c r="P650">
        <f t="shared" si="43"/>
        <v>127</v>
      </c>
      <c r="Q650">
        <f t="shared" si="40"/>
        <v>1644</v>
      </c>
      <c r="R650" s="10">
        <f t="shared" si="41"/>
        <v>41891.693379629629</v>
      </c>
      <c r="S650" s="12">
        <f t="shared" si="42"/>
        <v>2014</v>
      </c>
      <c r="T650" s="12"/>
    </row>
    <row r="651" spans="1:20" ht="42.75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8275</v>
      </c>
      <c r="O651" t="s">
        <v>8277</v>
      </c>
      <c r="P651">
        <f t="shared" si="43"/>
        <v>140</v>
      </c>
      <c r="Q651">
        <f t="shared" si="40"/>
        <v>42.67</v>
      </c>
      <c r="R651" s="10">
        <f t="shared" si="41"/>
        <v>41877.912187499998</v>
      </c>
      <c r="S651" s="12">
        <f t="shared" si="42"/>
        <v>2014</v>
      </c>
      <c r="T651" s="12"/>
    </row>
    <row r="652" spans="1:20" ht="42.75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8275</v>
      </c>
      <c r="O652" t="s">
        <v>8277</v>
      </c>
      <c r="P652">
        <f t="shared" si="43"/>
        <v>112</v>
      </c>
      <c r="Q652">
        <f t="shared" si="40"/>
        <v>35.130000000000003</v>
      </c>
      <c r="R652" s="10">
        <f t="shared" si="41"/>
        <v>41932.036851851852</v>
      </c>
      <c r="S652" s="12">
        <f t="shared" si="42"/>
        <v>2014</v>
      </c>
      <c r="T652" s="12"/>
    </row>
    <row r="653" spans="1:20" ht="42.75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8275</v>
      </c>
      <c r="O653" t="s">
        <v>8277</v>
      </c>
      <c r="P653">
        <f t="shared" si="43"/>
        <v>101</v>
      </c>
      <c r="Q653">
        <f t="shared" si="40"/>
        <v>239.35</v>
      </c>
      <c r="R653" s="10">
        <f t="shared" si="41"/>
        <v>41956.017488425925</v>
      </c>
      <c r="S653" s="12">
        <f t="shared" si="42"/>
        <v>2014</v>
      </c>
      <c r="T653" s="12"/>
    </row>
    <row r="654" spans="1:20" ht="57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8275</v>
      </c>
      <c r="O654" t="s">
        <v>8277</v>
      </c>
      <c r="P654">
        <f t="shared" si="43"/>
        <v>100</v>
      </c>
      <c r="Q654">
        <f t="shared" si="40"/>
        <v>107.64</v>
      </c>
      <c r="R654" s="10">
        <f t="shared" si="41"/>
        <v>42675.690393518518</v>
      </c>
      <c r="S654" s="12">
        <f t="shared" si="42"/>
        <v>2016</v>
      </c>
      <c r="T654" s="12"/>
    </row>
    <row r="655" spans="1:20" ht="42.75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8275</v>
      </c>
      <c r="O655" t="s">
        <v>8277</v>
      </c>
      <c r="P655">
        <f t="shared" si="43"/>
        <v>141</v>
      </c>
      <c r="Q655">
        <f t="shared" si="40"/>
        <v>95.83</v>
      </c>
      <c r="R655" s="10">
        <f t="shared" si="41"/>
        <v>42199.618518518517</v>
      </c>
      <c r="S655" s="12">
        <f t="shared" si="42"/>
        <v>2015</v>
      </c>
      <c r="T655" s="12"/>
    </row>
    <row r="656" spans="1:20" ht="42.75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8275</v>
      </c>
      <c r="O656" t="s">
        <v>8277</v>
      </c>
      <c r="P656">
        <f t="shared" si="43"/>
        <v>267</v>
      </c>
      <c r="Q656">
        <f t="shared" si="40"/>
        <v>31.66</v>
      </c>
      <c r="R656" s="10">
        <f t="shared" si="41"/>
        <v>42163.957326388889</v>
      </c>
      <c r="S656" s="12">
        <f t="shared" si="42"/>
        <v>2015</v>
      </c>
      <c r="T656" s="12"/>
    </row>
    <row r="657" spans="1:20" ht="42.75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8275</v>
      </c>
      <c r="O657" t="s">
        <v>8277</v>
      </c>
      <c r="P657">
        <f t="shared" si="43"/>
        <v>147</v>
      </c>
      <c r="Q657">
        <f t="shared" si="40"/>
        <v>42.89</v>
      </c>
      <c r="R657" s="10">
        <f t="shared" si="41"/>
        <v>42045.957314814819</v>
      </c>
      <c r="S657" s="12">
        <f t="shared" si="42"/>
        <v>2015</v>
      </c>
      <c r="T657" s="12"/>
    </row>
    <row r="658" spans="1:20" ht="42.75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8275</v>
      </c>
      <c r="O658" t="s">
        <v>8277</v>
      </c>
      <c r="P658">
        <f t="shared" si="43"/>
        <v>214</v>
      </c>
      <c r="Q658">
        <f t="shared" si="40"/>
        <v>122.74</v>
      </c>
      <c r="R658" s="10">
        <f t="shared" si="41"/>
        <v>42417.804618055554</v>
      </c>
      <c r="S658" s="12">
        <f t="shared" si="42"/>
        <v>2016</v>
      </c>
      <c r="T658" s="12"/>
    </row>
    <row r="659" spans="1:20" ht="42.75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8275</v>
      </c>
      <c r="O659" t="s">
        <v>8277</v>
      </c>
      <c r="P659">
        <f t="shared" si="43"/>
        <v>126</v>
      </c>
      <c r="Q659">
        <f t="shared" si="40"/>
        <v>190.45</v>
      </c>
      <c r="R659" s="10">
        <f t="shared" si="41"/>
        <v>42331.84574074074</v>
      </c>
      <c r="S659" s="12">
        <f t="shared" si="42"/>
        <v>2015</v>
      </c>
      <c r="T659" s="12"/>
    </row>
    <row r="660" spans="1:20" ht="42.75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8275</v>
      </c>
      <c r="O660" t="s">
        <v>8277</v>
      </c>
      <c r="P660">
        <f t="shared" si="43"/>
        <v>104</v>
      </c>
      <c r="Q660">
        <f t="shared" si="40"/>
        <v>109.34</v>
      </c>
      <c r="R660" s="10">
        <f t="shared" si="41"/>
        <v>42179.160752314812</v>
      </c>
      <c r="S660" s="12">
        <f t="shared" si="42"/>
        <v>2015</v>
      </c>
      <c r="T660" s="12"/>
    </row>
    <row r="661" spans="1:20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8275</v>
      </c>
      <c r="O661" t="s">
        <v>8277</v>
      </c>
      <c r="P661">
        <f t="shared" si="43"/>
        <v>101</v>
      </c>
      <c r="Q661">
        <f t="shared" si="40"/>
        <v>143.66999999999999</v>
      </c>
      <c r="R661" s="10">
        <f t="shared" si="41"/>
        <v>42209.593692129631</v>
      </c>
      <c r="S661" s="12">
        <f t="shared" si="42"/>
        <v>2015</v>
      </c>
      <c r="T661" s="12"/>
    </row>
    <row r="662" spans="1:20" ht="42.75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8275</v>
      </c>
      <c r="O662" t="s">
        <v>8277</v>
      </c>
      <c r="P662">
        <f t="shared" si="43"/>
        <v>3</v>
      </c>
      <c r="Q662">
        <f t="shared" si="40"/>
        <v>84.94</v>
      </c>
      <c r="R662" s="10">
        <f t="shared" si="41"/>
        <v>41922.741655092592</v>
      </c>
      <c r="S662" s="12">
        <f t="shared" si="42"/>
        <v>2014</v>
      </c>
      <c r="T662" s="12"/>
    </row>
    <row r="663" spans="1:20" ht="42.75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8275</v>
      </c>
      <c r="O663" t="s">
        <v>8277</v>
      </c>
      <c r="P663">
        <f t="shared" si="43"/>
        <v>1</v>
      </c>
      <c r="Q663">
        <f t="shared" si="40"/>
        <v>10.56</v>
      </c>
      <c r="R663" s="10">
        <f t="shared" si="41"/>
        <v>42636.645358796297</v>
      </c>
      <c r="S663" s="12">
        <f t="shared" si="42"/>
        <v>2016</v>
      </c>
      <c r="T663" s="12"/>
    </row>
    <row r="664" spans="1:20" ht="42.75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8275</v>
      </c>
      <c r="O664" t="s">
        <v>8277</v>
      </c>
      <c r="P664">
        <f t="shared" si="43"/>
        <v>0</v>
      </c>
      <c r="Q664">
        <f t="shared" si="40"/>
        <v>39</v>
      </c>
      <c r="R664" s="10">
        <f t="shared" si="41"/>
        <v>41990.438043981485</v>
      </c>
      <c r="S664" s="12">
        <f t="shared" si="42"/>
        <v>2014</v>
      </c>
      <c r="T664" s="12"/>
    </row>
    <row r="665" spans="1:20" ht="42.75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8275</v>
      </c>
      <c r="O665" t="s">
        <v>8277</v>
      </c>
      <c r="P665">
        <f t="shared" si="43"/>
        <v>0</v>
      </c>
      <c r="Q665">
        <f t="shared" si="40"/>
        <v>100</v>
      </c>
      <c r="R665" s="10">
        <f t="shared" si="41"/>
        <v>42173.843240740738</v>
      </c>
      <c r="S665" s="12">
        <f t="shared" si="42"/>
        <v>2015</v>
      </c>
      <c r="T665" s="12"/>
    </row>
    <row r="666" spans="1:20" ht="42.75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8275</v>
      </c>
      <c r="O666" t="s">
        <v>8277</v>
      </c>
      <c r="P666">
        <f t="shared" si="43"/>
        <v>8</v>
      </c>
      <c r="Q666">
        <f t="shared" si="40"/>
        <v>31.17</v>
      </c>
      <c r="R666" s="10">
        <f t="shared" si="41"/>
        <v>42077.666377314818</v>
      </c>
      <c r="S666" s="12">
        <f t="shared" si="42"/>
        <v>2015</v>
      </c>
      <c r="T666" s="12"/>
    </row>
    <row r="667" spans="1:20" ht="42.75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8275</v>
      </c>
      <c r="O667" t="s">
        <v>8277</v>
      </c>
      <c r="P667">
        <f t="shared" si="43"/>
        <v>19</v>
      </c>
      <c r="Q667">
        <f t="shared" si="40"/>
        <v>155.33000000000001</v>
      </c>
      <c r="R667" s="10">
        <f t="shared" si="41"/>
        <v>42688.711354166662</v>
      </c>
      <c r="S667" s="12">
        <f t="shared" si="42"/>
        <v>2016</v>
      </c>
      <c r="T667" s="12"/>
    </row>
    <row r="668" spans="1:20" ht="42.75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8275</v>
      </c>
      <c r="O668" t="s">
        <v>8277</v>
      </c>
      <c r="P668">
        <f t="shared" si="43"/>
        <v>0</v>
      </c>
      <c r="Q668">
        <f t="shared" si="40"/>
        <v>2</v>
      </c>
      <c r="R668" s="10">
        <f t="shared" si="41"/>
        <v>41838.832152777781</v>
      </c>
      <c r="S668" s="12">
        <f t="shared" si="42"/>
        <v>2014</v>
      </c>
      <c r="T668" s="12"/>
    </row>
    <row r="669" spans="1:20" ht="42.75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8275</v>
      </c>
      <c r="O669" t="s">
        <v>8277</v>
      </c>
      <c r="P669">
        <f t="shared" si="43"/>
        <v>10</v>
      </c>
      <c r="Q669">
        <f t="shared" si="40"/>
        <v>178.93</v>
      </c>
      <c r="R669" s="10">
        <f t="shared" si="41"/>
        <v>42632.373414351852</v>
      </c>
      <c r="S669" s="12">
        <f t="shared" si="42"/>
        <v>2016</v>
      </c>
      <c r="T669" s="12"/>
    </row>
    <row r="670" spans="1:20" ht="42.75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8275</v>
      </c>
      <c r="O670" t="s">
        <v>8277</v>
      </c>
      <c r="P670">
        <f t="shared" si="43"/>
        <v>5</v>
      </c>
      <c r="Q670">
        <f t="shared" si="40"/>
        <v>27.36</v>
      </c>
      <c r="R670" s="10">
        <f t="shared" si="41"/>
        <v>42090.831273148149</v>
      </c>
      <c r="S670" s="12">
        <f t="shared" si="42"/>
        <v>2015</v>
      </c>
      <c r="T670" s="12"/>
    </row>
    <row r="671" spans="1:20" ht="57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8275</v>
      </c>
      <c r="O671" t="s">
        <v>8277</v>
      </c>
      <c r="P671">
        <f t="shared" si="43"/>
        <v>22</v>
      </c>
      <c r="Q671">
        <f t="shared" si="40"/>
        <v>1536.25</v>
      </c>
      <c r="R671" s="10">
        <f t="shared" si="41"/>
        <v>42527.625671296293</v>
      </c>
      <c r="S671" s="12">
        <f t="shared" si="42"/>
        <v>2016</v>
      </c>
      <c r="T671" s="12"/>
    </row>
    <row r="672" spans="1:20" ht="42.75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8275</v>
      </c>
      <c r="O672" t="s">
        <v>8277</v>
      </c>
      <c r="P672">
        <f t="shared" si="43"/>
        <v>29</v>
      </c>
      <c r="Q672">
        <f t="shared" si="40"/>
        <v>85</v>
      </c>
      <c r="R672" s="10">
        <f t="shared" si="41"/>
        <v>42506.709722222222</v>
      </c>
      <c r="S672" s="12">
        <f t="shared" si="42"/>
        <v>2016</v>
      </c>
      <c r="T672" s="12"/>
    </row>
    <row r="673" spans="1:20" ht="42.75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8275</v>
      </c>
      <c r="O673" t="s">
        <v>8277</v>
      </c>
      <c r="P673">
        <f t="shared" si="43"/>
        <v>39</v>
      </c>
      <c r="Q673">
        <f t="shared" si="40"/>
        <v>788.53</v>
      </c>
      <c r="R673" s="10">
        <f t="shared" si="41"/>
        <v>41984.692731481482</v>
      </c>
      <c r="S673" s="12">
        <f t="shared" si="42"/>
        <v>2014</v>
      </c>
      <c r="T673" s="12"/>
    </row>
    <row r="674" spans="1:20" ht="42.75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8275</v>
      </c>
      <c r="O674" t="s">
        <v>8277</v>
      </c>
      <c r="P674">
        <f t="shared" si="43"/>
        <v>22</v>
      </c>
      <c r="Q674">
        <f t="shared" si="40"/>
        <v>50.3</v>
      </c>
      <c r="R674" s="10">
        <f t="shared" si="41"/>
        <v>41974.219490740739</v>
      </c>
      <c r="S674" s="12">
        <f t="shared" si="42"/>
        <v>2014</v>
      </c>
      <c r="T674" s="12"/>
    </row>
    <row r="675" spans="1:20" ht="57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8275</v>
      </c>
      <c r="O675" t="s">
        <v>8277</v>
      </c>
      <c r="P675">
        <f t="shared" si="43"/>
        <v>0</v>
      </c>
      <c r="Q675">
        <f t="shared" si="40"/>
        <v>68.33</v>
      </c>
      <c r="R675" s="10">
        <f t="shared" si="41"/>
        <v>41838.840474537035</v>
      </c>
      <c r="S675" s="12">
        <f t="shared" si="42"/>
        <v>2014</v>
      </c>
      <c r="T675" s="12"/>
    </row>
    <row r="676" spans="1:20" ht="28.5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8275</v>
      </c>
      <c r="O676" t="s">
        <v>8277</v>
      </c>
      <c r="P676">
        <f t="shared" si="43"/>
        <v>0</v>
      </c>
      <c r="Q676">
        <f t="shared" si="40"/>
        <v>7.5</v>
      </c>
      <c r="R676" s="10">
        <f t="shared" si="41"/>
        <v>41803.116053240738</v>
      </c>
      <c r="S676" s="12">
        <f t="shared" si="42"/>
        <v>2014</v>
      </c>
      <c r="T676" s="12"/>
    </row>
    <row r="677" spans="1:20" ht="42.75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8275</v>
      </c>
      <c r="O677" t="s">
        <v>8277</v>
      </c>
      <c r="P677">
        <f t="shared" si="43"/>
        <v>15</v>
      </c>
      <c r="Q677">
        <f t="shared" si="40"/>
        <v>34.270000000000003</v>
      </c>
      <c r="R677" s="10">
        <f t="shared" si="41"/>
        <v>41975.930601851855</v>
      </c>
      <c r="S677" s="12">
        <f t="shared" si="42"/>
        <v>2014</v>
      </c>
      <c r="T677" s="12"/>
    </row>
    <row r="678" spans="1:20" ht="57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8275</v>
      </c>
      <c r="O678" t="s">
        <v>8277</v>
      </c>
      <c r="P678">
        <f t="shared" si="43"/>
        <v>1</v>
      </c>
      <c r="Q678">
        <f t="shared" si="40"/>
        <v>61.29</v>
      </c>
      <c r="R678" s="10">
        <f t="shared" si="41"/>
        <v>42012.768298611118</v>
      </c>
      <c r="S678" s="12">
        <f t="shared" si="42"/>
        <v>2015</v>
      </c>
      <c r="T678" s="12"/>
    </row>
    <row r="679" spans="1:20" ht="42.75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8275</v>
      </c>
      <c r="O679" t="s">
        <v>8277</v>
      </c>
      <c r="P679">
        <f t="shared" si="43"/>
        <v>26</v>
      </c>
      <c r="Q679">
        <f t="shared" si="40"/>
        <v>133.25</v>
      </c>
      <c r="R679" s="10">
        <f t="shared" si="41"/>
        <v>42504.403877314813</v>
      </c>
      <c r="S679" s="12">
        <f t="shared" si="42"/>
        <v>2016</v>
      </c>
      <c r="T679" s="12"/>
    </row>
    <row r="680" spans="1:20" ht="42.75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8275</v>
      </c>
      <c r="O680" t="s">
        <v>8277</v>
      </c>
      <c r="P680">
        <f t="shared" si="43"/>
        <v>4</v>
      </c>
      <c r="Q680">
        <f t="shared" si="40"/>
        <v>65.180000000000007</v>
      </c>
      <c r="R680" s="10">
        <f t="shared" si="41"/>
        <v>42481.376597222217</v>
      </c>
      <c r="S680" s="12">
        <f t="shared" si="42"/>
        <v>2016</v>
      </c>
      <c r="T680" s="12"/>
    </row>
    <row r="681" spans="1:20" ht="42.75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8275</v>
      </c>
      <c r="O681" t="s">
        <v>8277</v>
      </c>
      <c r="P681">
        <f t="shared" si="43"/>
        <v>15</v>
      </c>
      <c r="Q681">
        <f t="shared" si="40"/>
        <v>93.9</v>
      </c>
      <c r="R681" s="10">
        <f t="shared" si="41"/>
        <v>42556.695706018523</v>
      </c>
      <c r="S681" s="12">
        <f t="shared" si="42"/>
        <v>2016</v>
      </c>
      <c r="T681" s="12"/>
    </row>
    <row r="682" spans="1:20" ht="42.75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8275</v>
      </c>
      <c r="O682" t="s">
        <v>8277</v>
      </c>
      <c r="P682">
        <f t="shared" si="43"/>
        <v>26</v>
      </c>
      <c r="Q682">
        <f t="shared" si="40"/>
        <v>150.65</v>
      </c>
      <c r="R682" s="10">
        <f t="shared" si="41"/>
        <v>41864.501516203702</v>
      </c>
      <c r="S682" s="12">
        <f t="shared" si="42"/>
        <v>2014</v>
      </c>
      <c r="T682" s="12"/>
    </row>
    <row r="683" spans="1:20" ht="42.75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8275</v>
      </c>
      <c r="O683" t="s">
        <v>8277</v>
      </c>
      <c r="P683">
        <f t="shared" si="43"/>
        <v>0</v>
      </c>
      <c r="Q683">
        <f t="shared" si="40"/>
        <v>1</v>
      </c>
      <c r="R683" s="10">
        <f t="shared" si="41"/>
        <v>42639.805601851855</v>
      </c>
      <c r="S683" s="12">
        <f t="shared" si="42"/>
        <v>2016</v>
      </c>
      <c r="T683" s="12"/>
    </row>
    <row r="684" spans="1:20" ht="42.75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8275</v>
      </c>
      <c r="O684" t="s">
        <v>8277</v>
      </c>
      <c r="P684">
        <f t="shared" si="43"/>
        <v>0</v>
      </c>
      <c r="Q684">
        <f t="shared" si="40"/>
        <v>13.25</v>
      </c>
      <c r="R684" s="10">
        <f t="shared" si="41"/>
        <v>42778.765300925923</v>
      </c>
      <c r="S684" s="12">
        <f t="shared" si="42"/>
        <v>2017</v>
      </c>
      <c r="T684" s="12"/>
    </row>
    <row r="685" spans="1:20" ht="42.75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8275</v>
      </c>
      <c r="O685" t="s">
        <v>8277</v>
      </c>
      <c r="P685">
        <f t="shared" si="43"/>
        <v>1</v>
      </c>
      <c r="Q685">
        <f t="shared" si="40"/>
        <v>99.33</v>
      </c>
      <c r="R685" s="10">
        <f t="shared" si="41"/>
        <v>42634.900046296301</v>
      </c>
      <c r="S685" s="12">
        <f t="shared" si="42"/>
        <v>2016</v>
      </c>
      <c r="T685" s="12"/>
    </row>
    <row r="686" spans="1:20" ht="28.5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8275</v>
      </c>
      <c r="O686" t="s">
        <v>8277</v>
      </c>
      <c r="P686">
        <f t="shared" si="43"/>
        <v>7</v>
      </c>
      <c r="Q686">
        <f t="shared" si="40"/>
        <v>177.39</v>
      </c>
      <c r="R686" s="10">
        <f t="shared" si="41"/>
        <v>41809.473275462966</v>
      </c>
      <c r="S686" s="12">
        <f t="shared" si="42"/>
        <v>2014</v>
      </c>
      <c r="T686" s="12"/>
    </row>
    <row r="687" spans="1:20" ht="42.75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8275</v>
      </c>
      <c r="O687" t="s">
        <v>8277</v>
      </c>
      <c r="P687">
        <f t="shared" si="43"/>
        <v>28</v>
      </c>
      <c r="Q687">
        <f t="shared" si="40"/>
        <v>55.3</v>
      </c>
      <c r="R687" s="10">
        <f t="shared" si="41"/>
        <v>41971.866574074069</v>
      </c>
      <c r="S687" s="12">
        <f t="shared" si="42"/>
        <v>2014</v>
      </c>
      <c r="T687" s="12"/>
    </row>
    <row r="688" spans="1:20" ht="57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8275</v>
      </c>
      <c r="O688" t="s">
        <v>8277</v>
      </c>
      <c r="P688">
        <f t="shared" si="43"/>
        <v>0</v>
      </c>
      <c r="Q688">
        <f t="shared" si="40"/>
        <v>0</v>
      </c>
      <c r="R688" s="10">
        <f t="shared" si="41"/>
        <v>42189.673263888893</v>
      </c>
      <c r="S688" s="12">
        <f t="shared" si="42"/>
        <v>2015</v>
      </c>
      <c r="T688" s="12"/>
    </row>
    <row r="689" spans="1:20" ht="42.75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8275</v>
      </c>
      <c r="O689" t="s">
        <v>8277</v>
      </c>
      <c r="P689">
        <f t="shared" si="43"/>
        <v>4</v>
      </c>
      <c r="Q689">
        <f t="shared" si="40"/>
        <v>591.66999999999996</v>
      </c>
      <c r="R689" s="10">
        <f t="shared" si="41"/>
        <v>42711.750613425931</v>
      </c>
      <c r="S689" s="12">
        <f t="shared" si="42"/>
        <v>2016</v>
      </c>
      <c r="T689" s="12"/>
    </row>
    <row r="690" spans="1:20" ht="42.75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8275</v>
      </c>
      <c r="O690" t="s">
        <v>8277</v>
      </c>
      <c r="P690">
        <f t="shared" si="43"/>
        <v>73</v>
      </c>
      <c r="Q690">
        <f t="shared" si="40"/>
        <v>405.5</v>
      </c>
      <c r="R690" s="10">
        <f t="shared" si="41"/>
        <v>42262.104780092588</v>
      </c>
      <c r="S690" s="12">
        <f t="shared" si="42"/>
        <v>2015</v>
      </c>
      <c r="T690" s="12"/>
    </row>
    <row r="691" spans="1:20" ht="42.75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8275</v>
      </c>
      <c r="O691" t="s">
        <v>8277</v>
      </c>
      <c r="P691">
        <f t="shared" si="43"/>
        <v>58</v>
      </c>
      <c r="Q691">
        <f t="shared" si="40"/>
        <v>343.15</v>
      </c>
      <c r="R691" s="10">
        <f t="shared" si="41"/>
        <v>42675.66778935185</v>
      </c>
      <c r="S691" s="12">
        <f t="shared" si="42"/>
        <v>2016</v>
      </c>
      <c r="T691" s="12"/>
    </row>
    <row r="692" spans="1:20" ht="28.5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8275</v>
      </c>
      <c r="O692" t="s">
        <v>8277</v>
      </c>
      <c r="P692">
        <f t="shared" si="43"/>
        <v>12</v>
      </c>
      <c r="Q692">
        <f t="shared" si="40"/>
        <v>72.59</v>
      </c>
      <c r="R692" s="10">
        <f t="shared" si="41"/>
        <v>42579.634733796294</v>
      </c>
      <c r="S692" s="12">
        <f t="shared" si="42"/>
        <v>2016</v>
      </c>
      <c r="T692" s="12"/>
    </row>
    <row r="693" spans="1:20" ht="42.75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8275</v>
      </c>
      <c r="O693" t="s">
        <v>8277</v>
      </c>
      <c r="P693">
        <f t="shared" si="43"/>
        <v>1</v>
      </c>
      <c r="Q693">
        <f t="shared" si="40"/>
        <v>26</v>
      </c>
      <c r="R693" s="10">
        <f t="shared" si="41"/>
        <v>42158.028310185182</v>
      </c>
      <c r="S693" s="12">
        <f t="shared" si="42"/>
        <v>2015</v>
      </c>
      <c r="T693" s="12"/>
    </row>
    <row r="694" spans="1:20" ht="42.75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8275</v>
      </c>
      <c r="O694" t="s">
        <v>8277</v>
      </c>
      <c r="P694">
        <f t="shared" si="43"/>
        <v>7</v>
      </c>
      <c r="Q694">
        <f t="shared" si="40"/>
        <v>6.5</v>
      </c>
      <c r="R694" s="10">
        <f t="shared" si="41"/>
        <v>42696.37572916667</v>
      </c>
      <c r="S694" s="12">
        <f t="shared" si="42"/>
        <v>2016</v>
      </c>
      <c r="T694" s="12"/>
    </row>
    <row r="695" spans="1:20" ht="28.5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8275</v>
      </c>
      <c r="O695" t="s">
        <v>8277</v>
      </c>
      <c r="P695">
        <f t="shared" si="43"/>
        <v>35</v>
      </c>
      <c r="Q695">
        <f t="shared" si="40"/>
        <v>119.39</v>
      </c>
      <c r="R695" s="10">
        <f t="shared" si="41"/>
        <v>42094.808182870373</v>
      </c>
      <c r="S695" s="12">
        <f t="shared" si="42"/>
        <v>2015</v>
      </c>
      <c r="T695" s="12"/>
    </row>
    <row r="696" spans="1:20" ht="42.75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8275</v>
      </c>
      <c r="O696" t="s">
        <v>8277</v>
      </c>
      <c r="P696">
        <f t="shared" si="43"/>
        <v>0</v>
      </c>
      <c r="Q696">
        <f t="shared" si="40"/>
        <v>84.29</v>
      </c>
      <c r="R696" s="10">
        <f t="shared" si="41"/>
        <v>42737.663877314815</v>
      </c>
      <c r="S696" s="12">
        <f t="shared" si="42"/>
        <v>2017</v>
      </c>
      <c r="T696" s="12"/>
    </row>
    <row r="697" spans="1:20" ht="42.75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8275</v>
      </c>
      <c r="O697" t="s">
        <v>8277</v>
      </c>
      <c r="P697">
        <f t="shared" si="43"/>
        <v>1</v>
      </c>
      <c r="Q697">
        <f t="shared" si="40"/>
        <v>90.86</v>
      </c>
      <c r="R697" s="10">
        <f t="shared" si="41"/>
        <v>41913.521064814813</v>
      </c>
      <c r="S697" s="12">
        <f t="shared" si="42"/>
        <v>2014</v>
      </c>
      <c r="T697" s="12"/>
    </row>
    <row r="698" spans="1:20" ht="28.5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8275</v>
      </c>
      <c r="O698" t="s">
        <v>8277</v>
      </c>
      <c r="P698">
        <f t="shared" si="43"/>
        <v>0</v>
      </c>
      <c r="Q698">
        <f t="shared" si="40"/>
        <v>1</v>
      </c>
      <c r="R698" s="10">
        <f t="shared" si="41"/>
        <v>41815.927106481482</v>
      </c>
      <c r="S698" s="12">
        <f t="shared" si="42"/>
        <v>2014</v>
      </c>
      <c r="T698" s="12"/>
    </row>
    <row r="699" spans="1:20" ht="42.75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8275</v>
      </c>
      <c r="O699" t="s">
        <v>8277</v>
      </c>
      <c r="P699">
        <f t="shared" si="43"/>
        <v>46</v>
      </c>
      <c r="Q699">
        <f t="shared" si="40"/>
        <v>20.34</v>
      </c>
      <c r="R699" s="10">
        <f t="shared" si="41"/>
        <v>42388.523020833338</v>
      </c>
      <c r="S699" s="12">
        <f t="shared" si="42"/>
        <v>2016</v>
      </c>
      <c r="T699" s="12"/>
    </row>
    <row r="700" spans="1:20" ht="42.75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8275</v>
      </c>
      <c r="O700" t="s">
        <v>8277</v>
      </c>
      <c r="P700">
        <f t="shared" si="43"/>
        <v>15</v>
      </c>
      <c r="Q700">
        <f t="shared" si="40"/>
        <v>530.69000000000005</v>
      </c>
      <c r="R700" s="10">
        <f t="shared" si="41"/>
        <v>41866.931076388886</v>
      </c>
      <c r="S700" s="12">
        <f t="shared" si="42"/>
        <v>2014</v>
      </c>
      <c r="T700" s="12"/>
    </row>
    <row r="701" spans="1:20" ht="42.75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8275</v>
      </c>
      <c r="O701" t="s">
        <v>8277</v>
      </c>
      <c r="P701">
        <f t="shared" si="43"/>
        <v>82</v>
      </c>
      <c r="Q701">
        <f t="shared" si="40"/>
        <v>120.39</v>
      </c>
      <c r="R701" s="10">
        <f t="shared" si="41"/>
        <v>41563.485509259262</v>
      </c>
      <c r="S701" s="12">
        <f t="shared" si="42"/>
        <v>2013</v>
      </c>
      <c r="T701" s="12"/>
    </row>
    <row r="702" spans="1:20" ht="42.75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8275</v>
      </c>
      <c r="O702" t="s">
        <v>8277</v>
      </c>
      <c r="P702">
        <f t="shared" si="43"/>
        <v>3</v>
      </c>
      <c r="Q702">
        <f t="shared" si="40"/>
        <v>13</v>
      </c>
      <c r="R702" s="10">
        <f t="shared" si="41"/>
        <v>42715.688437500001</v>
      </c>
      <c r="S702" s="12">
        <f t="shared" si="42"/>
        <v>2016</v>
      </c>
      <c r="T702" s="12"/>
    </row>
    <row r="703" spans="1:20" ht="42.75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8275</v>
      </c>
      <c r="O703" t="s">
        <v>8277</v>
      </c>
      <c r="P703">
        <f t="shared" si="43"/>
        <v>27</v>
      </c>
      <c r="Q703">
        <f t="shared" si="40"/>
        <v>291.33</v>
      </c>
      <c r="R703" s="10">
        <f t="shared" si="41"/>
        <v>41813.662962962961</v>
      </c>
      <c r="S703" s="12">
        <f t="shared" si="42"/>
        <v>2014</v>
      </c>
      <c r="T703" s="12"/>
    </row>
    <row r="704" spans="1:20" ht="42.75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8275</v>
      </c>
      <c r="O704" t="s">
        <v>8277</v>
      </c>
      <c r="P704">
        <f t="shared" si="43"/>
        <v>31</v>
      </c>
      <c r="Q704">
        <f t="shared" si="40"/>
        <v>124.92</v>
      </c>
      <c r="R704" s="10">
        <f t="shared" si="41"/>
        <v>42668.726701388892</v>
      </c>
      <c r="S704" s="12">
        <f t="shared" si="42"/>
        <v>2016</v>
      </c>
      <c r="T704" s="12"/>
    </row>
    <row r="705" spans="1:20" ht="42.75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8275</v>
      </c>
      <c r="O705" t="s">
        <v>8277</v>
      </c>
      <c r="P705">
        <f t="shared" si="43"/>
        <v>6</v>
      </c>
      <c r="Q705">
        <f t="shared" si="40"/>
        <v>119.57</v>
      </c>
      <c r="R705" s="10">
        <f t="shared" si="41"/>
        <v>42711.950798611113</v>
      </c>
      <c r="S705" s="12">
        <f t="shared" si="42"/>
        <v>2016</v>
      </c>
      <c r="T705" s="12"/>
    </row>
    <row r="706" spans="1:20" ht="42.75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8275</v>
      </c>
      <c r="O706" t="s">
        <v>8277</v>
      </c>
      <c r="P706">
        <f t="shared" si="43"/>
        <v>1</v>
      </c>
      <c r="Q706">
        <f t="shared" si="40"/>
        <v>120.25</v>
      </c>
      <c r="R706" s="10">
        <f t="shared" si="41"/>
        <v>42726.192916666667</v>
      </c>
      <c r="S706" s="12">
        <f t="shared" si="42"/>
        <v>2016</v>
      </c>
      <c r="T706" s="12"/>
    </row>
    <row r="707" spans="1:20" ht="28.5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8275</v>
      </c>
      <c r="O707" t="s">
        <v>8277</v>
      </c>
      <c r="P707">
        <f t="shared" si="43"/>
        <v>1</v>
      </c>
      <c r="Q707">
        <f t="shared" ref="Q707:Q770" si="44">IFERROR(ROUND(E707/L707,2),0)</f>
        <v>195.4</v>
      </c>
      <c r="R707" s="10">
        <f t="shared" ref="R707:R770" si="45">(((J707/60)/60)/24)+DATE(1970,1,1)</f>
        <v>42726.491643518515</v>
      </c>
      <c r="S707" s="12">
        <f t="shared" ref="S707:S770" si="46">YEAR(R707)</f>
        <v>2016</v>
      </c>
      <c r="T707" s="12"/>
    </row>
    <row r="708" spans="1:20" ht="42.75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8275</v>
      </c>
      <c r="O708" t="s">
        <v>8277</v>
      </c>
      <c r="P708">
        <f t="shared" ref="P708:P771" si="47">ROUND(E708/D708*100,0)</f>
        <v>0</v>
      </c>
      <c r="Q708">
        <f t="shared" si="44"/>
        <v>0</v>
      </c>
      <c r="R708" s="10">
        <f t="shared" si="45"/>
        <v>42676.995173611111</v>
      </c>
      <c r="S708" s="12">
        <f t="shared" si="46"/>
        <v>2016</v>
      </c>
      <c r="T708" s="12"/>
    </row>
    <row r="709" spans="1:20" ht="42.75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8275</v>
      </c>
      <c r="O709" t="s">
        <v>8277</v>
      </c>
      <c r="P709">
        <f t="shared" si="47"/>
        <v>79</v>
      </c>
      <c r="Q709">
        <f t="shared" si="44"/>
        <v>117.7</v>
      </c>
      <c r="R709" s="10">
        <f t="shared" si="45"/>
        <v>42696.663506944446</v>
      </c>
      <c r="S709" s="12">
        <f t="shared" si="46"/>
        <v>2016</v>
      </c>
      <c r="T709" s="12"/>
    </row>
    <row r="710" spans="1:20" ht="42.75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8275</v>
      </c>
      <c r="O710" t="s">
        <v>8277</v>
      </c>
      <c r="P710">
        <f t="shared" si="47"/>
        <v>22</v>
      </c>
      <c r="Q710">
        <f t="shared" si="44"/>
        <v>23.95</v>
      </c>
      <c r="R710" s="10">
        <f t="shared" si="45"/>
        <v>41835.581018518518</v>
      </c>
      <c r="S710" s="12">
        <f t="shared" si="46"/>
        <v>2014</v>
      </c>
      <c r="T710" s="12"/>
    </row>
    <row r="711" spans="1:20" ht="28.5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8275</v>
      </c>
      <c r="O711" t="s">
        <v>8277</v>
      </c>
      <c r="P711">
        <f t="shared" si="47"/>
        <v>0</v>
      </c>
      <c r="Q711">
        <f t="shared" si="44"/>
        <v>30.5</v>
      </c>
      <c r="R711" s="10">
        <f t="shared" si="45"/>
        <v>41948.041192129633</v>
      </c>
      <c r="S711" s="12">
        <f t="shared" si="46"/>
        <v>2014</v>
      </c>
      <c r="T711" s="12"/>
    </row>
    <row r="712" spans="1:20" ht="28.5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8275</v>
      </c>
      <c r="O712" t="s">
        <v>8277</v>
      </c>
      <c r="P712">
        <f t="shared" si="47"/>
        <v>0</v>
      </c>
      <c r="Q712">
        <f t="shared" si="44"/>
        <v>0</v>
      </c>
      <c r="R712" s="10">
        <f t="shared" si="45"/>
        <v>41837.984976851854</v>
      </c>
      <c r="S712" s="12">
        <f t="shared" si="46"/>
        <v>2014</v>
      </c>
      <c r="T712" s="12"/>
    </row>
    <row r="713" spans="1:20" ht="42.75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8275</v>
      </c>
      <c r="O713" t="s">
        <v>8277</v>
      </c>
      <c r="P713">
        <f t="shared" si="47"/>
        <v>34</v>
      </c>
      <c r="Q713">
        <f t="shared" si="44"/>
        <v>99.97</v>
      </c>
      <c r="R713" s="10">
        <f t="shared" si="45"/>
        <v>42678.459120370375</v>
      </c>
      <c r="S713" s="12">
        <f t="shared" si="46"/>
        <v>2016</v>
      </c>
      <c r="T713" s="12"/>
    </row>
    <row r="714" spans="1:20" ht="42.75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8275</v>
      </c>
      <c r="O714" t="s">
        <v>8277</v>
      </c>
      <c r="P714">
        <f t="shared" si="47"/>
        <v>0</v>
      </c>
      <c r="Q714">
        <f t="shared" si="44"/>
        <v>26.25</v>
      </c>
      <c r="R714" s="10">
        <f t="shared" si="45"/>
        <v>42384.680925925932</v>
      </c>
      <c r="S714" s="12">
        <f t="shared" si="46"/>
        <v>2016</v>
      </c>
      <c r="T714" s="12"/>
    </row>
    <row r="715" spans="1:20" ht="42.75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8275</v>
      </c>
      <c r="O715" t="s">
        <v>8277</v>
      </c>
      <c r="P715">
        <f t="shared" si="47"/>
        <v>1</v>
      </c>
      <c r="Q715">
        <f t="shared" si="44"/>
        <v>199</v>
      </c>
      <c r="R715" s="10">
        <f t="shared" si="45"/>
        <v>42496.529305555552</v>
      </c>
      <c r="S715" s="12">
        <f t="shared" si="46"/>
        <v>2016</v>
      </c>
      <c r="T715" s="12"/>
    </row>
    <row r="716" spans="1:20" ht="42.75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8275</v>
      </c>
      <c r="O716" t="s">
        <v>8277</v>
      </c>
      <c r="P716">
        <f t="shared" si="47"/>
        <v>15</v>
      </c>
      <c r="Q716">
        <f t="shared" si="44"/>
        <v>80.319999999999993</v>
      </c>
      <c r="R716" s="10">
        <f t="shared" si="45"/>
        <v>42734.787986111114</v>
      </c>
      <c r="S716" s="12">
        <f t="shared" si="46"/>
        <v>2016</v>
      </c>
      <c r="T716" s="12"/>
    </row>
    <row r="717" spans="1:20" ht="42.75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8275</v>
      </c>
      <c r="O717" t="s">
        <v>8277</v>
      </c>
      <c r="P717">
        <f t="shared" si="47"/>
        <v>5</v>
      </c>
      <c r="Q717">
        <f t="shared" si="44"/>
        <v>115.75</v>
      </c>
      <c r="R717" s="10">
        <f t="shared" si="45"/>
        <v>42273.090740740736</v>
      </c>
      <c r="S717" s="12">
        <f t="shared" si="46"/>
        <v>2015</v>
      </c>
      <c r="T717" s="12"/>
    </row>
    <row r="718" spans="1:20" ht="42.75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8275</v>
      </c>
      <c r="O718" t="s">
        <v>8277</v>
      </c>
      <c r="P718">
        <f t="shared" si="47"/>
        <v>10</v>
      </c>
      <c r="Q718">
        <f t="shared" si="44"/>
        <v>44.69</v>
      </c>
      <c r="R718" s="10">
        <f t="shared" si="45"/>
        <v>41940.658645833333</v>
      </c>
      <c r="S718" s="12">
        <f t="shared" si="46"/>
        <v>2014</v>
      </c>
      <c r="T718" s="12"/>
    </row>
    <row r="719" spans="1:20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8275</v>
      </c>
      <c r="O719" t="s">
        <v>8277</v>
      </c>
      <c r="P719">
        <f t="shared" si="47"/>
        <v>0</v>
      </c>
      <c r="Q719">
        <f t="shared" si="44"/>
        <v>76.25</v>
      </c>
      <c r="R719" s="10">
        <f t="shared" si="45"/>
        <v>41857.854189814818</v>
      </c>
      <c r="S719" s="12">
        <f t="shared" si="46"/>
        <v>2014</v>
      </c>
      <c r="T719" s="12"/>
    </row>
    <row r="720" spans="1:20" ht="42.75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8275</v>
      </c>
      <c r="O720" t="s">
        <v>8277</v>
      </c>
      <c r="P720">
        <f t="shared" si="47"/>
        <v>1</v>
      </c>
      <c r="Q720">
        <f t="shared" si="44"/>
        <v>22.5</v>
      </c>
      <c r="R720" s="10">
        <f t="shared" si="45"/>
        <v>42752.845451388886</v>
      </c>
      <c r="S720" s="12">
        <f t="shared" si="46"/>
        <v>2017</v>
      </c>
      <c r="T720" s="12"/>
    </row>
    <row r="721" spans="1:20" ht="42.75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8275</v>
      </c>
      <c r="O721" t="s">
        <v>8277</v>
      </c>
      <c r="P721">
        <f t="shared" si="47"/>
        <v>1</v>
      </c>
      <c r="Q721">
        <f t="shared" si="44"/>
        <v>19.399999999999999</v>
      </c>
      <c r="R721" s="10">
        <f t="shared" si="45"/>
        <v>42409.040231481486</v>
      </c>
      <c r="S721" s="12">
        <f t="shared" si="46"/>
        <v>2016</v>
      </c>
      <c r="T721" s="12"/>
    </row>
    <row r="722" spans="1:20" ht="42.75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t="s">
        <v>8279</v>
      </c>
      <c r="P722">
        <f t="shared" si="47"/>
        <v>144</v>
      </c>
      <c r="Q722">
        <f t="shared" si="44"/>
        <v>66.709999999999994</v>
      </c>
      <c r="R722" s="10">
        <f t="shared" si="45"/>
        <v>40909.649201388893</v>
      </c>
      <c r="S722" s="12">
        <f t="shared" si="46"/>
        <v>2012</v>
      </c>
      <c r="T722" s="12"/>
    </row>
    <row r="723" spans="1:20" ht="57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t="s">
        <v>8279</v>
      </c>
      <c r="P723">
        <f t="shared" si="47"/>
        <v>122</v>
      </c>
      <c r="Q723">
        <f t="shared" si="44"/>
        <v>84.14</v>
      </c>
      <c r="R723" s="10">
        <f t="shared" si="45"/>
        <v>41807.571840277778</v>
      </c>
      <c r="S723" s="12">
        <f t="shared" si="46"/>
        <v>2014</v>
      </c>
      <c r="T723" s="12"/>
    </row>
    <row r="724" spans="1:20" ht="42.75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t="s">
        <v>8279</v>
      </c>
      <c r="P724">
        <f t="shared" si="47"/>
        <v>132</v>
      </c>
      <c r="Q724">
        <f t="shared" si="44"/>
        <v>215.73</v>
      </c>
      <c r="R724" s="10">
        <f t="shared" si="45"/>
        <v>40977.805300925924</v>
      </c>
      <c r="S724" s="12">
        <f t="shared" si="46"/>
        <v>2012</v>
      </c>
      <c r="T724" s="12"/>
    </row>
    <row r="725" spans="1:20" ht="28.5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t="s">
        <v>8279</v>
      </c>
      <c r="P725">
        <f t="shared" si="47"/>
        <v>109</v>
      </c>
      <c r="Q725">
        <f t="shared" si="44"/>
        <v>54.69</v>
      </c>
      <c r="R725" s="10">
        <f t="shared" si="45"/>
        <v>42184.816539351858</v>
      </c>
      <c r="S725" s="12">
        <f t="shared" si="46"/>
        <v>2015</v>
      </c>
      <c r="T725" s="12"/>
    </row>
    <row r="726" spans="1:20" ht="42.75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t="s">
        <v>8279</v>
      </c>
      <c r="P726">
        <f t="shared" si="47"/>
        <v>105</v>
      </c>
      <c r="Q726">
        <f t="shared" si="44"/>
        <v>51.63</v>
      </c>
      <c r="R726" s="10">
        <f t="shared" si="45"/>
        <v>40694.638460648144</v>
      </c>
      <c r="S726" s="12">
        <f t="shared" si="46"/>
        <v>2011</v>
      </c>
      <c r="T726" s="12"/>
    </row>
    <row r="727" spans="1:20" ht="42.75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t="s">
        <v>8279</v>
      </c>
      <c r="P727">
        <f t="shared" si="47"/>
        <v>100</v>
      </c>
      <c r="Q727">
        <f t="shared" si="44"/>
        <v>143.36000000000001</v>
      </c>
      <c r="R727" s="10">
        <f t="shared" si="45"/>
        <v>42321.626296296294</v>
      </c>
      <c r="S727" s="12">
        <f t="shared" si="46"/>
        <v>2015</v>
      </c>
      <c r="T727" s="12"/>
    </row>
    <row r="728" spans="1:20" ht="42.75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t="s">
        <v>8279</v>
      </c>
      <c r="P728">
        <f t="shared" si="47"/>
        <v>101</v>
      </c>
      <c r="Q728">
        <f t="shared" si="44"/>
        <v>72.430000000000007</v>
      </c>
      <c r="R728" s="10">
        <f t="shared" si="45"/>
        <v>41346.042673611111</v>
      </c>
      <c r="S728" s="12">
        <f t="shared" si="46"/>
        <v>2013</v>
      </c>
      <c r="T728" s="12"/>
    </row>
    <row r="729" spans="1:20" ht="42.75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t="s">
        <v>8279</v>
      </c>
      <c r="P729">
        <f t="shared" si="47"/>
        <v>156</v>
      </c>
      <c r="Q729">
        <f t="shared" si="44"/>
        <v>36.53</v>
      </c>
      <c r="R729" s="10">
        <f t="shared" si="45"/>
        <v>41247.020243055551</v>
      </c>
      <c r="S729" s="12">
        <f t="shared" si="46"/>
        <v>2012</v>
      </c>
      <c r="T729" s="12"/>
    </row>
    <row r="730" spans="1:20" ht="42.75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t="s">
        <v>8279</v>
      </c>
      <c r="P730">
        <f t="shared" si="47"/>
        <v>106</v>
      </c>
      <c r="Q730">
        <f t="shared" si="44"/>
        <v>60.9</v>
      </c>
      <c r="R730" s="10">
        <f t="shared" si="45"/>
        <v>40731.837465277778</v>
      </c>
      <c r="S730" s="12">
        <f t="shared" si="46"/>
        <v>2011</v>
      </c>
      <c r="T730" s="12"/>
    </row>
    <row r="731" spans="1:20" ht="42.75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t="s">
        <v>8279</v>
      </c>
      <c r="P731">
        <f t="shared" si="47"/>
        <v>131</v>
      </c>
      <c r="Q731">
        <f t="shared" si="44"/>
        <v>43.55</v>
      </c>
      <c r="R731" s="10">
        <f t="shared" si="45"/>
        <v>41111.185891203706</v>
      </c>
      <c r="S731" s="12">
        <f t="shared" si="46"/>
        <v>2012</v>
      </c>
      <c r="T731" s="12"/>
    </row>
    <row r="732" spans="1:20" ht="28.5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t="s">
        <v>8279</v>
      </c>
      <c r="P732">
        <f t="shared" si="47"/>
        <v>132</v>
      </c>
      <c r="Q732">
        <f t="shared" si="44"/>
        <v>99.77</v>
      </c>
      <c r="R732" s="10">
        <f t="shared" si="45"/>
        <v>40854.745266203703</v>
      </c>
      <c r="S732" s="12">
        <f t="shared" si="46"/>
        <v>2011</v>
      </c>
      <c r="T732" s="12"/>
    </row>
    <row r="733" spans="1:20" ht="42.75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t="s">
        <v>8279</v>
      </c>
      <c r="P733">
        <f t="shared" si="47"/>
        <v>126</v>
      </c>
      <c r="Q733">
        <f t="shared" si="44"/>
        <v>88.73</v>
      </c>
      <c r="R733" s="10">
        <f t="shared" si="45"/>
        <v>40879.795682870368</v>
      </c>
      <c r="S733" s="12">
        <f t="shared" si="46"/>
        <v>2011</v>
      </c>
      <c r="T733" s="12"/>
    </row>
    <row r="734" spans="1:20" ht="42.75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t="s">
        <v>8279</v>
      </c>
      <c r="P734">
        <f t="shared" si="47"/>
        <v>160</v>
      </c>
      <c r="Q734">
        <f t="shared" si="44"/>
        <v>4.92</v>
      </c>
      <c r="R734" s="10">
        <f t="shared" si="45"/>
        <v>41486.424317129626</v>
      </c>
      <c r="S734" s="12">
        <f t="shared" si="46"/>
        <v>2013</v>
      </c>
      <c r="T734" s="12"/>
    </row>
    <row r="735" spans="1:20" ht="57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t="s">
        <v>8279</v>
      </c>
      <c r="P735">
        <f t="shared" si="47"/>
        <v>120</v>
      </c>
      <c r="Q735">
        <f t="shared" si="44"/>
        <v>17.82</v>
      </c>
      <c r="R735" s="10">
        <f t="shared" si="45"/>
        <v>41598.420046296298</v>
      </c>
      <c r="S735" s="12">
        <f t="shared" si="46"/>
        <v>2013</v>
      </c>
      <c r="T735" s="12"/>
    </row>
    <row r="736" spans="1:20" ht="42.75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t="s">
        <v>8279</v>
      </c>
      <c r="P736">
        <f t="shared" si="47"/>
        <v>126</v>
      </c>
      <c r="Q736">
        <f t="shared" si="44"/>
        <v>187.19</v>
      </c>
      <c r="R736" s="10">
        <f t="shared" si="45"/>
        <v>42102.164583333331</v>
      </c>
      <c r="S736" s="12">
        <f t="shared" si="46"/>
        <v>2015</v>
      </c>
      <c r="T736" s="12"/>
    </row>
    <row r="737" spans="1:20" ht="42.75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t="s">
        <v>8279</v>
      </c>
      <c r="P737">
        <f t="shared" si="47"/>
        <v>114</v>
      </c>
      <c r="Q737">
        <f t="shared" si="44"/>
        <v>234.81</v>
      </c>
      <c r="R737" s="10">
        <f t="shared" si="45"/>
        <v>41946.029467592591</v>
      </c>
      <c r="S737" s="12">
        <f t="shared" si="46"/>
        <v>2014</v>
      </c>
      <c r="T737" s="12"/>
    </row>
    <row r="738" spans="1:20" ht="42.75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t="s">
        <v>8279</v>
      </c>
      <c r="P738">
        <f t="shared" si="47"/>
        <v>315</v>
      </c>
      <c r="Q738">
        <f t="shared" si="44"/>
        <v>105.05</v>
      </c>
      <c r="R738" s="10">
        <f t="shared" si="45"/>
        <v>41579.734259259261</v>
      </c>
      <c r="S738" s="12">
        <f t="shared" si="46"/>
        <v>2013</v>
      </c>
      <c r="T738" s="12"/>
    </row>
    <row r="739" spans="1:20" ht="42.75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t="s">
        <v>8279</v>
      </c>
      <c r="P739">
        <f t="shared" si="47"/>
        <v>122</v>
      </c>
      <c r="Q739">
        <f t="shared" si="44"/>
        <v>56.67</v>
      </c>
      <c r="R739" s="10">
        <f t="shared" si="45"/>
        <v>41667.275312500002</v>
      </c>
      <c r="S739" s="12">
        <f t="shared" si="46"/>
        <v>2014</v>
      </c>
      <c r="T739" s="12"/>
    </row>
    <row r="740" spans="1:20" ht="28.5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t="s">
        <v>8279</v>
      </c>
      <c r="P740">
        <f t="shared" si="47"/>
        <v>107</v>
      </c>
      <c r="Q740">
        <f t="shared" si="44"/>
        <v>39.049999999999997</v>
      </c>
      <c r="R740" s="10">
        <f t="shared" si="45"/>
        <v>41943.604097222218</v>
      </c>
      <c r="S740" s="12">
        <f t="shared" si="46"/>
        <v>2014</v>
      </c>
      <c r="T740" s="12"/>
    </row>
    <row r="741" spans="1:20" ht="42.75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t="s">
        <v>8279</v>
      </c>
      <c r="P741">
        <f t="shared" si="47"/>
        <v>158</v>
      </c>
      <c r="Q741">
        <f t="shared" si="44"/>
        <v>68.349999999999994</v>
      </c>
      <c r="R741" s="10">
        <f t="shared" si="45"/>
        <v>41829.502650462964</v>
      </c>
      <c r="S741" s="12">
        <f t="shared" si="46"/>
        <v>2014</v>
      </c>
      <c r="T741" s="12"/>
    </row>
    <row r="742" spans="1:20" ht="42.75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t="s">
        <v>8279</v>
      </c>
      <c r="P742">
        <f t="shared" si="47"/>
        <v>107</v>
      </c>
      <c r="Q742">
        <f t="shared" si="44"/>
        <v>169.58</v>
      </c>
      <c r="R742" s="10">
        <f t="shared" si="45"/>
        <v>42162.146782407406</v>
      </c>
      <c r="S742" s="12">
        <f t="shared" si="46"/>
        <v>2015</v>
      </c>
      <c r="T742" s="12"/>
    </row>
    <row r="743" spans="1:20" ht="28.5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t="s">
        <v>8279</v>
      </c>
      <c r="P743">
        <f t="shared" si="47"/>
        <v>102</v>
      </c>
      <c r="Q743">
        <f t="shared" si="44"/>
        <v>141.41999999999999</v>
      </c>
      <c r="R743" s="10">
        <f t="shared" si="45"/>
        <v>41401.648217592592</v>
      </c>
      <c r="S743" s="12">
        <f t="shared" si="46"/>
        <v>2013</v>
      </c>
      <c r="T743" s="12"/>
    </row>
    <row r="744" spans="1:20" ht="42.75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t="s">
        <v>8279</v>
      </c>
      <c r="P744">
        <f t="shared" si="47"/>
        <v>111</v>
      </c>
      <c r="Q744">
        <f t="shared" si="44"/>
        <v>67.39</v>
      </c>
      <c r="R744" s="10">
        <f t="shared" si="45"/>
        <v>41689.917962962965</v>
      </c>
      <c r="S744" s="12">
        <f t="shared" si="46"/>
        <v>2014</v>
      </c>
      <c r="T744" s="12"/>
    </row>
    <row r="745" spans="1:20" ht="42.75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t="s">
        <v>8279</v>
      </c>
      <c r="P745">
        <f t="shared" si="47"/>
        <v>148</v>
      </c>
      <c r="Q745">
        <f t="shared" si="44"/>
        <v>54.27</v>
      </c>
      <c r="R745" s="10">
        <f t="shared" si="45"/>
        <v>40990.709317129629</v>
      </c>
      <c r="S745" s="12">
        <f t="shared" si="46"/>
        <v>2012</v>
      </c>
      <c r="T745" s="12"/>
    </row>
    <row r="746" spans="1:20" ht="28.5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t="s">
        <v>8279</v>
      </c>
      <c r="P746">
        <f t="shared" si="47"/>
        <v>102</v>
      </c>
      <c r="Q746">
        <f t="shared" si="44"/>
        <v>82.52</v>
      </c>
      <c r="R746" s="10">
        <f t="shared" si="45"/>
        <v>41226.95721064815</v>
      </c>
      <c r="S746" s="12">
        <f t="shared" si="46"/>
        <v>2012</v>
      </c>
      <c r="T746" s="12"/>
    </row>
    <row r="747" spans="1:20" ht="42.75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t="s">
        <v>8279</v>
      </c>
      <c r="P747">
        <f t="shared" si="47"/>
        <v>179</v>
      </c>
      <c r="Q747">
        <f t="shared" si="44"/>
        <v>53.73</v>
      </c>
      <c r="R747" s="10">
        <f t="shared" si="45"/>
        <v>41367.572280092594</v>
      </c>
      <c r="S747" s="12">
        <f t="shared" si="46"/>
        <v>2013</v>
      </c>
      <c r="T747" s="12"/>
    </row>
    <row r="748" spans="1:20" ht="28.5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t="s">
        <v>8279</v>
      </c>
      <c r="P748">
        <f t="shared" si="47"/>
        <v>111</v>
      </c>
      <c r="Q748">
        <f t="shared" si="44"/>
        <v>34.21</v>
      </c>
      <c r="R748" s="10">
        <f t="shared" si="45"/>
        <v>41157.042928240742</v>
      </c>
      <c r="S748" s="12">
        <f t="shared" si="46"/>
        <v>2012</v>
      </c>
      <c r="T748" s="12"/>
    </row>
    <row r="749" spans="1:20" ht="42.75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t="s">
        <v>8279</v>
      </c>
      <c r="P749">
        <f t="shared" si="47"/>
        <v>100</v>
      </c>
      <c r="Q749">
        <f t="shared" si="44"/>
        <v>127.33</v>
      </c>
      <c r="R749" s="10">
        <f t="shared" si="45"/>
        <v>41988.548831018517</v>
      </c>
      <c r="S749" s="12">
        <f t="shared" si="46"/>
        <v>2014</v>
      </c>
      <c r="T749" s="12"/>
    </row>
    <row r="750" spans="1:20" ht="42.75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t="s">
        <v>8279</v>
      </c>
      <c r="P750">
        <f t="shared" si="47"/>
        <v>100</v>
      </c>
      <c r="Q750">
        <f t="shared" si="44"/>
        <v>45.57</v>
      </c>
      <c r="R750" s="10">
        <f t="shared" si="45"/>
        <v>41831.846828703703</v>
      </c>
      <c r="S750" s="12">
        <f t="shared" si="46"/>
        <v>2014</v>
      </c>
      <c r="T750" s="12"/>
    </row>
    <row r="751" spans="1:20" ht="42.75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t="s">
        <v>8279</v>
      </c>
      <c r="P751">
        <f t="shared" si="47"/>
        <v>106</v>
      </c>
      <c r="Q751">
        <f t="shared" si="44"/>
        <v>95.96</v>
      </c>
      <c r="R751" s="10">
        <f t="shared" si="45"/>
        <v>42733.94131944445</v>
      </c>
      <c r="S751" s="12">
        <f t="shared" si="46"/>
        <v>2016</v>
      </c>
      <c r="T751" s="12"/>
    </row>
    <row r="752" spans="1:20" ht="42.75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t="s">
        <v>8279</v>
      </c>
      <c r="P752">
        <f t="shared" si="47"/>
        <v>103</v>
      </c>
      <c r="Q752">
        <f t="shared" si="44"/>
        <v>77.27</v>
      </c>
      <c r="R752" s="10">
        <f t="shared" si="45"/>
        <v>41299.878148148149</v>
      </c>
      <c r="S752" s="12">
        <f t="shared" si="46"/>
        <v>2013</v>
      </c>
      <c r="T752" s="12"/>
    </row>
    <row r="753" spans="1:20" ht="42.75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t="s">
        <v>8279</v>
      </c>
      <c r="P753">
        <f t="shared" si="47"/>
        <v>119</v>
      </c>
      <c r="Q753">
        <f t="shared" si="44"/>
        <v>57.34</v>
      </c>
      <c r="R753" s="10">
        <f t="shared" si="45"/>
        <v>40713.630497685182</v>
      </c>
      <c r="S753" s="12">
        <f t="shared" si="46"/>
        <v>2011</v>
      </c>
      <c r="T753" s="12"/>
    </row>
    <row r="754" spans="1:20" ht="42.75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t="s">
        <v>8279</v>
      </c>
      <c r="P754">
        <f t="shared" si="47"/>
        <v>112</v>
      </c>
      <c r="Q754">
        <f t="shared" si="44"/>
        <v>53.19</v>
      </c>
      <c r="R754" s="10">
        <f t="shared" si="45"/>
        <v>42639.421493055561</v>
      </c>
      <c r="S754" s="12">
        <f t="shared" si="46"/>
        <v>2016</v>
      </c>
      <c r="T754" s="12"/>
    </row>
    <row r="755" spans="1:20" ht="42.75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t="s">
        <v>8279</v>
      </c>
      <c r="P755">
        <f t="shared" si="47"/>
        <v>128</v>
      </c>
      <c r="Q755">
        <f t="shared" si="44"/>
        <v>492.31</v>
      </c>
      <c r="R755" s="10">
        <f t="shared" si="45"/>
        <v>42019.590173611112</v>
      </c>
      <c r="S755" s="12">
        <f t="shared" si="46"/>
        <v>2015</v>
      </c>
      <c r="T755" s="12"/>
    </row>
    <row r="756" spans="1:20" ht="42.75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t="s">
        <v>8279</v>
      </c>
      <c r="P756">
        <f t="shared" si="47"/>
        <v>104</v>
      </c>
      <c r="Q756">
        <f t="shared" si="44"/>
        <v>42.35</v>
      </c>
      <c r="R756" s="10">
        <f t="shared" si="45"/>
        <v>41249.749085648145</v>
      </c>
      <c r="S756" s="12">
        <f t="shared" si="46"/>
        <v>2012</v>
      </c>
      <c r="T756" s="12"/>
    </row>
    <row r="757" spans="1:20" ht="42.75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t="s">
        <v>8279</v>
      </c>
      <c r="P757">
        <f t="shared" si="47"/>
        <v>102</v>
      </c>
      <c r="Q757">
        <f t="shared" si="44"/>
        <v>37.47</v>
      </c>
      <c r="R757" s="10">
        <f t="shared" si="45"/>
        <v>41383.605057870373</v>
      </c>
      <c r="S757" s="12">
        <f t="shared" si="46"/>
        <v>2013</v>
      </c>
      <c r="T757" s="12"/>
    </row>
    <row r="758" spans="1:20" ht="42.75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t="s">
        <v>8279</v>
      </c>
      <c r="P758">
        <f t="shared" si="47"/>
        <v>118</v>
      </c>
      <c r="Q758">
        <f t="shared" si="44"/>
        <v>37.450000000000003</v>
      </c>
      <c r="R758" s="10">
        <f t="shared" si="45"/>
        <v>40590.766886574071</v>
      </c>
      <c r="S758" s="12">
        <f t="shared" si="46"/>
        <v>2011</v>
      </c>
      <c r="T758" s="12"/>
    </row>
    <row r="759" spans="1:20" ht="42.75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t="s">
        <v>8279</v>
      </c>
      <c r="P759">
        <f t="shared" si="47"/>
        <v>238</v>
      </c>
      <c r="Q759">
        <f t="shared" si="44"/>
        <v>33.06</v>
      </c>
      <c r="R759" s="10">
        <f t="shared" si="45"/>
        <v>41235.054560185185</v>
      </c>
      <c r="S759" s="12">
        <f t="shared" si="46"/>
        <v>2012</v>
      </c>
      <c r="T759" s="12"/>
    </row>
    <row r="760" spans="1:20" ht="28.5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t="s">
        <v>8279</v>
      </c>
      <c r="P760">
        <f t="shared" si="47"/>
        <v>102</v>
      </c>
      <c r="Q760">
        <f t="shared" si="44"/>
        <v>134.21</v>
      </c>
      <c r="R760" s="10">
        <f t="shared" si="45"/>
        <v>40429.836435185185</v>
      </c>
      <c r="S760" s="12">
        <f t="shared" si="46"/>
        <v>2010</v>
      </c>
      <c r="T760" s="12"/>
    </row>
    <row r="761" spans="1:20" ht="42.75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t="s">
        <v>8279</v>
      </c>
      <c r="P761">
        <f t="shared" si="47"/>
        <v>102</v>
      </c>
      <c r="Q761">
        <f t="shared" si="44"/>
        <v>51.47</v>
      </c>
      <c r="R761" s="10">
        <f t="shared" si="45"/>
        <v>41789.330312500002</v>
      </c>
      <c r="S761" s="12">
        <f t="shared" si="46"/>
        <v>2014</v>
      </c>
      <c r="T761" s="12"/>
    </row>
    <row r="762" spans="1:20" ht="42.75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8278</v>
      </c>
      <c r="O762" t="s">
        <v>8280</v>
      </c>
      <c r="P762">
        <f t="shared" si="47"/>
        <v>0</v>
      </c>
      <c r="Q762">
        <f t="shared" si="44"/>
        <v>0</v>
      </c>
      <c r="R762" s="10">
        <f t="shared" si="45"/>
        <v>42670.764039351852</v>
      </c>
      <c r="S762" s="12">
        <f t="shared" si="46"/>
        <v>2016</v>
      </c>
      <c r="T762" s="12"/>
    </row>
    <row r="763" spans="1:20" ht="42.75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8278</v>
      </c>
      <c r="O763" t="s">
        <v>8280</v>
      </c>
      <c r="P763">
        <f t="shared" si="47"/>
        <v>5</v>
      </c>
      <c r="Q763">
        <f t="shared" si="44"/>
        <v>39.17</v>
      </c>
      <c r="R763" s="10">
        <f t="shared" si="45"/>
        <v>41642.751458333332</v>
      </c>
      <c r="S763" s="12">
        <f t="shared" si="46"/>
        <v>2014</v>
      </c>
      <c r="T763" s="12"/>
    </row>
    <row r="764" spans="1:20" ht="42.75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8278</v>
      </c>
      <c r="O764" t="s">
        <v>8280</v>
      </c>
      <c r="P764">
        <f t="shared" si="47"/>
        <v>0</v>
      </c>
      <c r="Q764">
        <f t="shared" si="44"/>
        <v>0</v>
      </c>
      <c r="R764" s="10">
        <f t="shared" si="45"/>
        <v>42690.858449074076</v>
      </c>
      <c r="S764" s="12">
        <f t="shared" si="46"/>
        <v>2016</v>
      </c>
      <c r="T764" s="12"/>
    </row>
    <row r="765" spans="1:20" ht="42.75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8278</v>
      </c>
      <c r="O765" t="s">
        <v>8280</v>
      </c>
      <c r="P765">
        <f t="shared" si="47"/>
        <v>0</v>
      </c>
      <c r="Q765">
        <f t="shared" si="44"/>
        <v>5</v>
      </c>
      <c r="R765" s="10">
        <f t="shared" si="45"/>
        <v>41471.446851851848</v>
      </c>
      <c r="S765" s="12">
        <f t="shared" si="46"/>
        <v>2013</v>
      </c>
      <c r="T765" s="12"/>
    </row>
    <row r="766" spans="1:20" ht="42.75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8278</v>
      </c>
      <c r="O766" t="s">
        <v>8280</v>
      </c>
      <c r="P766">
        <f t="shared" si="47"/>
        <v>0</v>
      </c>
      <c r="Q766">
        <f t="shared" si="44"/>
        <v>0</v>
      </c>
      <c r="R766" s="10">
        <f t="shared" si="45"/>
        <v>42227.173159722224</v>
      </c>
      <c r="S766" s="12">
        <f t="shared" si="46"/>
        <v>2015</v>
      </c>
      <c r="T766" s="12"/>
    </row>
    <row r="767" spans="1:20" ht="42.75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8278</v>
      </c>
      <c r="O767" t="s">
        <v>8280</v>
      </c>
      <c r="P767">
        <f t="shared" si="47"/>
        <v>36</v>
      </c>
      <c r="Q767">
        <f t="shared" si="44"/>
        <v>57.3</v>
      </c>
      <c r="R767" s="10">
        <f t="shared" si="45"/>
        <v>41901.542638888888</v>
      </c>
      <c r="S767" s="12">
        <f t="shared" si="46"/>
        <v>2014</v>
      </c>
      <c r="T767" s="12"/>
    </row>
    <row r="768" spans="1:20" ht="42.75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8278</v>
      </c>
      <c r="O768" t="s">
        <v>8280</v>
      </c>
      <c r="P768">
        <f t="shared" si="47"/>
        <v>0</v>
      </c>
      <c r="Q768">
        <f t="shared" si="44"/>
        <v>0</v>
      </c>
      <c r="R768" s="10">
        <f t="shared" si="45"/>
        <v>42021.783368055556</v>
      </c>
      <c r="S768" s="12">
        <f t="shared" si="46"/>
        <v>2015</v>
      </c>
      <c r="T768" s="12"/>
    </row>
    <row r="769" spans="1:20" ht="57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8278</v>
      </c>
      <c r="O769" t="s">
        <v>8280</v>
      </c>
      <c r="P769">
        <f t="shared" si="47"/>
        <v>4</v>
      </c>
      <c r="Q769">
        <f t="shared" si="44"/>
        <v>59</v>
      </c>
      <c r="R769" s="10">
        <f t="shared" si="45"/>
        <v>42115.143634259264</v>
      </c>
      <c r="S769" s="12">
        <f t="shared" si="46"/>
        <v>2015</v>
      </c>
      <c r="T769" s="12"/>
    </row>
    <row r="770" spans="1:20" ht="42.75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8278</v>
      </c>
      <c r="O770" t="s">
        <v>8280</v>
      </c>
      <c r="P770">
        <f t="shared" si="47"/>
        <v>0</v>
      </c>
      <c r="Q770">
        <f t="shared" si="44"/>
        <v>0</v>
      </c>
      <c r="R770" s="10">
        <f t="shared" si="45"/>
        <v>41594.207060185188</v>
      </c>
      <c r="S770" s="12">
        <f t="shared" si="46"/>
        <v>2013</v>
      </c>
      <c r="T770" s="12"/>
    </row>
    <row r="771" spans="1:20" ht="42.75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8278</v>
      </c>
      <c r="O771" t="s">
        <v>8280</v>
      </c>
      <c r="P771">
        <f t="shared" si="47"/>
        <v>41</v>
      </c>
      <c r="Q771">
        <f t="shared" ref="Q771:Q834" si="48">IFERROR(ROUND(E771/L771,2),0)</f>
        <v>31.85</v>
      </c>
      <c r="R771" s="10">
        <f t="shared" ref="R771:R834" si="49">(((J771/60)/60)/24)+DATE(1970,1,1)</f>
        <v>41604.996458333335</v>
      </c>
      <c r="S771" s="12">
        <f t="shared" ref="S771:S834" si="50">YEAR(R771)</f>
        <v>2013</v>
      </c>
      <c r="T771" s="12"/>
    </row>
    <row r="772" spans="1:20" ht="42.75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8278</v>
      </c>
      <c r="O772" t="s">
        <v>8280</v>
      </c>
      <c r="P772">
        <f t="shared" ref="P772:P835" si="51">ROUND(E772/D772*100,0)</f>
        <v>0</v>
      </c>
      <c r="Q772">
        <f t="shared" si="48"/>
        <v>0</v>
      </c>
      <c r="R772" s="10">
        <f t="shared" si="49"/>
        <v>41289.999641203707</v>
      </c>
      <c r="S772" s="12">
        <f t="shared" si="50"/>
        <v>2013</v>
      </c>
      <c r="T772" s="12"/>
    </row>
    <row r="773" spans="1:20" ht="42.75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8278</v>
      </c>
      <c r="O773" t="s">
        <v>8280</v>
      </c>
      <c r="P773">
        <f t="shared" si="51"/>
        <v>0</v>
      </c>
      <c r="Q773">
        <f t="shared" si="48"/>
        <v>10</v>
      </c>
      <c r="R773" s="10">
        <f t="shared" si="49"/>
        <v>42349.824097222227</v>
      </c>
      <c r="S773" s="12">
        <f t="shared" si="50"/>
        <v>2015</v>
      </c>
      <c r="T773" s="12"/>
    </row>
    <row r="774" spans="1:20" ht="57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8278</v>
      </c>
      <c r="O774" t="s">
        <v>8280</v>
      </c>
      <c r="P774">
        <f t="shared" si="51"/>
        <v>3</v>
      </c>
      <c r="Q774">
        <f t="shared" si="48"/>
        <v>50</v>
      </c>
      <c r="R774" s="10">
        <f t="shared" si="49"/>
        <v>40068.056932870371</v>
      </c>
      <c r="S774" s="12">
        <f t="shared" si="50"/>
        <v>2009</v>
      </c>
      <c r="T774" s="12"/>
    </row>
    <row r="775" spans="1:20" ht="42.75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8278</v>
      </c>
      <c r="O775" t="s">
        <v>8280</v>
      </c>
      <c r="P775">
        <f t="shared" si="51"/>
        <v>1</v>
      </c>
      <c r="Q775">
        <f t="shared" si="48"/>
        <v>16</v>
      </c>
      <c r="R775" s="10">
        <f t="shared" si="49"/>
        <v>42100.735937499994</v>
      </c>
      <c r="S775" s="12">
        <f t="shared" si="50"/>
        <v>2015</v>
      </c>
      <c r="T775" s="12"/>
    </row>
    <row r="776" spans="1:20" ht="42.75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8278</v>
      </c>
      <c r="O776" t="s">
        <v>8280</v>
      </c>
      <c r="P776">
        <f t="shared" si="51"/>
        <v>70</v>
      </c>
      <c r="Q776">
        <f t="shared" si="48"/>
        <v>39</v>
      </c>
      <c r="R776" s="10">
        <f t="shared" si="49"/>
        <v>41663.780300925922</v>
      </c>
      <c r="S776" s="12">
        <f t="shared" si="50"/>
        <v>2014</v>
      </c>
      <c r="T776" s="12"/>
    </row>
    <row r="777" spans="1:20" ht="42.75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8278</v>
      </c>
      <c r="O777" t="s">
        <v>8280</v>
      </c>
      <c r="P777">
        <f t="shared" si="51"/>
        <v>2</v>
      </c>
      <c r="Q777">
        <f t="shared" si="48"/>
        <v>34</v>
      </c>
      <c r="R777" s="10">
        <f t="shared" si="49"/>
        <v>40863.060127314813</v>
      </c>
      <c r="S777" s="12">
        <f t="shared" si="50"/>
        <v>2011</v>
      </c>
      <c r="T777" s="12"/>
    </row>
    <row r="778" spans="1:20" ht="42.75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8278</v>
      </c>
      <c r="O778" t="s">
        <v>8280</v>
      </c>
      <c r="P778">
        <f t="shared" si="51"/>
        <v>51</v>
      </c>
      <c r="Q778">
        <f t="shared" si="48"/>
        <v>63.12</v>
      </c>
      <c r="R778" s="10">
        <f t="shared" si="49"/>
        <v>42250.685706018514</v>
      </c>
      <c r="S778" s="12">
        <f t="shared" si="50"/>
        <v>2015</v>
      </c>
      <c r="T778" s="12"/>
    </row>
    <row r="779" spans="1:20" ht="42.75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8278</v>
      </c>
      <c r="O779" t="s">
        <v>8280</v>
      </c>
      <c r="P779">
        <f t="shared" si="51"/>
        <v>1</v>
      </c>
      <c r="Q779">
        <f t="shared" si="48"/>
        <v>7</v>
      </c>
      <c r="R779" s="10">
        <f t="shared" si="49"/>
        <v>41456.981215277774</v>
      </c>
      <c r="S779" s="12">
        <f t="shared" si="50"/>
        <v>2013</v>
      </c>
      <c r="T779" s="12"/>
    </row>
    <row r="780" spans="1:20" ht="42.75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8278</v>
      </c>
      <c r="O780" t="s">
        <v>8280</v>
      </c>
      <c r="P780">
        <f t="shared" si="51"/>
        <v>0</v>
      </c>
      <c r="Q780">
        <f t="shared" si="48"/>
        <v>2</v>
      </c>
      <c r="R780" s="10">
        <f t="shared" si="49"/>
        <v>41729.702314814815</v>
      </c>
      <c r="S780" s="12">
        <f t="shared" si="50"/>
        <v>2014</v>
      </c>
      <c r="T780" s="12"/>
    </row>
    <row r="781" spans="1:20" ht="42.75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8278</v>
      </c>
      <c r="O781" t="s">
        <v>8280</v>
      </c>
      <c r="P781">
        <f t="shared" si="51"/>
        <v>3</v>
      </c>
      <c r="Q781">
        <f t="shared" si="48"/>
        <v>66.67</v>
      </c>
      <c r="R781" s="10">
        <f t="shared" si="49"/>
        <v>40436.68408564815</v>
      </c>
      <c r="S781" s="12">
        <f t="shared" si="50"/>
        <v>2010</v>
      </c>
      <c r="T781" s="12"/>
    </row>
    <row r="782" spans="1:20" ht="42.75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8281</v>
      </c>
      <c r="O782" t="s">
        <v>8282</v>
      </c>
      <c r="P782">
        <f t="shared" si="51"/>
        <v>104</v>
      </c>
      <c r="Q782">
        <f t="shared" si="48"/>
        <v>38.520000000000003</v>
      </c>
      <c r="R782" s="10">
        <f t="shared" si="49"/>
        <v>40636.673900462964</v>
      </c>
      <c r="S782" s="12">
        <f t="shared" si="50"/>
        <v>2011</v>
      </c>
      <c r="T782" s="12"/>
    </row>
    <row r="783" spans="1:20" ht="42.75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8281</v>
      </c>
      <c r="O783" t="s">
        <v>8282</v>
      </c>
      <c r="P783">
        <f t="shared" si="51"/>
        <v>133</v>
      </c>
      <c r="Q783">
        <f t="shared" si="48"/>
        <v>42.61</v>
      </c>
      <c r="R783" s="10">
        <f t="shared" si="49"/>
        <v>41403.000856481485</v>
      </c>
      <c r="S783" s="12">
        <f t="shared" si="50"/>
        <v>2013</v>
      </c>
      <c r="T783" s="12"/>
    </row>
    <row r="784" spans="1:20" ht="42.75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8281</v>
      </c>
      <c r="O784" t="s">
        <v>8282</v>
      </c>
      <c r="P784">
        <f t="shared" si="51"/>
        <v>100</v>
      </c>
      <c r="Q784">
        <f t="shared" si="48"/>
        <v>50</v>
      </c>
      <c r="R784" s="10">
        <f t="shared" si="49"/>
        <v>41116.758125</v>
      </c>
      <c r="S784" s="12">
        <f t="shared" si="50"/>
        <v>2012</v>
      </c>
      <c r="T784" s="12"/>
    </row>
    <row r="785" spans="1:20" ht="42.75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8281</v>
      </c>
      <c r="O785" t="s">
        <v>8282</v>
      </c>
      <c r="P785">
        <f t="shared" si="51"/>
        <v>148</v>
      </c>
      <c r="Q785">
        <f t="shared" si="48"/>
        <v>63.49</v>
      </c>
      <c r="R785" s="10">
        <f t="shared" si="49"/>
        <v>40987.773715277777</v>
      </c>
      <c r="S785" s="12">
        <f t="shared" si="50"/>
        <v>2012</v>
      </c>
      <c r="T785" s="12"/>
    </row>
    <row r="786" spans="1:20" ht="42.75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8281</v>
      </c>
      <c r="O786" t="s">
        <v>8282</v>
      </c>
      <c r="P786">
        <f t="shared" si="51"/>
        <v>103</v>
      </c>
      <c r="Q786">
        <f t="shared" si="48"/>
        <v>102.5</v>
      </c>
      <c r="R786" s="10">
        <f t="shared" si="49"/>
        <v>41675.149525462963</v>
      </c>
      <c r="S786" s="12">
        <f t="shared" si="50"/>
        <v>2014</v>
      </c>
      <c r="T786" s="12"/>
    </row>
    <row r="787" spans="1:20" ht="42.75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8281</v>
      </c>
      <c r="O787" t="s">
        <v>8282</v>
      </c>
      <c r="P787">
        <f t="shared" si="51"/>
        <v>181</v>
      </c>
      <c r="Q787">
        <f t="shared" si="48"/>
        <v>31.14</v>
      </c>
      <c r="R787" s="10">
        <f t="shared" si="49"/>
        <v>41303.593923611108</v>
      </c>
      <c r="S787" s="12">
        <f t="shared" si="50"/>
        <v>2013</v>
      </c>
      <c r="T787" s="12"/>
    </row>
    <row r="788" spans="1:20" ht="42.75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8281</v>
      </c>
      <c r="O788" t="s">
        <v>8282</v>
      </c>
      <c r="P788">
        <f t="shared" si="51"/>
        <v>143</v>
      </c>
      <c r="Q788">
        <f t="shared" si="48"/>
        <v>162.27000000000001</v>
      </c>
      <c r="R788" s="10">
        <f t="shared" si="49"/>
        <v>40983.055949074071</v>
      </c>
      <c r="S788" s="12">
        <f t="shared" si="50"/>
        <v>2012</v>
      </c>
      <c r="T788" s="12"/>
    </row>
    <row r="789" spans="1:20" ht="42.75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8281</v>
      </c>
      <c r="O789" t="s">
        <v>8282</v>
      </c>
      <c r="P789">
        <f t="shared" si="51"/>
        <v>114</v>
      </c>
      <c r="Q789">
        <f t="shared" si="48"/>
        <v>80.59</v>
      </c>
      <c r="R789" s="10">
        <f t="shared" si="49"/>
        <v>41549.627615740741</v>
      </c>
      <c r="S789" s="12">
        <f t="shared" si="50"/>
        <v>2013</v>
      </c>
      <c r="T789" s="12"/>
    </row>
    <row r="790" spans="1:20" ht="42.75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t="s">
        <v>8282</v>
      </c>
      <c r="P790">
        <f t="shared" si="51"/>
        <v>204</v>
      </c>
      <c r="Q790">
        <f t="shared" si="48"/>
        <v>59.85</v>
      </c>
      <c r="R790" s="10">
        <f t="shared" si="49"/>
        <v>41059.006805555553</v>
      </c>
      <c r="S790" s="12">
        <f t="shared" si="50"/>
        <v>2012</v>
      </c>
      <c r="T790" s="12"/>
    </row>
    <row r="791" spans="1:20" ht="42.75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8281</v>
      </c>
      <c r="O791" t="s">
        <v>8282</v>
      </c>
      <c r="P791">
        <f t="shared" si="51"/>
        <v>109</v>
      </c>
      <c r="Q791">
        <f t="shared" si="48"/>
        <v>132.86000000000001</v>
      </c>
      <c r="R791" s="10">
        <f t="shared" si="49"/>
        <v>41277.186111111114</v>
      </c>
      <c r="S791" s="12">
        <f t="shared" si="50"/>
        <v>2013</v>
      </c>
      <c r="T791" s="12"/>
    </row>
    <row r="792" spans="1:20" ht="42.75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8281</v>
      </c>
      <c r="O792" t="s">
        <v>8282</v>
      </c>
      <c r="P792">
        <f t="shared" si="51"/>
        <v>144</v>
      </c>
      <c r="Q792">
        <f t="shared" si="48"/>
        <v>92.55</v>
      </c>
      <c r="R792" s="10">
        <f t="shared" si="49"/>
        <v>41276.047905092593</v>
      </c>
      <c r="S792" s="12">
        <f t="shared" si="50"/>
        <v>2013</v>
      </c>
      <c r="T792" s="12"/>
    </row>
    <row r="793" spans="1:20" ht="42.75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8281</v>
      </c>
      <c r="O793" t="s">
        <v>8282</v>
      </c>
      <c r="P793">
        <f t="shared" si="51"/>
        <v>104</v>
      </c>
      <c r="Q793">
        <f t="shared" si="48"/>
        <v>60.86</v>
      </c>
      <c r="R793" s="10">
        <f t="shared" si="49"/>
        <v>41557.780624999999</v>
      </c>
      <c r="S793" s="12">
        <f t="shared" si="50"/>
        <v>2013</v>
      </c>
      <c r="T793" s="12"/>
    </row>
    <row r="794" spans="1:20" ht="28.5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8281</v>
      </c>
      <c r="O794" t="s">
        <v>8282</v>
      </c>
      <c r="P794">
        <f t="shared" si="51"/>
        <v>100</v>
      </c>
      <c r="Q794">
        <f t="shared" si="48"/>
        <v>41.85</v>
      </c>
      <c r="R794" s="10">
        <f t="shared" si="49"/>
        <v>41555.873645833337</v>
      </c>
      <c r="S794" s="12">
        <f t="shared" si="50"/>
        <v>2013</v>
      </c>
      <c r="T794" s="12"/>
    </row>
    <row r="795" spans="1:20" ht="42.75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8281</v>
      </c>
      <c r="O795" t="s">
        <v>8282</v>
      </c>
      <c r="P795">
        <f t="shared" si="51"/>
        <v>103</v>
      </c>
      <c r="Q795">
        <f t="shared" si="48"/>
        <v>88.33</v>
      </c>
      <c r="R795" s="10">
        <f t="shared" si="49"/>
        <v>41442.741249999999</v>
      </c>
      <c r="S795" s="12">
        <f t="shared" si="50"/>
        <v>2013</v>
      </c>
      <c r="T795" s="12"/>
    </row>
    <row r="796" spans="1:20" ht="42.75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8281</v>
      </c>
      <c r="O796" t="s">
        <v>8282</v>
      </c>
      <c r="P796">
        <f t="shared" si="51"/>
        <v>105</v>
      </c>
      <c r="Q796">
        <f t="shared" si="48"/>
        <v>158.96</v>
      </c>
      <c r="R796" s="10">
        <f t="shared" si="49"/>
        <v>40736.115011574075</v>
      </c>
      <c r="S796" s="12">
        <f t="shared" si="50"/>
        <v>2011</v>
      </c>
      <c r="T796" s="12"/>
    </row>
    <row r="797" spans="1:20" ht="42.75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8281</v>
      </c>
      <c r="O797" t="s">
        <v>8282</v>
      </c>
      <c r="P797">
        <f t="shared" si="51"/>
        <v>112</v>
      </c>
      <c r="Q797">
        <f t="shared" si="48"/>
        <v>85.05</v>
      </c>
      <c r="R797" s="10">
        <f t="shared" si="49"/>
        <v>40963.613032407404</v>
      </c>
      <c r="S797" s="12">
        <f t="shared" si="50"/>
        <v>2012</v>
      </c>
      <c r="T797" s="12"/>
    </row>
    <row r="798" spans="1:20" ht="57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8281</v>
      </c>
      <c r="O798" t="s">
        <v>8282</v>
      </c>
      <c r="P798">
        <f t="shared" si="51"/>
        <v>101</v>
      </c>
      <c r="Q798">
        <f t="shared" si="48"/>
        <v>112.61</v>
      </c>
      <c r="R798" s="10">
        <f t="shared" si="49"/>
        <v>41502.882928240739</v>
      </c>
      <c r="S798" s="12">
        <f t="shared" si="50"/>
        <v>2013</v>
      </c>
      <c r="T798" s="12"/>
    </row>
    <row r="799" spans="1:20" ht="42.75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8281</v>
      </c>
      <c r="O799" t="s">
        <v>8282</v>
      </c>
      <c r="P799">
        <f t="shared" si="51"/>
        <v>108</v>
      </c>
      <c r="Q799">
        <f t="shared" si="48"/>
        <v>45.44</v>
      </c>
      <c r="R799" s="10">
        <f t="shared" si="49"/>
        <v>40996.994074074071</v>
      </c>
      <c r="S799" s="12">
        <f t="shared" si="50"/>
        <v>2012</v>
      </c>
      <c r="T799" s="12"/>
    </row>
    <row r="800" spans="1:20" ht="42.75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8281</v>
      </c>
      <c r="O800" t="s">
        <v>8282</v>
      </c>
      <c r="P800">
        <f t="shared" si="51"/>
        <v>115</v>
      </c>
      <c r="Q800">
        <f t="shared" si="48"/>
        <v>46.22</v>
      </c>
      <c r="R800" s="10">
        <f t="shared" si="49"/>
        <v>41882.590127314819</v>
      </c>
      <c r="S800" s="12">
        <f t="shared" si="50"/>
        <v>2014</v>
      </c>
      <c r="T800" s="12"/>
    </row>
    <row r="801" spans="1:20" ht="42.75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8281</v>
      </c>
      <c r="O801" t="s">
        <v>8282</v>
      </c>
      <c r="P801">
        <f t="shared" si="51"/>
        <v>100</v>
      </c>
      <c r="Q801">
        <f t="shared" si="48"/>
        <v>178.61</v>
      </c>
      <c r="R801" s="10">
        <f t="shared" si="49"/>
        <v>40996.667199074072</v>
      </c>
      <c r="S801" s="12">
        <f t="shared" si="50"/>
        <v>2012</v>
      </c>
      <c r="T801" s="12"/>
    </row>
    <row r="802" spans="1:20" ht="42.75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8281</v>
      </c>
      <c r="O802" t="s">
        <v>8282</v>
      </c>
      <c r="P802">
        <f t="shared" si="51"/>
        <v>152</v>
      </c>
      <c r="Q802">
        <f t="shared" si="48"/>
        <v>40.75</v>
      </c>
      <c r="R802" s="10">
        <f t="shared" si="49"/>
        <v>41863.433495370373</v>
      </c>
      <c r="S802" s="12">
        <f t="shared" si="50"/>
        <v>2014</v>
      </c>
      <c r="T802" s="12"/>
    </row>
    <row r="803" spans="1:20" ht="42.75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8281</v>
      </c>
      <c r="O803" t="s">
        <v>8282</v>
      </c>
      <c r="P803">
        <f t="shared" si="51"/>
        <v>112</v>
      </c>
      <c r="Q803">
        <f t="shared" si="48"/>
        <v>43.73</v>
      </c>
      <c r="R803" s="10">
        <f t="shared" si="49"/>
        <v>40695.795370370368</v>
      </c>
      <c r="S803" s="12">
        <f t="shared" si="50"/>
        <v>2011</v>
      </c>
      <c r="T803" s="12"/>
    </row>
    <row r="804" spans="1:20" ht="57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8281</v>
      </c>
      <c r="O804" t="s">
        <v>8282</v>
      </c>
      <c r="P804">
        <f t="shared" si="51"/>
        <v>101</v>
      </c>
      <c r="Q804">
        <f t="shared" si="48"/>
        <v>81.069999999999993</v>
      </c>
      <c r="R804" s="10">
        <f t="shared" si="49"/>
        <v>41123.022268518522</v>
      </c>
      <c r="S804" s="12">
        <f t="shared" si="50"/>
        <v>2012</v>
      </c>
      <c r="T804" s="12"/>
    </row>
    <row r="805" spans="1:20" ht="42.75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8281</v>
      </c>
      <c r="O805" t="s">
        <v>8282</v>
      </c>
      <c r="P805">
        <f t="shared" si="51"/>
        <v>123</v>
      </c>
      <c r="Q805">
        <f t="shared" si="48"/>
        <v>74.61</v>
      </c>
      <c r="R805" s="10">
        <f t="shared" si="49"/>
        <v>40665.949976851851</v>
      </c>
      <c r="S805" s="12">
        <f t="shared" si="50"/>
        <v>2011</v>
      </c>
      <c r="T805" s="12"/>
    </row>
    <row r="806" spans="1:20" ht="42.75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8281</v>
      </c>
      <c r="O806" t="s">
        <v>8282</v>
      </c>
      <c r="P806">
        <f t="shared" si="51"/>
        <v>100</v>
      </c>
      <c r="Q806">
        <f t="shared" si="48"/>
        <v>305.56</v>
      </c>
      <c r="R806" s="10">
        <f t="shared" si="49"/>
        <v>40730.105625000004</v>
      </c>
      <c r="S806" s="12">
        <f t="shared" si="50"/>
        <v>2011</v>
      </c>
      <c r="T806" s="12"/>
    </row>
    <row r="807" spans="1:20" ht="42.75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8281</v>
      </c>
      <c r="O807" t="s">
        <v>8282</v>
      </c>
      <c r="P807">
        <f t="shared" si="51"/>
        <v>105</v>
      </c>
      <c r="Q807">
        <f t="shared" si="48"/>
        <v>58.33</v>
      </c>
      <c r="R807" s="10">
        <f t="shared" si="49"/>
        <v>40690.823055555556</v>
      </c>
      <c r="S807" s="12">
        <f t="shared" si="50"/>
        <v>2011</v>
      </c>
      <c r="T807" s="12"/>
    </row>
    <row r="808" spans="1:20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8281</v>
      </c>
      <c r="O808" t="s">
        <v>8282</v>
      </c>
      <c r="P808">
        <f t="shared" si="51"/>
        <v>104</v>
      </c>
      <c r="Q808">
        <f t="shared" si="48"/>
        <v>117.68</v>
      </c>
      <c r="R808" s="10">
        <f t="shared" si="49"/>
        <v>40763.691423611112</v>
      </c>
      <c r="S808" s="12">
        <f t="shared" si="50"/>
        <v>2011</v>
      </c>
      <c r="T808" s="12"/>
    </row>
    <row r="809" spans="1:20" ht="28.5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8281</v>
      </c>
      <c r="O809" t="s">
        <v>8282</v>
      </c>
      <c r="P809">
        <f t="shared" si="51"/>
        <v>105</v>
      </c>
      <c r="Q809">
        <f t="shared" si="48"/>
        <v>73.77</v>
      </c>
      <c r="R809" s="10">
        <f t="shared" si="49"/>
        <v>42759.628599537042</v>
      </c>
      <c r="S809" s="12">
        <f t="shared" si="50"/>
        <v>2017</v>
      </c>
      <c r="T809" s="12"/>
    </row>
    <row r="810" spans="1:20" ht="42.75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8281</v>
      </c>
      <c r="O810" t="s">
        <v>8282</v>
      </c>
      <c r="P810">
        <f t="shared" si="51"/>
        <v>100</v>
      </c>
      <c r="Q810">
        <f t="shared" si="48"/>
        <v>104.65</v>
      </c>
      <c r="R810" s="10">
        <f t="shared" si="49"/>
        <v>41962.100532407407</v>
      </c>
      <c r="S810" s="12">
        <f t="shared" si="50"/>
        <v>2014</v>
      </c>
      <c r="T810" s="12"/>
    </row>
    <row r="811" spans="1:20" ht="42.75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8281</v>
      </c>
      <c r="O811" t="s">
        <v>8282</v>
      </c>
      <c r="P811">
        <f t="shared" si="51"/>
        <v>104</v>
      </c>
      <c r="Q811">
        <f t="shared" si="48"/>
        <v>79.83</v>
      </c>
      <c r="R811" s="10">
        <f t="shared" si="49"/>
        <v>41628.833680555559</v>
      </c>
      <c r="S811" s="12">
        <f t="shared" si="50"/>
        <v>2013</v>
      </c>
      <c r="T811" s="12"/>
    </row>
    <row r="812" spans="1:20" ht="42.75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8281</v>
      </c>
      <c r="O812" t="s">
        <v>8282</v>
      </c>
      <c r="P812">
        <f t="shared" si="51"/>
        <v>105</v>
      </c>
      <c r="Q812">
        <f t="shared" si="48"/>
        <v>58.33</v>
      </c>
      <c r="R812" s="10">
        <f t="shared" si="49"/>
        <v>41123.056273148148</v>
      </c>
      <c r="S812" s="12">
        <f t="shared" si="50"/>
        <v>2012</v>
      </c>
      <c r="T812" s="12"/>
    </row>
    <row r="813" spans="1:20" ht="28.5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8281</v>
      </c>
      <c r="O813" t="s">
        <v>8282</v>
      </c>
      <c r="P813">
        <f t="shared" si="51"/>
        <v>104</v>
      </c>
      <c r="Q813">
        <f t="shared" si="48"/>
        <v>86.67</v>
      </c>
      <c r="R813" s="10">
        <f t="shared" si="49"/>
        <v>41443.643541666665</v>
      </c>
      <c r="S813" s="12">
        <f t="shared" si="50"/>
        <v>2013</v>
      </c>
      <c r="T813" s="12"/>
    </row>
    <row r="814" spans="1:20" ht="42.75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8281</v>
      </c>
      <c r="O814" t="s">
        <v>8282</v>
      </c>
      <c r="P814">
        <f t="shared" si="51"/>
        <v>152</v>
      </c>
      <c r="Q814">
        <f t="shared" si="48"/>
        <v>27.61</v>
      </c>
      <c r="R814" s="10">
        <f t="shared" si="49"/>
        <v>41282.017962962964</v>
      </c>
      <c r="S814" s="12">
        <f t="shared" si="50"/>
        <v>2013</v>
      </c>
      <c r="T814" s="12"/>
    </row>
    <row r="815" spans="1:20" ht="28.5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8281</v>
      </c>
      <c r="O815" t="s">
        <v>8282</v>
      </c>
      <c r="P815">
        <f t="shared" si="51"/>
        <v>160</v>
      </c>
      <c r="Q815">
        <f t="shared" si="48"/>
        <v>25</v>
      </c>
      <c r="R815" s="10">
        <f t="shared" si="49"/>
        <v>41080.960243055553</v>
      </c>
      <c r="S815" s="12">
        <f t="shared" si="50"/>
        <v>2012</v>
      </c>
      <c r="T815" s="12"/>
    </row>
    <row r="816" spans="1:20" ht="42.75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8281</v>
      </c>
      <c r="O816" t="s">
        <v>8282</v>
      </c>
      <c r="P816">
        <f t="shared" si="51"/>
        <v>127</v>
      </c>
      <c r="Q816">
        <f t="shared" si="48"/>
        <v>45.46</v>
      </c>
      <c r="R816" s="10">
        <f t="shared" si="49"/>
        <v>40679.743067129632</v>
      </c>
      <c r="S816" s="12">
        <f t="shared" si="50"/>
        <v>2011</v>
      </c>
      <c r="T816" s="12"/>
    </row>
    <row r="817" spans="1:20" ht="28.5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8281</v>
      </c>
      <c r="O817" t="s">
        <v>8282</v>
      </c>
      <c r="P817">
        <f t="shared" si="51"/>
        <v>107</v>
      </c>
      <c r="Q817">
        <f t="shared" si="48"/>
        <v>99.53</v>
      </c>
      <c r="R817" s="10">
        <f t="shared" si="49"/>
        <v>41914.917858796296</v>
      </c>
      <c r="S817" s="12">
        <f t="shared" si="50"/>
        <v>2014</v>
      </c>
      <c r="T817" s="12"/>
    </row>
    <row r="818" spans="1:20" ht="28.5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8281</v>
      </c>
      <c r="O818" t="s">
        <v>8282</v>
      </c>
      <c r="P818">
        <f t="shared" si="51"/>
        <v>115</v>
      </c>
      <c r="Q818">
        <f t="shared" si="48"/>
        <v>39.31</v>
      </c>
      <c r="R818" s="10">
        <f t="shared" si="49"/>
        <v>41341.870868055557</v>
      </c>
      <c r="S818" s="12">
        <f t="shared" si="50"/>
        <v>2013</v>
      </c>
      <c r="T818" s="12"/>
    </row>
    <row r="819" spans="1:20" ht="42.75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8281</v>
      </c>
      <c r="O819" t="s">
        <v>8282</v>
      </c>
      <c r="P819">
        <f t="shared" si="51"/>
        <v>137</v>
      </c>
      <c r="Q819">
        <f t="shared" si="48"/>
        <v>89.42</v>
      </c>
      <c r="R819" s="10">
        <f t="shared" si="49"/>
        <v>40925.599664351852</v>
      </c>
      <c r="S819" s="12">
        <f t="shared" si="50"/>
        <v>2012</v>
      </c>
      <c r="T819" s="12"/>
    </row>
    <row r="820" spans="1:20" ht="42.75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8281</v>
      </c>
      <c r="O820" t="s">
        <v>8282</v>
      </c>
      <c r="P820">
        <f t="shared" si="51"/>
        <v>156</v>
      </c>
      <c r="Q820">
        <f t="shared" si="48"/>
        <v>28.68</v>
      </c>
      <c r="R820" s="10">
        <f t="shared" si="49"/>
        <v>41120.882881944446</v>
      </c>
      <c r="S820" s="12">
        <f t="shared" si="50"/>
        <v>2012</v>
      </c>
      <c r="T820" s="12"/>
    </row>
    <row r="821" spans="1:20" ht="28.5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8281</v>
      </c>
      <c r="O821" t="s">
        <v>8282</v>
      </c>
      <c r="P821">
        <f t="shared" si="51"/>
        <v>109</v>
      </c>
      <c r="Q821">
        <f t="shared" si="48"/>
        <v>31.07</v>
      </c>
      <c r="R821" s="10">
        <f t="shared" si="49"/>
        <v>41619.998310185183</v>
      </c>
      <c r="S821" s="12">
        <f t="shared" si="50"/>
        <v>2013</v>
      </c>
      <c r="T821" s="12"/>
    </row>
    <row r="822" spans="1:20" ht="42.75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8281</v>
      </c>
      <c r="O822" t="s">
        <v>8282</v>
      </c>
      <c r="P822">
        <f t="shared" si="51"/>
        <v>134</v>
      </c>
      <c r="Q822">
        <f t="shared" si="48"/>
        <v>70.55</v>
      </c>
      <c r="R822" s="10">
        <f t="shared" si="49"/>
        <v>41768.841921296298</v>
      </c>
      <c r="S822" s="12">
        <f t="shared" si="50"/>
        <v>2014</v>
      </c>
      <c r="T822" s="12"/>
    </row>
    <row r="823" spans="1:20" ht="42.75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8281</v>
      </c>
      <c r="O823" t="s">
        <v>8282</v>
      </c>
      <c r="P823">
        <f t="shared" si="51"/>
        <v>100</v>
      </c>
      <c r="Q823">
        <f t="shared" si="48"/>
        <v>224.13</v>
      </c>
      <c r="R823" s="10">
        <f t="shared" si="49"/>
        <v>42093.922048611115</v>
      </c>
      <c r="S823" s="12">
        <f t="shared" si="50"/>
        <v>2015</v>
      </c>
      <c r="T823" s="12"/>
    </row>
    <row r="824" spans="1:20" ht="28.5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8281</v>
      </c>
      <c r="O824" t="s">
        <v>8282</v>
      </c>
      <c r="P824">
        <f t="shared" si="51"/>
        <v>119</v>
      </c>
      <c r="Q824">
        <f t="shared" si="48"/>
        <v>51.81</v>
      </c>
      <c r="R824" s="10">
        <f t="shared" si="49"/>
        <v>41157.947337962964</v>
      </c>
      <c r="S824" s="12">
        <f t="shared" si="50"/>
        <v>2012</v>
      </c>
      <c r="T824" s="12"/>
    </row>
    <row r="825" spans="1:20" ht="42.75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8281</v>
      </c>
      <c r="O825" t="s">
        <v>8282</v>
      </c>
      <c r="P825">
        <f t="shared" si="51"/>
        <v>180</v>
      </c>
      <c r="Q825">
        <f t="shared" si="48"/>
        <v>43.52</v>
      </c>
      <c r="R825" s="10">
        <f t="shared" si="49"/>
        <v>42055.972824074073</v>
      </c>
      <c r="S825" s="12">
        <f t="shared" si="50"/>
        <v>2015</v>
      </c>
      <c r="T825" s="12"/>
    </row>
    <row r="826" spans="1:20" ht="42.75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8281</v>
      </c>
      <c r="O826" t="s">
        <v>8282</v>
      </c>
      <c r="P826">
        <f t="shared" si="51"/>
        <v>134</v>
      </c>
      <c r="Q826">
        <f t="shared" si="48"/>
        <v>39.82</v>
      </c>
      <c r="R826" s="10">
        <f t="shared" si="49"/>
        <v>40250.242106481484</v>
      </c>
      <c r="S826" s="12">
        <f t="shared" si="50"/>
        <v>2010</v>
      </c>
      <c r="T826" s="12"/>
    </row>
    <row r="827" spans="1:20" ht="28.5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8281</v>
      </c>
      <c r="O827" t="s">
        <v>8282</v>
      </c>
      <c r="P827">
        <f t="shared" si="51"/>
        <v>100</v>
      </c>
      <c r="Q827">
        <f t="shared" si="48"/>
        <v>126.81</v>
      </c>
      <c r="R827" s="10">
        <f t="shared" si="49"/>
        <v>41186.306527777779</v>
      </c>
      <c r="S827" s="12">
        <f t="shared" si="50"/>
        <v>2012</v>
      </c>
      <c r="T827" s="12"/>
    </row>
    <row r="828" spans="1:20" ht="42.75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8281</v>
      </c>
      <c r="O828" t="s">
        <v>8282</v>
      </c>
      <c r="P828">
        <f t="shared" si="51"/>
        <v>101</v>
      </c>
      <c r="Q828">
        <f t="shared" si="48"/>
        <v>113.88</v>
      </c>
      <c r="R828" s="10">
        <f t="shared" si="49"/>
        <v>40973.038541666669</v>
      </c>
      <c r="S828" s="12">
        <f t="shared" si="50"/>
        <v>2012</v>
      </c>
      <c r="T828" s="12"/>
    </row>
    <row r="829" spans="1:20" ht="57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8281</v>
      </c>
      <c r="O829" t="s">
        <v>8282</v>
      </c>
      <c r="P829">
        <f t="shared" si="51"/>
        <v>103</v>
      </c>
      <c r="Q829">
        <f t="shared" si="48"/>
        <v>28.18</v>
      </c>
      <c r="R829" s="10">
        <f t="shared" si="49"/>
        <v>40927.473460648151</v>
      </c>
      <c r="S829" s="12">
        <f t="shared" si="50"/>
        <v>2012</v>
      </c>
      <c r="T829" s="12"/>
    </row>
    <row r="830" spans="1:20" ht="42.75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8281</v>
      </c>
      <c r="O830" t="s">
        <v>8282</v>
      </c>
      <c r="P830">
        <f t="shared" si="51"/>
        <v>107</v>
      </c>
      <c r="Q830">
        <f t="shared" si="48"/>
        <v>36.61</v>
      </c>
      <c r="R830" s="10">
        <f t="shared" si="49"/>
        <v>41073.050717592596</v>
      </c>
      <c r="S830" s="12">
        <f t="shared" si="50"/>
        <v>2012</v>
      </c>
      <c r="T830" s="12"/>
    </row>
    <row r="831" spans="1:20" ht="57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8281</v>
      </c>
      <c r="O831" t="s">
        <v>8282</v>
      </c>
      <c r="P831">
        <f t="shared" si="51"/>
        <v>104</v>
      </c>
      <c r="Q831">
        <f t="shared" si="48"/>
        <v>32.5</v>
      </c>
      <c r="R831" s="10">
        <f t="shared" si="49"/>
        <v>42504.801388888889</v>
      </c>
      <c r="S831" s="12">
        <f t="shared" si="50"/>
        <v>2016</v>
      </c>
      <c r="T831" s="12"/>
    </row>
    <row r="832" spans="1:20" ht="42.75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8281</v>
      </c>
      <c r="O832" t="s">
        <v>8282</v>
      </c>
      <c r="P832">
        <f t="shared" si="51"/>
        <v>108</v>
      </c>
      <c r="Q832">
        <f t="shared" si="48"/>
        <v>60.66</v>
      </c>
      <c r="R832" s="10">
        <f t="shared" si="49"/>
        <v>41325.525752314818</v>
      </c>
      <c r="S832" s="12">
        <f t="shared" si="50"/>
        <v>2013</v>
      </c>
      <c r="T832" s="12"/>
    </row>
    <row r="833" spans="1:20" ht="28.5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8281</v>
      </c>
      <c r="O833" t="s">
        <v>8282</v>
      </c>
      <c r="P833">
        <f t="shared" si="51"/>
        <v>233</v>
      </c>
      <c r="Q833">
        <f t="shared" si="48"/>
        <v>175</v>
      </c>
      <c r="R833" s="10">
        <f t="shared" si="49"/>
        <v>40996.646921296298</v>
      </c>
      <c r="S833" s="12">
        <f t="shared" si="50"/>
        <v>2012</v>
      </c>
      <c r="T833" s="12"/>
    </row>
    <row r="834" spans="1:20" ht="42.75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8281</v>
      </c>
      <c r="O834" t="s">
        <v>8282</v>
      </c>
      <c r="P834">
        <f t="shared" si="51"/>
        <v>101</v>
      </c>
      <c r="Q834">
        <f t="shared" si="48"/>
        <v>97.99</v>
      </c>
      <c r="R834" s="10">
        <f t="shared" si="49"/>
        <v>40869.675173611111</v>
      </c>
      <c r="S834" s="12">
        <f t="shared" si="50"/>
        <v>2011</v>
      </c>
      <c r="T834" s="12"/>
    </row>
    <row r="835" spans="1:20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8281</v>
      </c>
      <c r="O835" t="s">
        <v>8282</v>
      </c>
      <c r="P835">
        <f t="shared" si="51"/>
        <v>102</v>
      </c>
      <c r="Q835">
        <f t="shared" ref="Q835:Q898" si="52">IFERROR(ROUND(E835/L835,2),0)</f>
        <v>148.78</v>
      </c>
      <c r="R835" s="10">
        <f t="shared" ref="R835:R898" si="53">(((J835/60)/60)/24)+DATE(1970,1,1)</f>
        <v>41718.878182870372</v>
      </c>
      <c r="S835" s="12">
        <f t="shared" ref="S835:S898" si="54">YEAR(R835)</f>
        <v>2014</v>
      </c>
      <c r="T835" s="12"/>
    </row>
    <row r="836" spans="1:20" ht="42.75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8281</v>
      </c>
      <c r="O836" t="s">
        <v>8282</v>
      </c>
      <c r="P836">
        <f t="shared" ref="P836:P899" si="55">ROUND(E836/D836*100,0)</f>
        <v>131</v>
      </c>
      <c r="Q836">
        <f t="shared" si="52"/>
        <v>96.08</v>
      </c>
      <c r="R836" s="10">
        <f t="shared" si="53"/>
        <v>41422.822824074072</v>
      </c>
      <c r="S836" s="12">
        <f t="shared" si="54"/>
        <v>2013</v>
      </c>
      <c r="T836" s="12"/>
    </row>
    <row r="837" spans="1:20" ht="42.75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8281</v>
      </c>
      <c r="O837" t="s">
        <v>8282</v>
      </c>
      <c r="P837">
        <f t="shared" si="55"/>
        <v>117</v>
      </c>
      <c r="Q837">
        <f t="shared" si="52"/>
        <v>58.63</v>
      </c>
      <c r="R837" s="10">
        <f t="shared" si="53"/>
        <v>41005.45784722222</v>
      </c>
      <c r="S837" s="12">
        <f t="shared" si="54"/>
        <v>2012</v>
      </c>
      <c r="T837" s="12"/>
    </row>
    <row r="838" spans="1:20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8281</v>
      </c>
      <c r="O838" t="s">
        <v>8282</v>
      </c>
      <c r="P838">
        <f t="shared" si="55"/>
        <v>101</v>
      </c>
      <c r="Q838">
        <f t="shared" si="52"/>
        <v>109.71</v>
      </c>
      <c r="R838" s="10">
        <f t="shared" si="53"/>
        <v>41524.056921296295</v>
      </c>
      <c r="S838" s="12">
        <f t="shared" si="54"/>
        <v>2013</v>
      </c>
      <c r="T838" s="12"/>
    </row>
    <row r="839" spans="1:20" ht="28.5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8281</v>
      </c>
      <c r="O839" t="s">
        <v>8282</v>
      </c>
      <c r="P839">
        <f t="shared" si="55"/>
        <v>122</v>
      </c>
      <c r="Q839">
        <f t="shared" si="52"/>
        <v>49.11</v>
      </c>
      <c r="R839" s="10">
        <f t="shared" si="53"/>
        <v>41730.998402777775</v>
      </c>
      <c r="S839" s="12">
        <f t="shared" si="54"/>
        <v>2014</v>
      </c>
      <c r="T839" s="12"/>
    </row>
    <row r="840" spans="1:20" ht="42.75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8281</v>
      </c>
      <c r="O840" t="s">
        <v>8282</v>
      </c>
      <c r="P840">
        <f t="shared" si="55"/>
        <v>145</v>
      </c>
      <c r="Q840">
        <f t="shared" si="52"/>
        <v>47.67</v>
      </c>
      <c r="R840" s="10">
        <f t="shared" si="53"/>
        <v>40895.897974537038</v>
      </c>
      <c r="S840" s="12">
        <f t="shared" si="54"/>
        <v>2011</v>
      </c>
      <c r="T840" s="12"/>
    </row>
    <row r="841" spans="1:20" ht="42.75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8281</v>
      </c>
      <c r="O841" t="s">
        <v>8282</v>
      </c>
      <c r="P841">
        <f t="shared" si="55"/>
        <v>117</v>
      </c>
      <c r="Q841">
        <f t="shared" si="52"/>
        <v>60.74</v>
      </c>
      <c r="R841" s="10">
        <f t="shared" si="53"/>
        <v>41144.763379629629</v>
      </c>
      <c r="S841" s="12">
        <f t="shared" si="54"/>
        <v>2012</v>
      </c>
      <c r="T841" s="12"/>
    </row>
    <row r="842" spans="1:20" ht="42.75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t="s">
        <v>8283</v>
      </c>
      <c r="P842">
        <f t="shared" si="55"/>
        <v>120</v>
      </c>
      <c r="Q842">
        <f t="shared" si="52"/>
        <v>63.38</v>
      </c>
      <c r="R842" s="10">
        <f t="shared" si="53"/>
        <v>42607.226701388892</v>
      </c>
      <c r="S842" s="12">
        <f t="shared" si="54"/>
        <v>2016</v>
      </c>
      <c r="T842" s="12"/>
    </row>
    <row r="843" spans="1:20" ht="42.75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t="s">
        <v>8283</v>
      </c>
      <c r="P843">
        <f t="shared" si="55"/>
        <v>101</v>
      </c>
      <c r="Q843">
        <f t="shared" si="52"/>
        <v>53.89</v>
      </c>
      <c r="R843" s="10">
        <f t="shared" si="53"/>
        <v>41923.838692129626</v>
      </c>
      <c r="S843" s="12">
        <f t="shared" si="54"/>
        <v>2014</v>
      </c>
      <c r="T843" s="12"/>
    </row>
    <row r="844" spans="1:20" ht="42.75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t="s">
        <v>8283</v>
      </c>
      <c r="P844">
        <f t="shared" si="55"/>
        <v>104</v>
      </c>
      <c r="Q844">
        <f t="shared" si="52"/>
        <v>66.87</v>
      </c>
      <c r="R844" s="10">
        <f t="shared" si="53"/>
        <v>41526.592395833337</v>
      </c>
      <c r="S844" s="12">
        <f t="shared" si="54"/>
        <v>2013</v>
      </c>
      <c r="T844" s="12"/>
    </row>
    <row r="845" spans="1:20" ht="42.75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t="s">
        <v>8283</v>
      </c>
      <c r="P845">
        <f t="shared" si="55"/>
        <v>267</v>
      </c>
      <c r="Q845">
        <f t="shared" si="52"/>
        <v>63.1</v>
      </c>
      <c r="R845" s="10">
        <f t="shared" si="53"/>
        <v>42695.257870370369</v>
      </c>
      <c r="S845" s="12">
        <f t="shared" si="54"/>
        <v>2016</v>
      </c>
      <c r="T845" s="12"/>
    </row>
    <row r="846" spans="1:20" ht="57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t="s">
        <v>8283</v>
      </c>
      <c r="P846">
        <f t="shared" si="55"/>
        <v>194</v>
      </c>
      <c r="Q846">
        <f t="shared" si="52"/>
        <v>36.630000000000003</v>
      </c>
      <c r="R846" s="10">
        <f t="shared" si="53"/>
        <v>41905.684629629628</v>
      </c>
      <c r="S846" s="12">
        <f t="shared" si="54"/>
        <v>2014</v>
      </c>
      <c r="T846" s="12"/>
    </row>
    <row r="847" spans="1:20" ht="42.75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t="s">
        <v>8283</v>
      </c>
      <c r="P847">
        <f t="shared" si="55"/>
        <v>120</v>
      </c>
      <c r="Q847">
        <f t="shared" si="52"/>
        <v>34.01</v>
      </c>
      <c r="R847" s="10">
        <f t="shared" si="53"/>
        <v>42578.205972222218</v>
      </c>
      <c r="S847" s="12">
        <f t="shared" si="54"/>
        <v>2016</v>
      </c>
      <c r="T847" s="12"/>
    </row>
    <row r="848" spans="1:20" ht="42.75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t="s">
        <v>8283</v>
      </c>
      <c r="P848">
        <f t="shared" si="55"/>
        <v>122</v>
      </c>
      <c r="Q848">
        <f t="shared" si="52"/>
        <v>28.55</v>
      </c>
      <c r="R848" s="10">
        <f t="shared" si="53"/>
        <v>41694.391840277778</v>
      </c>
      <c r="S848" s="12">
        <f t="shared" si="54"/>
        <v>2014</v>
      </c>
      <c r="T848" s="12"/>
    </row>
    <row r="849" spans="1:21" ht="28.5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t="s">
        <v>8283</v>
      </c>
      <c r="P849">
        <f t="shared" si="55"/>
        <v>100</v>
      </c>
      <c r="Q849">
        <f t="shared" si="52"/>
        <v>10</v>
      </c>
      <c r="R849" s="10">
        <f t="shared" si="53"/>
        <v>42165.79833333334</v>
      </c>
      <c r="S849" s="12">
        <f t="shared" si="54"/>
        <v>2015</v>
      </c>
      <c r="T849" s="12"/>
    </row>
    <row r="850" spans="1:21" ht="42.75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t="s">
        <v>8283</v>
      </c>
      <c r="P850">
        <f t="shared" si="55"/>
        <v>100</v>
      </c>
      <c r="Q850">
        <f t="shared" si="52"/>
        <v>18.75</v>
      </c>
      <c r="R850" s="10">
        <f t="shared" si="53"/>
        <v>42078.792048611111</v>
      </c>
      <c r="S850" s="12">
        <f t="shared" si="54"/>
        <v>2015</v>
      </c>
      <c r="T850" s="12"/>
    </row>
    <row r="851" spans="1:21" ht="57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t="s">
        <v>8283</v>
      </c>
      <c r="P851">
        <f t="shared" si="55"/>
        <v>120</v>
      </c>
      <c r="Q851">
        <f t="shared" si="52"/>
        <v>41.7</v>
      </c>
      <c r="R851" s="10">
        <f t="shared" si="53"/>
        <v>42051.148888888885</v>
      </c>
      <c r="S851" s="12">
        <f t="shared" si="54"/>
        <v>2015</v>
      </c>
      <c r="T851" s="12"/>
    </row>
    <row r="852" spans="1:21" ht="42.75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t="s">
        <v>8283</v>
      </c>
      <c r="P852">
        <f t="shared" si="55"/>
        <v>155</v>
      </c>
      <c r="Q852">
        <f t="shared" si="52"/>
        <v>46.67</v>
      </c>
      <c r="R852" s="10">
        <f t="shared" si="53"/>
        <v>42452.827743055561</v>
      </c>
      <c r="S852" s="12">
        <f t="shared" si="54"/>
        <v>2016</v>
      </c>
      <c r="T852" s="12"/>
      <c r="U852" t="str">
        <f>VLOOKUP("N/A", A:S,19,TRUE)</f>
        <v>Years</v>
      </c>
    </row>
    <row r="853" spans="1:21" ht="42.75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t="s">
        <v>8283</v>
      </c>
      <c r="P853">
        <f t="shared" si="55"/>
        <v>130</v>
      </c>
      <c r="Q853">
        <f t="shared" si="52"/>
        <v>37.270000000000003</v>
      </c>
      <c r="R853" s="10">
        <f t="shared" si="53"/>
        <v>42522.880243055552</v>
      </c>
      <c r="S853" s="12">
        <f t="shared" si="54"/>
        <v>2016</v>
      </c>
      <c r="T853" s="12"/>
    </row>
    <row r="854" spans="1:21" ht="28.5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t="s">
        <v>8283</v>
      </c>
      <c r="P854">
        <f t="shared" si="55"/>
        <v>105</v>
      </c>
      <c r="Q854">
        <f t="shared" si="52"/>
        <v>59.26</v>
      </c>
      <c r="R854" s="10">
        <f t="shared" si="53"/>
        <v>42656.805497685185</v>
      </c>
      <c r="S854" s="12">
        <f t="shared" si="54"/>
        <v>2016</v>
      </c>
      <c r="T854" s="12"/>
    </row>
    <row r="855" spans="1:21" ht="42.75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t="s">
        <v>8283</v>
      </c>
      <c r="P855">
        <f t="shared" si="55"/>
        <v>100</v>
      </c>
      <c r="Q855">
        <f t="shared" si="52"/>
        <v>30</v>
      </c>
      <c r="R855" s="10">
        <f t="shared" si="53"/>
        <v>42021.832280092596</v>
      </c>
      <c r="S855" s="12">
        <f t="shared" si="54"/>
        <v>2015</v>
      </c>
      <c r="T855" s="12"/>
    </row>
    <row r="856" spans="1:21" ht="42.75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t="s">
        <v>8283</v>
      </c>
      <c r="P856">
        <f t="shared" si="55"/>
        <v>118</v>
      </c>
      <c r="Q856">
        <f t="shared" si="52"/>
        <v>65.86</v>
      </c>
      <c r="R856" s="10">
        <f t="shared" si="53"/>
        <v>42702.212337962963</v>
      </c>
      <c r="S856" s="12">
        <f t="shared" si="54"/>
        <v>2016</v>
      </c>
      <c r="T856" s="12"/>
    </row>
    <row r="857" spans="1:21" ht="28.5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t="s">
        <v>8283</v>
      </c>
      <c r="P857">
        <f t="shared" si="55"/>
        <v>103</v>
      </c>
      <c r="Q857">
        <f t="shared" si="52"/>
        <v>31.91</v>
      </c>
      <c r="R857" s="10">
        <f t="shared" si="53"/>
        <v>42545.125196759262</v>
      </c>
      <c r="S857" s="12">
        <f t="shared" si="54"/>
        <v>2016</v>
      </c>
      <c r="T857" s="12"/>
    </row>
    <row r="858" spans="1:21" ht="42.75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t="s">
        <v>8283</v>
      </c>
      <c r="P858">
        <f t="shared" si="55"/>
        <v>218</v>
      </c>
      <c r="Q858">
        <f t="shared" si="52"/>
        <v>19.46</v>
      </c>
      <c r="R858" s="10">
        <f t="shared" si="53"/>
        <v>42609.311990740738</v>
      </c>
      <c r="S858" s="12">
        <f t="shared" si="54"/>
        <v>2016</v>
      </c>
      <c r="T858" s="12"/>
    </row>
    <row r="859" spans="1:21" ht="28.5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t="s">
        <v>8283</v>
      </c>
      <c r="P859">
        <f t="shared" si="55"/>
        <v>100</v>
      </c>
      <c r="Q859">
        <f t="shared" si="52"/>
        <v>50</v>
      </c>
      <c r="R859" s="10">
        <f t="shared" si="53"/>
        <v>42291.581377314811</v>
      </c>
      <c r="S859" s="12">
        <f t="shared" si="54"/>
        <v>2015</v>
      </c>
      <c r="T859" s="12"/>
    </row>
    <row r="860" spans="1:21" ht="42.75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t="s">
        <v>8283</v>
      </c>
      <c r="P860">
        <f t="shared" si="55"/>
        <v>144</v>
      </c>
      <c r="Q860">
        <f t="shared" si="52"/>
        <v>22.74</v>
      </c>
      <c r="R860" s="10">
        <f t="shared" si="53"/>
        <v>42079.745578703703</v>
      </c>
      <c r="S860" s="12">
        <f t="shared" si="54"/>
        <v>2015</v>
      </c>
      <c r="T860" s="12"/>
    </row>
    <row r="861" spans="1:21" ht="42.75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t="s">
        <v>8283</v>
      </c>
      <c r="P861">
        <f t="shared" si="55"/>
        <v>105</v>
      </c>
      <c r="Q861">
        <f t="shared" si="52"/>
        <v>42.72</v>
      </c>
      <c r="R861" s="10">
        <f t="shared" si="53"/>
        <v>42128.820231481484</v>
      </c>
      <c r="S861" s="12">
        <f t="shared" si="54"/>
        <v>2015</v>
      </c>
      <c r="T861" s="12"/>
    </row>
    <row r="862" spans="1:21" ht="42.75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8281</v>
      </c>
      <c r="O862" t="s">
        <v>8284</v>
      </c>
      <c r="P862">
        <f t="shared" si="55"/>
        <v>18</v>
      </c>
      <c r="Q862">
        <f t="shared" si="52"/>
        <v>52.92</v>
      </c>
      <c r="R862" s="10">
        <f t="shared" si="53"/>
        <v>41570.482789351852</v>
      </c>
      <c r="S862" s="12">
        <f t="shared" si="54"/>
        <v>2013</v>
      </c>
      <c r="T862" s="12"/>
    </row>
    <row r="863" spans="1:21" ht="42.75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8281</v>
      </c>
      <c r="O863" t="s">
        <v>8284</v>
      </c>
      <c r="P863">
        <f t="shared" si="55"/>
        <v>2</v>
      </c>
      <c r="Q863">
        <f t="shared" si="52"/>
        <v>50.5</v>
      </c>
      <c r="R863" s="10">
        <f t="shared" si="53"/>
        <v>42599.965324074074</v>
      </c>
      <c r="S863" s="12">
        <f t="shared" si="54"/>
        <v>2016</v>
      </c>
      <c r="T863" s="12"/>
    </row>
    <row r="864" spans="1:21" ht="42.75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8281</v>
      </c>
      <c r="O864" t="s">
        <v>8284</v>
      </c>
      <c r="P864">
        <f t="shared" si="55"/>
        <v>0</v>
      </c>
      <c r="Q864">
        <f t="shared" si="52"/>
        <v>42.5</v>
      </c>
      <c r="R864" s="10">
        <f t="shared" si="53"/>
        <v>41559.5549537037</v>
      </c>
      <c r="S864" s="12">
        <f t="shared" si="54"/>
        <v>2013</v>
      </c>
      <c r="T864" s="12"/>
    </row>
    <row r="865" spans="1:20" ht="42.75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8281</v>
      </c>
      <c r="O865" t="s">
        <v>8284</v>
      </c>
      <c r="P865">
        <f t="shared" si="55"/>
        <v>5</v>
      </c>
      <c r="Q865">
        <f t="shared" si="52"/>
        <v>18</v>
      </c>
      <c r="R865" s="10">
        <f t="shared" si="53"/>
        <v>40921.117662037039</v>
      </c>
      <c r="S865" s="12">
        <f t="shared" si="54"/>
        <v>2012</v>
      </c>
      <c r="T865" s="12"/>
    </row>
    <row r="866" spans="1:20" ht="42.75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8281</v>
      </c>
      <c r="O866" t="s">
        <v>8284</v>
      </c>
      <c r="P866">
        <f t="shared" si="55"/>
        <v>42</v>
      </c>
      <c r="Q866">
        <f t="shared" si="52"/>
        <v>34.18</v>
      </c>
      <c r="R866" s="10">
        <f t="shared" si="53"/>
        <v>41541.106921296298</v>
      </c>
      <c r="S866" s="12">
        <f t="shared" si="54"/>
        <v>2013</v>
      </c>
      <c r="T866" s="12"/>
    </row>
    <row r="867" spans="1:20" ht="42.75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8281</v>
      </c>
      <c r="O867" t="s">
        <v>8284</v>
      </c>
      <c r="P867">
        <f t="shared" si="55"/>
        <v>2</v>
      </c>
      <c r="Q867">
        <f t="shared" si="52"/>
        <v>22.5</v>
      </c>
      <c r="R867" s="10">
        <f t="shared" si="53"/>
        <v>41230.77311342593</v>
      </c>
      <c r="S867" s="12">
        <f t="shared" si="54"/>
        <v>2012</v>
      </c>
      <c r="T867" s="12"/>
    </row>
    <row r="868" spans="1:20" ht="42.75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8281</v>
      </c>
      <c r="O868" t="s">
        <v>8284</v>
      </c>
      <c r="P868">
        <f t="shared" si="55"/>
        <v>18</v>
      </c>
      <c r="Q868">
        <f t="shared" si="52"/>
        <v>58.18</v>
      </c>
      <c r="R868" s="10">
        <f t="shared" si="53"/>
        <v>42025.637939814813</v>
      </c>
      <c r="S868" s="12">
        <f t="shared" si="54"/>
        <v>2015</v>
      </c>
      <c r="T868" s="12"/>
    </row>
    <row r="869" spans="1:20" ht="42.75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8281</v>
      </c>
      <c r="O869" t="s">
        <v>8284</v>
      </c>
      <c r="P869">
        <f t="shared" si="55"/>
        <v>24</v>
      </c>
      <c r="Q869">
        <f t="shared" si="52"/>
        <v>109.18</v>
      </c>
      <c r="R869" s="10">
        <f t="shared" si="53"/>
        <v>40088.105393518519</v>
      </c>
      <c r="S869" s="12">
        <f t="shared" si="54"/>
        <v>2009</v>
      </c>
      <c r="T869" s="12"/>
    </row>
    <row r="870" spans="1:20" ht="57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8281</v>
      </c>
      <c r="O870" t="s">
        <v>8284</v>
      </c>
      <c r="P870">
        <f t="shared" si="55"/>
        <v>0</v>
      </c>
      <c r="Q870">
        <f t="shared" si="52"/>
        <v>50</v>
      </c>
      <c r="R870" s="10">
        <f t="shared" si="53"/>
        <v>41616.027754629627</v>
      </c>
      <c r="S870" s="12">
        <f t="shared" si="54"/>
        <v>2013</v>
      </c>
      <c r="T870" s="12"/>
    </row>
    <row r="871" spans="1:20" ht="57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8281</v>
      </c>
      <c r="O871" t="s">
        <v>8284</v>
      </c>
      <c r="P871">
        <f t="shared" si="55"/>
        <v>12</v>
      </c>
      <c r="Q871">
        <f t="shared" si="52"/>
        <v>346.67</v>
      </c>
      <c r="R871" s="10">
        <f t="shared" si="53"/>
        <v>41342.845567129632</v>
      </c>
      <c r="S871" s="12">
        <f t="shared" si="54"/>
        <v>2013</v>
      </c>
      <c r="T871" s="12"/>
    </row>
    <row r="872" spans="1:20" ht="42.75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8281</v>
      </c>
      <c r="O872" t="s">
        <v>8284</v>
      </c>
      <c r="P872">
        <f t="shared" si="55"/>
        <v>0</v>
      </c>
      <c r="Q872">
        <f t="shared" si="52"/>
        <v>12.4</v>
      </c>
      <c r="R872" s="10">
        <f t="shared" si="53"/>
        <v>41488.022256944445</v>
      </c>
      <c r="S872" s="12">
        <f t="shared" si="54"/>
        <v>2013</v>
      </c>
      <c r="T872" s="12"/>
    </row>
    <row r="873" spans="1:20" ht="42.75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8281</v>
      </c>
      <c r="O873" t="s">
        <v>8284</v>
      </c>
      <c r="P873">
        <f t="shared" si="55"/>
        <v>5</v>
      </c>
      <c r="Q873">
        <f t="shared" si="52"/>
        <v>27.08</v>
      </c>
      <c r="R873" s="10">
        <f t="shared" si="53"/>
        <v>41577.561284722222</v>
      </c>
      <c r="S873" s="12">
        <f t="shared" si="54"/>
        <v>2013</v>
      </c>
      <c r="T873" s="12"/>
    </row>
    <row r="874" spans="1:20" ht="42.75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8281</v>
      </c>
      <c r="O874" t="s">
        <v>8284</v>
      </c>
      <c r="P874">
        <f t="shared" si="55"/>
        <v>1</v>
      </c>
      <c r="Q874">
        <f t="shared" si="52"/>
        <v>32.5</v>
      </c>
      <c r="R874" s="10">
        <f t="shared" si="53"/>
        <v>40567.825543981482</v>
      </c>
      <c r="S874" s="12">
        <f t="shared" si="54"/>
        <v>2011</v>
      </c>
      <c r="T874" s="12"/>
    </row>
    <row r="875" spans="1:20" ht="28.5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8281</v>
      </c>
      <c r="O875" t="s">
        <v>8284</v>
      </c>
      <c r="P875">
        <f t="shared" si="55"/>
        <v>1</v>
      </c>
      <c r="Q875">
        <f t="shared" si="52"/>
        <v>9</v>
      </c>
      <c r="R875" s="10">
        <f t="shared" si="53"/>
        <v>41184.167129629634</v>
      </c>
      <c r="S875" s="12">
        <f t="shared" si="54"/>
        <v>2012</v>
      </c>
      <c r="T875" s="12"/>
    </row>
    <row r="876" spans="1:20" ht="57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8281</v>
      </c>
      <c r="O876" t="s">
        <v>8284</v>
      </c>
      <c r="P876">
        <f t="shared" si="55"/>
        <v>24</v>
      </c>
      <c r="Q876">
        <f t="shared" si="52"/>
        <v>34.76</v>
      </c>
      <c r="R876" s="10">
        <f t="shared" si="53"/>
        <v>41368.583726851852</v>
      </c>
      <c r="S876" s="12">
        <f t="shared" si="54"/>
        <v>2013</v>
      </c>
      <c r="T876" s="12"/>
    </row>
    <row r="877" spans="1:20" ht="57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8281</v>
      </c>
      <c r="O877" t="s">
        <v>8284</v>
      </c>
      <c r="P877">
        <f t="shared" si="55"/>
        <v>0</v>
      </c>
      <c r="Q877">
        <f t="shared" si="52"/>
        <v>0</v>
      </c>
      <c r="R877" s="10">
        <f t="shared" si="53"/>
        <v>42248.723738425921</v>
      </c>
      <c r="S877" s="12">
        <f t="shared" si="54"/>
        <v>2015</v>
      </c>
      <c r="T877" s="12"/>
    </row>
    <row r="878" spans="1:20" ht="28.5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8281</v>
      </c>
      <c r="O878" t="s">
        <v>8284</v>
      </c>
      <c r="P878">
        <f t="shared" si="55"/>
        <v>41</v>
      </c>
      <c r="Q878">
        <f t="shared" si="52"/>
        <v>28.58</v>
      </c>
      <c r="R878" s="10">
        <f t="shared" si="53"/>
        <v>41276.496840277774</v>
      </c>
      <c r="S878" s="12">
        <f t="shared" si="54"/>
        <v>2013</v>
      </c>
      <c r="T878" s="12"/>
    </row>
    <row r="879" spans="1:20" ht="42.75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8281</v>
      </c>
      <c r="O879" t="s">
        <v>8284</v>
      </c>
      <c r="P879">
        <f t="shared" si="55"/>
        <v>68</v>
      </c>
      <c r="Q879">
        <f t="shared" si="52"/>
        <v>46.59</v>
      </c>
      <c r="R879" s="10">
        <f t="shared" si="53"/>
        <v>41597.788888888892</v>
      </c>
      <c r="S879" s="12">
        <f t="shared" si="54"/>
        <v>2013</v>
      </c>
      <c r="T879" s="12"/>
    </row>
    <row r="880" spans="1:20" ht="42.75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8281</v>
      </c>
      <c r="O880" t="s">
        <v>8284</v>
      </c>
      <c r="P880">
        <f t="shared" si="55"/>
        <v>1</v>
      </c>
      <c r="Q880">
        <f t="shared" si="52"/>
        <v>32.5</v>
      </c>
      <c r="R880" s="10">
        <f t="shared" si="53"/>
        <v>40505.232916666668</v>
      </c>
      <c r="S880" s="12">
        <f t="shared" si="54"/>
        <v>2010</v>
      </c>
      <c r="T880" s="12"/>
    </row>
    <row r="881" spans="1:20" ht="42.75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8281</v>
      </c>
      <c r="O881" t="s">
        <v>8284</v>
      </c>
      <c r="P881">
        <f t="shared" si="55"/>
        <v>31</v>
      </c>
      <c r="Q881">
        <f t="shared" si="52"/>
        <v>21.47</v>
      </c>
      <c r="R881" s="10">
        <f t="shared" si="53"/>
        <v>41037.829918981479</v>
      </c>
      <c r="S881" s="12">
        <f t="shared" si="54"/>
        <v>2012</v>
      </c>
      <c r="T881" s="12"/>
    </row>
    <row r="882" spans="1:20" ht="42.75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8281</v>
      </c>
      <c r="O882" t="s">
        <v>8285</v>
      </c>
      <c r="P882">
        <f t="shared" si="55"/>
        <v>3</v>
      </c>
      <c r="Q882">
        <f t="shared" si="52"/>
        <v>14.13</v>
      </c>
      <c r="R882" s="10">
        <f t="shared" si="53"/>
        <v>41179.32104166667</v>
      </c>
      <c r="S882" s="12">
        <f t="shared" si="54"/>
        <v>2012</v>
      </c>
      <c r="T882" s="12"/>
    </row>
    <row r="883" spans="1:20" ht="42.75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8281</v>
      </c>
      <c r="O883" t="s">
        <v>8285</v>
      </c>
      <c r="P883">
        <f t="shared" si="55"/>
        <v>1</v>
      </c>
      <c r="Q883">
        <f t="shared" si="52"/>
        <v>30</v>
      </c>
      <c r="R883" s="10">
        <f t="shared" si="53"/>
        <v>40877.25099537037</v>
      </c>
      <c r="S883" s="12">
        <f t="shared" si="54"/>
        <v>2011</v>
      </c>
      <c r="T883" s="12"/>
    </row>
    <row r="884" spans="1:20" ht="42.75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8281</v>
      </c>
      <c r="O884" t="s">
        <v>8285</v>
      </c>
      <c r="P884">
        <f t="shared" si="55"/>
        <v>20</v>
      </c>
      <c r="Q884">
        <f t="shared" si="52"/>
        <v>21.57</v>
      </c>
      <c r="R884" s="10">
        <f t="shared" si="53"/>
        <v>40759.860532407409</v>
      </c>
      <c r="S884" s="12">
        <f t="shared" si="54"/>
        <v>2011</v>
      </c>
      <c r="T884" s="12"/>
    </row>
    <row r="885" spans="1:20" ht="42.75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8281</v>
      </c>
      <c r="O885" t="s">
        <v>8285</v>
      </c>
      <c r="P885">
        <f t="shared" si="55"/>
        <v>40</v>
      </c>
      <c r="Q885">
        <f t="shared" si="52"/>
        <v>83.38</v>
      </c>
      <c r="R885" s="10">
        <f t="shared" si="53"/>
        <v>42371.935590277775</v>
      </c>
      <c r="S885" s="12">
        <f t="shared" si="54"/>
        <v>2016</v>
      </c>
      <c r="T885" s="12"/>
    </row>
    <row r="886" spans="1:20" ht="42.75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8281</v>
      </c>
      <c r="O886" t="s">
        <v>8285</v>
      </c>
      <c r="P886">
        <f t="shared" si="55"/>
        <v>1</v>
      </c>
      <c r="Q886">
        <f t="shared" si="52"/>
        <v>10</v>
      </c>
      <c r="R886" s="10">
        <f t="shared" si="53"/>
        <v>40981.802615740737</v>
      </c>
      <c r="S886" s="12">
        <f t="shared" si="54"/>
        <v>2012</v>
      </c>
      <c r="T886" s="12"/>
    </row>
    <row r="887" spans="1:20" ht="42.75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8281</v>
      </c>
      <c r="O887" t="s">
        <v>8285</v>
      </c>
      <c r="P887">
        <f t="shared" si="55"/>
        <v>75</v>
      </c>
      <c r="Q887">
        <f t="shared" si="52"/>
        <v>35.71</v>
      </c>
      <c r="R887" s="10">
        <f t="shared" si="53"/>
        <v>42713.941099537042</v>
      </c>
      <c r="S887" s="12">
        <f t="shared" si="54"/>
        <v>2016</v>
      </c>
      <c r="T887" s="12"/>
    </row>
    <row r="888" spans="1:20" ht="42.75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8281</v>
      </c>
      <c r="O888" t="s">
        <v>8285</v>
      </c>
      <c r="P888">
        <f t="shared" si="55"/>
        <v>41</v>
      </c>
      <c r="Q888">
        <f t="shared" si="52"/>
        <v>29.29</v>
      </c>
      <c r="R888" s="10">
        <f t="shared" si="53"/>
        <v>42603.870520833334</v>
      </c>
      <c r="S888" s="12">
        <f t="shared" si="54"/>
        <v>2016</v>
      </c>
      <c r="T888" s="12"/>
    </row>
    <row r="889" spans="1:20" ht="42.75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8281</v>
      </c>
      <c r="O889" t="s">
        <v>8285</v>
      </c>
      <c r="P889">
        <f t="shared" si="55"/>
        <v>0</v>
      </c>
      <c r="Q889">
        <f t="shared" si="52"/>
        <v>0</v>
      </c>
      <c r="R889" s="10">
        <f t="shared" si="53"/>
        <v>41026.958969907406</v>
      </c>
      <c r="S889" s="12">
        <f t="shared" si="54"/>
        <v>2012</v>
      </c>
      <c r="T889" s="12"/>
    </row>
    <row r="890" spans="1:20" ht="57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8281</v>
      </c>
      <c r="O890" t="s">
        <v>8285</v>
      </c>
      <c r="P890">
        <f t="shared" si="55"/>
        <v>7</v>
      </c>
      <c r="Q890">
        <f t="shared" si="52"/>
        <v>18</v>
      </c>
      <c r="R890" s="10">
        <f t="shared" si="53"/>
        <v>40751.753298611111</v>
      </c>
      <c r="S890" s="12">
        <f t="shared" si="54"/>
        <v>2011</v>
      </c>
      <c r="T890" s="12"/>
    </row>
    <row r="891" spans="1:20" ht="42.75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8281</v>
      </c>
      <c r="O891" t="s">
        <v>8285</v>
      </c>
      <c r="P891">
        <f t="shared" si="55"/>
        <v>9</v>
      </c>
      <c r="Q891">
        <f t="shared" si="52"/>
        <v>73.760000000000005</v>
      </c>
      <c r="R891" s="10">
        <f t="shared" si="53"/>
        <v>41887.784062500003</v>
      </c>
      <c r="S891" s="12">
        <f t="shared" si="54"/>
        <v>2014</v>
      </c>
      <c r="T891" s="12"/>
    </row>
    <row r="892" spans="1:20" ht="42.75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8281</v>
      </c>
      <c r="O892" t="s">
        <v>8285</v>
      </c>
      <c r="P892">
        <f t="shared" si="55"/>
        <v>4</v>
      </c>
      <c r="Q892">
        <f t="shared" si="52"/>
        <v>31.25</v>
      </c>
      <c r="R892" s="10">
        <f t="shared" si="53"/>
        <v>41569.698831018519</v>
      </c>
      <c r="S892" s="12">
        <f t="shared" si="54"/>
        <v>2013</v>
      </c>
      <c r="T892" s="12"/>
    </row>
    <row r="893" spans="1:20" ht="42.75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8281</v>
      </c>
      <c r="O893" t="s">
        <v>8285</v>
      </c>
      <c r="P893">
        <f t="shared" si="55"/>
        <v>3</v>
      </c>
      <c r="Q893">
        <f t="shared" si="52"/>
        <v>28.89</v>
      </c>
      <c r="R893" s="10">
        <f t="shared" si="53"/>
        <v>41842.031597222223</v>
      </c>
      <c r="S893" s="12">
        <f t="shared" si="54"/>
        <v>2014</v>
      </c>
      <c r="T893" s="12"/>
    </row>
    <row r="894" spans="1:20" ht="42.75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8281</v>
      </c>
      <c r="O894" t="s">
        <v>8285</v>
      </c>
      <c r="P894">
        <f t="shared" si="55"/>
        <v>41</v>
      </c>
      <c r="Q894">
        <f t="shared" si="52"/>
        <v>143.82</v>
      </c>
      <c r="R894" s="10">
        <f t="shared" si="53"/>
        <v>40304.20003472222</v>
      </c>
      <c r="S894" s="12">
        <f t="shared" si="54"/>
        <v>2010</v>
      </c>
      <c r="T894" s="12"/>
    </row>
    <row r="895" spans="1:20" ht="42.75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8281</v>
      </c>
      <c r="O895" t="s">
        <v>8285</v>
      </c>
      <c r="P895">
        <f t="shared" si="55"/>
        <v>10</v>
      </c>
      <c r="Q895">
        <f t="shared" si="52"/>
        <v>40</v>
      </c>
      <c r="R895" s="10">
        <f t="shared" si="53"/>
        <v>42065.897719907407</v>
      </c>
      <c r="S895" s="12">
        <f t="shared" si="54"/>
        <v>2015</v>
      </c>
      <c r="T895" s="12"/>
    </row>
    <row r="896" spans="1:20" ht="42.75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8281</v>
      </c>
      <c r="O896" t="s">
        <v>8285</v>
      </c>
      <c r="P896">
        <f t="shared" si="55"/>
        <v>39</v>
      </c>
      <c r="Q896">
        <f t="shared" si="52"/>
        <v>147.81</v>
      </c>
      <c r="R896" s="10">
        <f t="shared" si="53"/>
        <v>42496.981597222228</v>
      </c>
      <c r="S896" s="12">
        <f t="shared" si="54"/>
        <v>2016</v>
      </c>
      <c r="T896" s="12"/>
    </row>
    <row r="897" spans="1:20" ht="42.75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8281</v>
      </c>
      <c r="O897" t="s">
        <v>8285</v>
      </c>
      <c r="P897">
        <f t="shared" si="55"/>
        <v>2</v>
      </c>
      <c r="Q897">
        <f t="shared" si="52"/>
        <v>27.86</v>
      </c>
      <c r="R897" s="10">
        <f t="shared" si="53"/>
        <v>40431.127650462964</v>
      </c>
      <c r="S897" s="12">
        <f t="shared" si="54"/>
        <v>2010</v>
      </c>
      <c r="T897" s="12"/>
    </row>
    <row r="898" spans="1:20" ht="42.75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8281</v>
      </c>
      <c r="O898" t="s">
        <v>8285</v>
      </c>
      <c r="P898">
        <f t="shared" si="55"/>
        <v>40</v>
      </c>
      <c r="Q898">
        <f t="shared" si="52"/>
        <v>44.44</v>
      </c>
      <c r="R898" s="10">
        <f t="shared" si="53"/>
        <v>42218.872986111113</v>
      </c>
      <c r="S898" s="12">
        <f t="shared" si="54"/>
        <v>2015</v>
      </c>
      <c r="T898" s="12"/>
    </row>
    <row r="899" spans="1:20" ht="42.75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8281</v>
      </c>
      <c r="O899" t="s">
        <v>8285</v>
      </c>
      <c r="P899">
        <f t="shared" si="55"/>
        <v>0</v>
      </c>
      <c r="Q899">
        <f t="shared" ref="Q899:Q962" si="56">IFERROR(ROUND(E899/L899,2),0)</f>
        <v>0</v>
      </c>
      <c r="R899" s="10">
        <f t="shared" ref="R899:R962" si="57">(((J899/60)/60)/24)+DATE(1970,1,1)</f>
        <v>41211.688750000001</v>
      </c>
      <c r="S899" s="12">
        <f t="shared" ref="S899:S962" si="58">YEAR(R899)</f>
        <v>2012</v>
      </c>
      <c r="T899" s="12"/>
    </row>
    <row r="900" spans="1:20" ht="42.75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8281</v>
      </c>
      <c r="O900" t="s">
        <v>8285</v>
      </c>
      <c r="P900">
        <f t="shared" ref="P900:P963" si="59">ROUND(E900/D900*100,0)</f>
        <v>3</v>
      </c>
      <c r="Q900">
        <f t="shared" si="56"/>
        <v>35</v>
      </c>
      <c r="R900" s="10">
        <f t="shared" si="57"/>
        <v>40878.758217592593</v>
      </c>
      <c r="S900" s="12">
        <f t="shared" si="58"/>
        <v>2011</v>
      </c>
      <c r="T900" s="12"/>
    </row>
    <row r="901" spans="1:20" ht="42.75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8281</v>
      </c>
      <c r="O901" t="s">
        <v>8285</v>
      </c>
      <c r="P901">
        <f t="shared" si="59"/>
        <v>37</v>
      </c>
      <c r="Q901">
        <f t="shared" si="56"/>
        <v>35</v>
      </c>
      <c r="R901" s="10">
        <f t="shared" si="57"/>
        <v>40646.099097222221</v>
      </c>
      <c r="S901" s="12">
        <f t="shared" si="58"/>
        <v>2011</v>
      </c>
      <c r="T901" s="12"/>
    </row>
    <row r="902" spans="1:20" ht="28.5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8281</v>
      </c>
      <c r="O902" t="s">
        <v>8284</v>
      </c>
      <c r="P902">
        <f t="shared" si="59"/>
        <v>0</v>
      </c>
      <c r="Q902">
        <f t="shared" si="56"/>
        <v>10.5</v>
      </c>
      <c r="R902" s="10">
        <f t="shared" si="57"/>
        <v>42429.84956018519</v>
      </c>
      <c r="S902" s="12">
        <f t="shared" si="58"/>
        <v>2016</v>
      </c>
      <c r="T902" s="12"/>
    </row>
    <row r="903" spans="1:20" ht="57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8281</v>
      </c>
      <c r="O903" t="s">
        <v>8284</v>
      </c>
      <c r="P903">
        <f t="shared" si="59"/>
        <v>0</v>
      </c>
      <c r="Q903">
        <f t="shared" si="56"/>
        <v>0</v>
      </c>
      <c r="R903" s="10">
        <f t="shared" si="57"/>
        <v>40291.81150462963</v>
      </c>
      <c r="S903" s="12">
        <f t="shared" si="58"/>
        <v>2010</v>
      </c>
      <c r="T903" s="12"/>
    </row>
    <row r="904" spans="1:20" ht="57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8281</v>
      </c>
      <c r="O904" t="s">
        <v>8284</v>
      </c>
      <c r="P904">
        <f t="shared" si="59"/>
        <v>0</v>
      </c>
      <c r="Q904">
        <f t="shared" si="56"/>
        <v>30</v>
      </c>
      <c r="R904" s="10">
        <f t="shared" si="57"/>
        <v>41829.965532407405</v>
      </c>
      <c r="S904" s="12">
        <f t="shared" si="58"/>
        <v>2014</v>
      </c>
      <c r="T904" s="12"/>
    </row>
    <row r="905" spans="1:20" ht="42.75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8281</v>
      </c>
      <c r="O905" t="s">
        <v>8284</v>
      </c>
      <c r="P905">
        <f t="shared" si="59"/>
        <v>3</v>
      </c>
      <c r="Q905">
        <f t="shared" si="56"/>
        <v>40</v>
      </c>
      <c r="R905" s="10">
        <f t="shared" si="57"/>
        <v>41149.796064814815</v>
      </c>
      <c r="S905" s="12">
        <f t="shared" si="58"/>
        <v>2012</v>
      </c>
      <c r="T905" s="12"/>
    </row>
    <row r="906" spans="1:20" ht="42.75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8281</v>
      </c>
      <c r="O906" t="s">
        <v>8284</v>
      </c>
      <c r="P906">
        <f t="shared" si="59"/>
        <v>0</v>
      </c>
      <c r="Q906">
        <f t="shared" si="56"/>
        <v>50.33</v>
      </c>
      <c r="R906" s="10">
        <f t="shared" si="57"/>
        <v>42342.080289351856</v>
      </c>
      <c r="S906" s="12">
        <f t="shared" si="58"/>
        <v>2015</v>
      </c>
      <c r="T906" s="12"/>
    </row>
    <row r="907" spans="1:20" ht="42.75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8281</v>
      </c>
      <c r="O907" t="s">
        <v>8284</v>
      </c>
      <c r="P907">
        <f t="shared" si="59"/>
        <v>3</v>
      </c>
      <c r="Q907">
        <f t="shared" si="56"/>
        <v>32.67</v>
      </c>
      <c r="R907" s="10">
        <f t="shared" si="57"/>
        <v>40507.239884259259</v>
      </c>
      <c r="S907" s="12">
        <f t="shared" si="58"/>
        <v>2010</v>
      </c>
      <c r="T907" s="12"/>
    </row>
    <row r="908" spans="1:20" ht="28.5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8281</v>
      </c>
      <c r="O908" t="s">
        <v>8284</v>
      </c>
      <c r="P908">
        <f t="shared" si="59"/>
        <v>0</v>
      </c>
      <c r="Q908">
        <f t="shared" si="56"/>
        <v>0</v>
      </c>
      <c r="R908" s="10">
        <f t="shared" si="57"/>
        <v>41681.189699074072</v>
      </c>
      <c r="S908" s="12">
        <f t="shared" si="58"/>
        <v>2014</v>
      </c>
      <c r="T908" s="12"/>
    </row>
    <row r="909" spans="1:20" ht="28.5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8281</v>
      </c>
      <c r="O909" t="s">
        <v>8284</v>
      </c>
      <c r="P909">
        <f t="shared" si="59"/>
        <v>0</v>
      </c>
      <c r="Q909">
        <f t="shared" si="56"/>
        <v>0</v>
      </c>
      <c r="R909" s="10">
        <f t="shared" si="57"/>
        <v>40767.192395833335</v>
      </c>
      <c r="S909" s="12">
        <f t="shared" si="58"/>
        <v>2011</v>
      </c>
      <c r="T909" s="12"/>
    </row>
    <row r="910" spans="1:20" ht="42.75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8281</v>
      </c>
      <c r="O910" t="s">
        <v>8284</v>
      </c>
      <c r="P910">
        <f t="shared" si="59"/>
        <v>0</v>
      </c>
      <c r="Q910">
        <f t="shared" si="56"/>
        <v>0</v>
      </c>
      <c r="R910" s="10">
        <f t="shared" si="57"/>
        <v>40340.801562499997</v>
      </c>
      <c r="S910" s="12">
        <f t="shared" si="58"/>
        <v>2010</v>
      </c>
      <c r="T910" s="12"/>
    </row>
    <row r="911" spans="1:20" ht="42.75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8281</v>
      </c>
      <c r="O911" t="s">
        <v>8284</v>
      </c>
      <c r="P911">
        <f t="shared" si="59"/>
        <v>3</v>
      </c>
      <c r="Q911">
        <f t="shared" si="56"/>
        <v>65</v>
      </c>
      <c r="R911" s="10">
        <f t="shared" si="57"/>
        <v>41081.69027777778</v>
      </c>
      <c r="S911" s="12">
        <f t="shared" si="58"/>
        <v>2012</v>
      </c>
      <c r="T911" s="12"/>
    </row>
    <row r="912" spans="1:20" ht="42.75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8281</v>
      </c>
      <c r="O912" t="s">
        <v>8284</v>
      </c>
      <c r="P912">
        <f t="shared" si="59"/>
        <v>22</v>
      </c>
      <c r="Q912">
        <f t="shared" si="56"/>
        <v>24.6</v>
      </c>
      <c r="R912" s="10">
        <f t="shared" si="57"/>
        <v>42737.545358796298</v>
      </c>
      <c r="S912" s="12">
        <f t="shared" si="58"/>
        <v>2017</v>
      </c>
      <c r="T912" s="12"/>
    </row>
    <row r="913" spans="1:20" ht="42.75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8281</v>
      </c>
      <c r="O913" t="s">
        <v>8284</v>
      </c>
      <c r="P913">
        <f t="shared" si="59"/>
        <v>0</v>
      </c>
      <c r="Q913">
        <f t="shared" si="56"/>
        <v>0</v>
      </c>
      <c r="R913" s="10">
        <f t="shared" si="57"/>
        <v>41642.005150462966</v>
      </c>
      <c r="S913" s="12">
        <f t="shared" si="58"/>
        <v>2014</v>
      </c>
      <c r="T913" s="12"/>
    </row>
    <row r="914" spans="1:20" ht="42.75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8281</v>
      </c>
      <c r="O914" t="s">
        <v>8284</v>
      </c>
      <c r="P914">
        <f t="shared" si="59"/>
        <v>1</v>
      </c>
      <c r="Q914">
        <f t="shared" si="56"/>
        <v>15</v>
      </c>
      <c r="R914" s="10">
        <f t="shared" si="57"/>
        <v>41194.109340277777</v>
      </c>
      <c r="S914" s="12">
        <f t="shared" si="58"/>
        <v>2012</v>
      </c>
      <c r="T914" s="12"/>
    </row>
    <row r="915" spans="1:20" ht="42.75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8281</v>
      </c>
      <c r="O915" t="s">
        <v>8284</v>
      </c>
      <c r="P915">
        <f t="shared" si="59"/>
        <v>7</v>
      </c>
      <c r="Q915">
        <f t="shared" si="56"/>
        <v>82.58</v>
      </c>
      <c r="R915" s="10">
        <f t="shared" si="57"/>
        <v>41004.139108796298</v>
      </c>
      <c r="S915" s="12">
        <f t="shared" si="58"/>
        <v>2012</v>
      </c>
      <c r="T915" s="12"/>
    </row>
    <row r="916" spans="1:20" ht="42.75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8281</v>
      </c>
      <c r="O916" t="s">
        <v>8284</v>
      </c>
      <c r="P916">
        <f t="shared" si="59"/>
        <v>0</v>
      </c>
      <c r="Q916">
        <f t="shared" si="56"/>
        <v>0</v>
      </c>
      <c r="R916" s="10">
        <f t="shared" si="57"/>
        <v>41116.763275462967</v>
      </c>
      <c r="S916" s="12">
        <f t="shared" si="58"/>
        <v>2012</v>
      </c>
      <c r="T916" s="12"/>
    </row>
    <row r="917" spans="1:20" ht="42.75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8281</v>
      </c>
      <c r="O917" t="s">
        <v>8284</v>
      </c>
      <c r="P917">
        <f t="shared" si="59"/>
        <v>6</v>
      </c>
      <c r="Q917">
        <f t="shared" si="56"/>
        <v>41.67</v>
      </c>
      <c r="R917" s="10">
        <f t="shared" si="57"/>
        <v>40937.679560185185</v>
      </c>
      <c r="S917" s="12">
        <f t="shared" si="58"/>
        <v>2012</v>
      </c>
      <c r="T917" s="12"/>
    </row>
    <row r="918" spans="1:20" ht="42.75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8281</v>
      </c>
      <c r="O918" t="s">
        <v>8284</v>
      </c>
      <c r="P918">
        <f t="shared" si="59"/>
        <v>0</v>
      </c>
      <c r="Q918">
        <f t="shared" si="56"/>
        <v>0</v>
      </c>
      <c r="R918" s="10">
        <f t="shared" si="57"/>
        <v>40434.853402777779</v>
      </c>
      <c r="S918" s="12">
        <f t="shared" si="58"/>
        <v>2010</v>
      </c>
      <c r="T918" s="12"/>
    </row>
    <row r="919" spans="1:20" ht="42.75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8281</v>
      </c>
      <c r="O919" t="s">
        <v>8284</v>
      </c>
      <c r="P919">
        <f t="shared" si="59"/>
        <v>1</v>
      </c>
      <c r="Q919">
        <f t="shared" si="56"/>
        <v>30</v>
      </c>
      <c r="R919" s="10">
        <f t="shared" si="57"/>
        <v>41802.94363425926</v>
      </c>
      <c r="S919" s="12">
        <f t="shared" si="58"/>
        <v>2014</v>
      </c>
      <c r="T919" s="12"/>
    </row>
    <row r="920" spans="1:20" ht="42.75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8281</v>
      </c>
      <c r="O920" t="s">
        <v>8284</v>
      </c>
      <c r="P920">
        <f t="shared" si="59"/>
        <v>5</v>
      </c>
      <c r="Q920">
        <f t="shared" si="56"/>
        <v>19.600000000000001</v>
      </c>
      <c r="R920" s="10">
        <f t="shared" si="57"/>
        <v>41944.916215277779</v>
      </c>
      <c r="S920" s="12">
        <f t="shared" si="58"/>
        <v>2014</v>
      </c>
      <c r="T920" s="12"/>
    </row>
    <row r="921" spans="1:20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8281</v>
      </c>
      <c r="O921" t="s">
        <v>8284</v>
      </c>
      <c r="P921">
        <f t="shared" si="59"/>
        <v>1</v>
      </c>
      <c r="Q921">
        <f t="shared" si="56"/>
        <v>100</v>
      </c>
      <c r="R921" s="10">
        <f t="shared" si="57"/>
        <v>41227.641724537039</v>
      </c>
      <c r="S921" s="12">
        <f t="shared" si="58"/>
        <v>2012</v>
      </c>
      <c r="T921" s="12"/>
    </row>
    <row r="922" spans="1:20" ht="42.75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8281</v>
      </c>
      <c r="O922" t="s">
        <v>8284</v>
      </c>
      <c r="P922">
        <f t="shared" si="59"/>
        <v>0</v>
      </c>
      <c r="Q922">
        <f t="shared" si="56"/>
        <v>0</v>
      </c>
      <c r="R922" s="10">
        <f t="shared" si="57"/>
        <v>41562.67155092593</v>
      </c>
      <c r="S922" s="12">
        <f t="shared" si="58"/>
        <v>2013</v>
      </c>
      <c r="T922" s="12"/>
    </row>
    <row r="923" spans="1:20" ht="42.75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8281</v>
      </c>
      <c r="O923" t="s">
        <v>8284</v>
      </c>
      <c r="P923">
        <f t="shared" si="59"/>
        <v>31</v>
      </c>
      <c r="Q923">
        <f t="shared" si="56"/>
        <v>231.75</v>
      </c>
      <c r="R923" s="10">
        <f t="shared" si="57"/>
        <v>40847.171018518515</v>
      </c>
      <c r="S923" s="12">
        <f t="shared" si="58"/>
        <v>2011</v>
      </c>
      <c r="T923" s="12"/>
    </row>
    <row r="924" spans="1:20" ht="42.75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8281</v>
      </c>
      <c r="O924" t="s">
        <v>8284</v>
      </c>
      <c r="P924">
        <f t="shared" si="59"/>
        <v>21</v>
      </c>
      <c r="Q924">
        <f t="shared" si="56"/>
        <v>189.33</v>
      </c>
      <c r="R924" s="10">
        <f t="shared" si="57"/>
        <v>41878.530011574076</v>
      </c>
      <c r="S924" s="12">
        <f t="shared" si="58"/>
        <v>2014</v>
      </c>
      <c r="T924" s="12"/>
    </row>
    <row r="925" spans="1:20" ht="42.75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8281</v>
      </c>
      <c r="O925" t="s">
        <v>8284</v>
      </c>
      <c r="P925">
        <f t="shared" si="59"/>
        <v>2</v>
      </c>
      <c r="Q925">
        <f t="shared" si="56"/>
        <v>55</v>
      </c>
      <c r="R925" s="10">
        <f t="shared" si="57"/>
        <v>41934.959756944445</v>
      </c>
      <c r="S925" s="12">
        <f t="shared" si="58"/>
        <v>2014</v>
      </c>
      <c r="T925" s="12"/>
    </row>
    <row r="926" spans="1:20" ht="42.75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8281</v>
      </c>
      <c r="O926" t="s">
        <v>8284</v>
      </c>
      <c r="P926">
        <f t="shared" si="59"/>
        <v>11</v>
      </c>
      <c r="Q926">
        <f t="shared" si="56"/>
        <v>21.8</v>
      </c>
      <c r="R926" s="10">
        <f t="shared" si="57"/>
        <v>41288.942928240744</v>
      </c>
      <c r="S926" s="12">
        <f t="shared" si="58"/>
        <v>2013</v>
      </c>
      <c r="T926" s="12"/>
    </row>
    <row r="927" spans="1:20" ht="42.75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8281</v>
      </c>
      <c r="O927" t="s">
        <v>8284</v>
      </c>
      <c r="P927">
        <f t="shared" si="59"/>
        <v>3</v>
      </c>
      <c r="Q927">
        <f t="shared" si="56"/>
        <v>32</v>
      </c>
      <c r="R927" s="10">
        <f t="shared" si="57"/>
        <v>41575.880914351852</v>
      </c>
      <c r="S927" s="12">
        <f t="shared" si="58"/>
        <v>2013</v>
      </c>
      <c r="T927" s="12"/>
    </row>
    <row r="928" spans="1:20" ht="57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8281</v>
      </c>
      <c r="O928" t="s">
        <v>8284</v>
      </c>
      <c r="P928">
        <f t="shared" si="59"/>
        <v>0</v>
      </c>
      <c r="Q928">
        <f t="shared" si="56"/>
        <v>0</v>
      </c>
      <c r="R928" s="10">
        <f t="shared" si="57"/>
        <v>40338.02002314815</v>
      </c>
      <c r="S928" s="12">
        <f t="shared" si="58"/>
        <v>2010</v>
      </c>
      <c r="T928" s="12"/>
    </row>
    <row r="929" spans="1:20" ht="28.5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8281</v>
      </c>
      <c r="O929" t="s">
        <v>8284</v>
      </c>
      <c r="P929">
        <f t="shared" si="59"/>
        <v>0</v>
      </c>
      <c r="Q929">
        <f t="shared" si="56"/>
        <v>0</v>
      </c>
      <c r="R929" s="10">
        <f t="shared" si="57"/>
        <v>41013.822858796295</v>
      </c>
      <c r="S929" s="12">
        <f t="shared" si="58"/>
        <v>2012</v>
      </c>
      <c r="T929" s="12"/>
    </row>
    <row r="930" spans="1:20" ht="42.75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8281</v>
      </c>
      <c r="O930" t="s">
        <v>8284</v>
      </c>
      <c r="P930">
        <f t="shared" si="59"/>
        <v>11</v>
      </c>
      <c r="Q930">
        <f t="shared" si="56"/>
        <v>56.25</v>
      </c>
      <c r="R930" s="10">
        <f t="shared" si="57"/>
        <v>41180.86241898148</v>
      </c>
      <c r="S930" s="12">
        <f t="shared" si="58"/>
        <v>2012</v>
      </c>
      <c r="T930" s="12"/>
    </row>
    <row r="931" spans="1:20" ht="42.75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8281</v>
      </c>
      <c r="O931" t="s">
        <v>8284</v>
      </c>
      <c r="P931">
        <f t="shared" si="59"/>
        <v>0</v>
      </c>
      <c r="Q931">
        <f t="shared" si="56"/>
        <v>0</v>
      </c>
      <c r="R931" s="10">
        <f t="shared" si="57"/>
        <v>40978.238067129627</v>
      </c>
      <c r="S931" s="12">
        <f t="shared" si="58"/>
        <v>2012</v>
      </c>
      <c r="T931" s="12"/>
    </row>
    <row r="932" spans="1:20" ht="57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8281</v>
      </c>
      <c r="O932" t="s">
        <v>8284</v>
      </c>
      <c r="P932">
        <f t="shared" si="59"/>
        <v>38</v>
      </c>
      <c r="Q932">
        <f t="shared" si="56"/>
        <v>69</v>
      </c>
      <c r="R932" s="10">
        <f t="shared" si="57"/>
        <v>40312.915578703702</v>
      </c>
      <c r="S932" s="12">
        <f t="shared" si="58"/>
        <v>2010</v>
      </c>
      <c r="T932" s="12"/>
    </row>
    <row r="933" spans="1:20" ht="42.75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8281</v>
      </c>
      <c r="O933" t="s">
        <v>8284</v>
      </c>
      <c r="P933">
        <f t="shared" si="59"/>
        <v>7</v>
      </c>
      <c r="Q933">
        <f t="shared" si="56"/>
        <v>18.71</v>
      </c>
      <c r="R933" s="10">
        <f t="shared" si="57"/>
        <v>41680.359976851854</v>
      </c>
      <c r="S933" s="12">
        <f t="shared" si="58"/>
        <v>2014</v>
      </c>
      <c r="T933" s="12"/>
    </row>
    <row r="934" spans="1:20" ht="28.5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8281</v>
      </c>
      <c r="O934" t="s">
        <v>8284</v>
      </c>
      <c r="P934">
        <f t="shared" si="59"/>
        <v>15</v>
      </c>
      <c r="Q934">
        <f t="shared" si="56"/>
        <v>46.03</v>
      </c>
      <c r="R934" s="10">
        <f t="shared" si="57"/>
        <v>41310.969270833331</v>
      </c>
      <c r="S934" s="12">
        <f t="shared" si="58"/>
        <v>2013</v>
      </c>
      <c r="T934" s="12"/>
    </row>
    <row r="935" spans="1:20" ht="42.75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8281</v>
      </c>
      <c r="O935" t="s">
        <v>8284</v>
      </c>
      <c r="P935">
        <f t="shared" si="59"/>
        <v>6</v>
      </c>
      <c r="Q935">
        <f t="shared" si="56"/>
        <v>60</v>
      </c>
      <c r="R935" s="10">
        <f t="shared" si="57"/>
        <v>41711.169085648151</v>
      </c>
      <c r="S935" s="12">
        <f t="shared" si="58"/>
        <v>2014</v>
      </c>
      <c r="T935" s="12"/>
    </row>
    <row r="936" spans="1:20" ht="42.75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8281</v>
      </c>
      <c r="O936" t="s">
        <v>8284</v>
      </c>
      <c r="P936">
        <f t="shared" si="59"/>
        <v>30</v>
      </c>
      <c r="Q936">
        <f t="shared" si="56"/>
        <v>50.67</v>
      </c>
      <c r="R936" s="10">
        <f t="shared" si="57"/>
        <v>41733.737083333333</v>
      </c>
      <c r="S936" s="12">
        <f t="shared" si="58"/>
        <v>2014</v>
      </c>
      <c r="T936" s="12"/>
    </row>
    <row r="937" spans="1:20" ht="42.75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8281</v>
      </c>
      <c r="O937" t="s">
        <v>8284</v>
      </c>
      <c r="P937">
        <f t="shared" si="59"/>
        <v>1</v>
      </c>
      <c r="Q937">
        <f t="shared" si="56"/>
        <v>25</v>
      </c>
      <c r="R937" s="10">
        <f t="shared" si="57"/>
        <v>42368.333668981482</v>
      </c>
      <c r="S937" s="12">
        <f t="shared" si="58"/>
        <v>2015</v>
      </c>
      <c r="T937" s="12"/>
    </row>
    <row r="938" spans="1:20" ht="42.75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8281</v>
      </c>
      <c r="O938" t="s">
        <v>8284</v>
      </c>
      <c r="P938">
        <f t="shared" si="59"/>
        <v>0</v>
      </c>
      <c r="Q938">
        <f t="shared" si="56"/>
        <v>0</v>
      </c>
      <c r="R938" s="10">
        <f t="shared" si="57"/>
        <v>40883.024178240739</v>
      </c>
      <c r="S938" s="12">
        <f t="shared" si="58"/>
        <v>2011</v>
      </c>
      <c r="T938" s="12"/>
    </row>
    <row r="939" spans="1:20" ht="42.75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8281</v>
      </c>
      <c r="O939" t="s">
        <v>8284</v>
      </c>
      <c r="P939">
        <f t="shared" si="59"/>
        <v>1</v>
      </c>
      <c r="Q939">
        <f t="shared" si="56"/>
        <v>20</v>
      </c>
      <c r="R939" s="10">
        <f t="shared" si="57"/>
        <v>41551.798113425924</v>
      </c>
      <c r="S939" s="12">
        <f t="shared" si="58"/>
        <v>2013</v>
      </c>
      <c r="T939" s="12"/>
    </row>
    <row r="940" spans="1:20" ht="42.75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8281</v>
      </c>
      <c r="O940" t="s">
        <v>8284</v>
      </c>
      <c r="P940">
        <f t="shared" si="59"/>
        <v>0</v>
      </c>
      <c r="Q940">
        <f t="shared" si="56"/>
        <v>25</v>
      </c>
      <c r="R940" s="10">
        <f t="shared" si="57"/>
        <v>41124.479722222226</v>
      </c>
      <c r="S940" s="12">
        <f t="shared" si="58"/>
        <v>2012</v>
      </c>
      <c r="T940" s="12"/>
    </row>
    <row r="941" spans="1:20" ht="42.75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8281</v>
      </c>
      <c r="O941" t="s">
        <v>8284</v>
      </c>
      <c r="P941">
        <f t="shared" si="59"/>
        <v>1</v>
      </c>
      <c r="Q941">
        <f t="shared" si="56"/>
        <v>20</v>
      </c>
      <c r="R941" s="10">
        <f t="shared" si="57"/>
        <v>41416.763171296298</v>
      </c>
      <c r="S941" s="12">
        <f t="shared" si="58"/>
        <v>2013</v>
      </c>
      <c r="T941" s="12"/>
    </row>
    <row r="942" spans="1:20" ht="42.75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8275</v>
      </c>
      <c r="O942" t="s">
        <v>8277</v>
      </c>
      <c r="P942">
        <f t="shared" si="59"/>
        <v>17</v>
      </c>
      <c r="Q942">
        <f t="shared" si="56"/>
        <v>110.29</v>
      </c>
      <c r="R942" s="10">
        <f t="shared" si="57"/>
        <v>42182.008402777778</v>
      </c>
      <c r="S942" s="12">
        <f t="shared" si="58"/>
        <v>2015</v>
      </c>
      <c r="T942" s="12"/>
    </row>
    <row r="943" spans="1:20" ht="57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8275</v>
      </c>
      <c r="O943" t="s">
        <v>8277</v>
      </c>
      <c r="P943">
        <f t="shared" si="59"/>
        <v>2</v>
      </c>
      <c r="Q943">
        <f t="shared" si="56"/>
        <v>37.450000000000003</v>
      </c>
      <c r="R943" s="10">
        <f t="shared" si="57"/>
        <v>42746.096585648149</v>
      </c>
      <c r="S943" s="12">
        <f t="shared" si="58"/>
        <v>2017</v>
      </c>
      <c r="T943" s="12"/>
    </row>
    <row r="944" spans="1:20" ht="57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8275</v>
      </c>
      <c r="O944" t="s">
        <v>8277</v>
      </c>
      <c r="P944">
        <f t="shared" si="59"/>
        <v>9</v>
      </c>
      <c r="Q944">
        <f t="shared" si="56"/>
        <v>41.75</v>
      </c>
      <c r="R944" s="10">
        <f t="shared" si="57"/>
        <v>42382.843287037031</v>
      </c>
      <c r="S944" s="12">
        <f t="shared" si="58"/>
        <v>2016</v>
      </c>
      <c r="T944" s="12"/>
    </row>
    <row r="945" spans="1:20" ht="28.5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8275</v>
      </c>
      <c r="O945" t="s">
        <v>8277</v>
      </c>
      <c r="P945">
        <f t="shared" si="59"/>
        <v>10</v>
      </c>
      <c r="Q945">
        <f t="shared" si="56"/>
        <v>24.08</v>
      </c>
      <c r="R945" s="10">
        <f t="shared" si="57"/>
        <v>42673.66788194445</v>
      </c>
      <c r="S945" s="12">
        <f t="shared" si="58"/>
        <v>2016</v>
      </c>
      <c r="T945" s="12"/>
    </row>
    <row r="946" spans="1:20" ht="42.75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8275</v>
      </c>
      <c r="O946" t="s">
        <v>8277</v>
      </c>
      <c r="P946">
        <f t="shared" si="59"/>
        <v>13</v>
      </c>
      <c r="Q946">
        <f t="shared" si="56"/>
        <v>69.41</v>
      </c>
      <c r="R946" s="10">
        <f t="shared" si="57"/>
        <v>42444.583912037036</v>
      </c>
      <c r="S946" s="12">
        <f t="shared" si="58"/>
        <v>2016</v>
      </c>
      <c r="T946" s="12"/>
    </row>
    <row r="947" spans="1:20" ht="42.75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8275</v>
      </c>
      <c r="O947" t="s">
        <v>8277</v>
      </c>
      <c r="P947">
        <f t="shared" si="59"/>
        <v>2</v>
      </c>
      <c r="Q947">
        <f t="shared" si="56"/>
        <v>155.25</v>
      </c>
      <c r="R947" s="10">
        <f t="shared" si="57"/>
        <v>42732.872986111113</v>
      </c>
      <c r="S947" s="12">
        <f t="shared" si="58"/>
        <v>2016</v>
      </c>
      <c r="T947" s="12"/>
    </row>
    <row r="948" spans="1:20" ht="42.75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8275</v>
      </c>
      <c r="O948" t="s">
        <v>8277</v>
      </c>
      <c r="P948">
        <f t="shared" si="59"/>
        <v>2</v>
      </c>
      <c r="Q948">
        <f t="shared" si="56"/>
        <v>57.2</v>
      </c>
      <c r="R948" s="10">
        <f t="shared" si="57"/>
        <v>42592.750555555554</v>
      </c>
      <c r="S948" s="12">
        <f t="shared" si="58"/>
        <v>2016</v>
      </c>
      <c r="T948" s="12"/>
    </row>
    <row r="949" spans="1:20" ht="42.75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8275</v>
      </c>
      <c r="O949" t="s">
        <v>8277</v>
      </c>
      <c r="P949">
        <f t="shared" si="59"/>
        <v>0</v>
      </c>
      <c r="Q949">
        <f t="shared" si="56"/>
        <v>0</v>
      </c>
      <c r="R949" s="10">
        <f t="shared" si="57"/>
        <v>42491.781319444446</v>
      </c>
      <c r="S949" s="12">
        <f t="shared" si="58"/>
        <v>2016</v>
      </c>
      <c r="T949" s="12"/>
    </row>
    <row r="950" spans="1:20" ht="57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8275</v>
      </c>
      <c r="O950" t="s">
        <v>8277</v>
      </c>
      <c r="P950">
        <f t="shared" si="59"/>
        <v>12</v>
      </c>
      <c r="Q950">
        <f t="shared" si="56"/>
        <v>60</v>
      </c>
      <c r="R950" s="10">
        <f t="shared" si="57"/>
        <v>42411.828287037039</v>
      </c>
      <c r="S950" s="12">
        <f t="shared" si="58"/>
        <v>2016</v>
      </c>
      <c r="T950" s="12"/>
    </row>
    <row r="951" spans="1:20" ht="42.75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8275</v>
      </c>
      <c r="O951" t="s">
        <v>8277</v>
      </c>
      <c r="P951">
        <f t="shared" si="59"/>
        <v>1</v>
      </c>
      <c r="Q951">
        <f t="shared" si="56"/>
        <v>39</v>
      </c>
      <c r="R951" s="10">
        <f t="shared" si="57"/>
        <v>42361.043703703705</v>
      </c>
      <c r="S951" s="12">
        <f t="shared" si="58"/>
        <v>2015</v>
      </c>
      <c r="T951" s="12"/>
    </row>
    <row r="952" spans="1:20" ht="42.75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8275</v>
      </c>
      <c r="O952" t="s">
        <v>8277</v>
      </c>
      <c r="P952">
        <f t="shared" si="59"/>
        <v>28</v>
      </c>
      <c r="Q952">
        <f t="shared" si="56"/>
        <v>58.42</v>
      </c>
      <c r="R952" s="10">
        <f t="shared" si="57"/>
        <v>42356.750706018516</v>
      </c>
      <c r="S952" s="12">
        <f t="shared" si="58"/>
        <v>2015</v>
      </c>
      <c r="T952" s="12"/>
    </row>
    <row r="953" spans="1:20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8275</v>
      </c>
      <c r="O953" t="s">
        <v>8277</v>
      </c>
      <c r="P953">
        <f t="shared" si="59"/>
        <v>38</v>
      </c>
      <c r="Q953">
        <f t="shared" si="56"/>
        <v>158.63999999999999</v>
      </c>
      <c r="R953" s="10">
        <f t="shared" si="57"/>
        <v>42480.653611111105</v>
      </c>
      <c r="S953" s="12">
        <f t="shared" si="58"/>
        <v>2016</v>
      </c>
      <c r="T953" s="12"/>
    </row>
    <row r="954" spans="1:20" ht="28.5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8275</v>
      </c>
      <c r="O954" t="s">
        <v>8277</v>
      </c>
      <c r="P954">
        <f t="shared" si="59"/>
        <v>40</v>
      </c>
      <c r="Q954">
        <f t="shared" si="56"/>
        <v>99.86</v>
      </c>
      <c r="R954" s="10">
        <f t="shared" si="57"/>
        <v>42662.613564814819</v>
      </c>
      <c r="S954" s="12">
        <f t="shared" si="58"/>
        <v>2016</v>
      </c>
      <c r="T954" s="12"/>
    </row>
    <row r="955" spans="1:20" ht="42.75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8275</v>
      </c>
      <c r="O955" t="s">
        <v>8277</v>
      </c>
      <c r="P955">
        <f t="shared" si="59"/>
        <v>1</v>
      </c>
      <c r="Q955">
        <f t="shared" si="56"/>
        <v>25.2</v>
      </c>
      <c r="R955" s="10">
        <f t="shared" si="57"/>
        <v>41999.164340277777</v>
      </c>
      <c r="S955" s="12">
        <f t="shared" si="58"/>
        <v>2014</v>
      </c>
      <c r="T955" s="12"/>
    </row>
    <row r="956" spans="1:20" ht="42.75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8275</v>
      </c>
      <c r="O956" t="s">
        <v>8277</v>
      </c>
      <c r="P956">
        <f t="shared" si="59"/>
        <v>43</v>
      </c>
      <c r="Q956">
        <f t="shared" si="56"/>
        <v>89.19</v>
      </c>
      <c r="R956" s="10">
        <f t="shared" si="57"/>
        <v>42194.833784722221</v>
      </c>
      <c r="S956" s="12">
        <f t="shared" si="58"/>
        <v>2015</v>
      </c>
      <c r="T956" s="12"/>
    </row>
    <row r="957" spans="1:20" ht="42.75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8275</v>
      </c>
      <c r="O957" t="s">
        <v>8277</v>
      </c>
      <c r="P957">
        <f t="shared" si="59"/>
        <v>6</v>
      </c>
      <c r="Q957">
        <f t="shared" si="56"/>
        <v>182.62</v>
      </c>
      <c r="R957" s="10">
        <f t="shared" si="57"/>
        <v>42586.295138888891</v>
      </c>
      <c r="S957" s="12">
        <f t="shared" si="58"/>
        <v>2016</v>
      </c>
      <c r="T957" s="12"/>
    </row>
    <row r="958" spans="1:20" ht="57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8275</v>
      </c>
      <c r="O958" t="s">
        <v>8277</v>
      </c>
      <c r="P958">
        <f t="shared" si="59"/>
        <v>2</v>
      </c>
      <c r="Q958">
        <f t="shared" si="56"/>
        <v>50.65</v>
      </c>
      <c r="R958" s="10">
        <f t="shared" si="57"/>
        <v>42060.913877314815</v>
      </c>
      <c r="S958" s="12">
        <f t="shared" si="58"/>
        <v>2015</v>
      </c>
      <c r="T958" s="12"/>
    </row>
    <row r="959" spans="1:20" ht="28.5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8275</v>
      </c>
      <c r="O959" t="s">
        <v>8277</v>
      </c>
      <c r="P959">
        <f t="shared" si="59"/>
        <v>2</v>
      </c>
      <c r="Q959">
        <f t="shared" si="56"/>
        <v>33.29</v>
      </c>
      <c r="R959" s="10">
        <f t="shared" si="57"/>
        <v>42660.552465277782</v>
      </c>
      <c r="S959" s="12">
        <f t="shared" si="58"/>
        <v>2016</v>
      </c>
      <c r="T959" s="12"/>
    </row>
    <row r="960" spans="1:20" ht="57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8275</v>
      </c>
      <c r="O960" t="s">
        <v>8277</v>
      </c>
      <c r="P960">
        <f t="shared" si="59"/>
        <v>11</v>
      </c>
      <c r="Q960">
        <f t="shared" si="56"/>
        <v>51.82</v>
      </c>
      <c r="R960" s="10">
        <f t="shared" si="57"/>
        <v>42082.802812499998</v>
      </c>
      <c r="S960" s="12">
        <f t="shared" si="58"/>
        <v>2015</v>
      </c>
      <c r="T960" s="12"/>
    </row>
    <row r="961" spans="1:20" ht="42.75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8275</v>
      </c>
      <c r="O961" t="s">
        <v>8277</v>
      </c>
      <c r="P961">
        <f t="shared" si="59"/>
        <v>39</v>
      </c>
      <c r="Q961">
        <f t="shared" si="56"/>
        <v>113.63</v>
      </c>
      <c r="R961" s="10">
        <f t="shared" si="57"/>
        <v>41993.174363425926</v>
      </c>
      <c r="S961" s="12">
        <f t="shared" si="58"/>
        <v>2014</v>
      </c>
      <c r="T961" s="12"/>
    </row>
    <row r="962" spans="1:20" ht="42.75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8275</v>
      </c>
      <c r="O962" t="s">
        <v>8277</v>
      </c>
      <c r="P962">
        <f t="shared" si="59"/>
        <v>46</v>
      </c>
      <c r="Q962">
        <f t="shared" si="56"/>
        <v>136.46</v>
      </c>
      <c r="R962" s="10">
        <f t="shared" si="57"/>
        <v>42766.626793981486</v>
      </c>
      <c r="S962" s="12">
        <f t="shared" si="58"/>
        <v>2017</v>
      </c>
      <c r="T962" s="12"/>
    </row>
    <row r="963" spans="1:20" ht="42.75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8275</v>
      </c>
      <c r="O963" t="s">
        <v>8277</v>
      </c>
      <c r="P963">
        <f t="shared" si="59"/>
        <v>42</v>
      </c>
      <c r="Q963">
        <f t="shared" ref="Q963:Q1026" si="60">IFERROR(ROUND(E963/L963,2),0)</f>
        <v>364.35</v>
      </c>
      <c r="R963" s="10">
        <f t="shared" ref="R963:R1026" si="61">(((J963/60)/60)/24)+DATE(1970,1,1)</f>
        <v>42740.693692129629</v>
      </c>
      <c r="S963" s="12">
        <f t="shared" ref="S963:S1026" si="62">YEAR(R963)</f>
        <v>2017</v>
      </c>
      <c r="T963" s="12"/>
    </row>
    <row r="964" spans="1:20" ht="42.75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8275</v>
      </c>
      <c r="O964" t="s">
        <v>8277</v>
      </c>
      <c r="P964">
        <f t="shared" ref="P964:P1027" si="63">ROUND(E964/D964*100,0)</f>
        <v>28</v>
      </c>
      <c r="Q964">
        <f t="shared" si="60"/>
        <v>19.239999999999998</v>
      </c>
      <c r="R964" s="10">
        <f t="shared" si="61"/>
        <v>42373.712418981479</v>
      </c>
      <c r="S964" s="12">
        <f t="shared" si="62"/>
        <v>2016</v>
      </c>
      <c r="T964" s="12"/>
    </row>
    <row r="965" spans="1:20" ht="28.5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8275</v>
      </c>
      <c r="O965" t="s">
        <v>8277</v>
      </c>
      <c r="P965">
        <f t="shared" si="63"/>
        <v>1</v>
      </c>
      <c r="Q965">
        <f t="shared" si="60"/>
        <v>41.89</v>
      </c>
      <c r="R965" s="10">
        <f t="shared" si="61"/>
        <v>42625.635636574079</v>
      </c>
      <c r="S965" s="12">
        <f t="shared" si="62"/>
        <v>2016</v>
      </c>
      <c r="T965" s="12"/>
    </row>
    <row r="966" spans="1:20" ht="42.75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8275</v>
      </c>
      <c r="O966" t="s">
        <v>8277</v>
      </c>
      <c r="P966">
        <f t="shared" si="63"/>
        <v>1</v>
      </c>
      <c r="Q966">
        <f t="shared" si="60"/>
        <v>30.31</v>
      </c>
      <c r="R966" s="10">
        <f t="shared" si="61"/>
        <v>42208.628692129627</v>
      </c>
      <c r="S966" s="12">
        <f t="shared" si="62"/>
        <v>2015</v>
      </c>
      <c r="T966" s="12"/>
    </row>
    <row r="967" spans="1:20" ht="42.75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8275</v>
      </c>
      <c r="O967" t="s">
        <v>8277</v>
      </c>
      <c r="P967">
        <f t="shared" si="63"/>
        <v>1</v>
      </c>
      <c r="Q967">
        <f t="shared" si="60"/>
        <v>49.67</v>
      </c>
      <c r="R967" s="10">
        <f t="shared" si="61"/>
        <v>42637.016736111109</v>
      </c>
      <c r="S967" s="12">
        <f t="shared" si="62"/>
        <v>2016</v>
      </c>
      <c r="T967" s="12"/>
    </row>
    <row r="968" spans="1:20" ht="42.75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8275</v>
      </c>
      <c r="O968" t="s">
        <v>8277</v>
      </c>
      <c r="P968">
        <f t="shared" si="63"/>
        <v>15</v>
      </c>
      <c r="Q968">
        <f t="shared" si="60"/>
        <v>59.2</v>
      </c>
      <c r="R968" s="10">
        <f t="shared" si="61"/>
        <v>42619.635787037041</v>
      </c>
      <c r="S968" s="12">
        <f t="shared" si="62"/>
        <v>2016</v>
      </c>
      <c r="T968" s="12"/>
    </row>
    <row r="969" spans="1:20" ht="42.75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8275</v>
      </c>
      <c r="O969" t="s">
        <v>8277</v>
      </c>
      <c r="P969">
        <f t="shared" si="63"/>
        <v>18</v>
      </c>
      <c r="Q969">
        <f t="shared" si="60"/>
        <v>43.98</v>
      </c>
      <c r="R969" s="10">
        <f t="shared" si="61"/>
        <v>42422.254328703704</v>
      </c>
      <c r="S969" s="12">
        <f t="shared" si="62"/>
        <v>2016</v>
      </c>
      <c r="T969" s="12"/>
    </row>
    <row r="970" spans="1:20" ht="42.75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8275</v>
      </c>
      <c r="O970" t="s">
        <v>8277</v>
      </c>
      <c r="P970">
        <f t="shared" si="63"/>
        <v>1</v>
      </c>
      <c r="Q970">
        <f t="shared" si="60"/>
        <v>26.5</v>
      </c>
      <c r="R970" s="10">
        <f t="shared" si="61"/>
        <v>41836.847615740742</v>
      </c>
      <c r="S970" s="12">
        <f t="shared" si="62"/>
        <v>2014</v>
      </c>
      <c r="T970" s="12"/>
    </row>
    <row r="971" spans="1:20" ht="28.5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8275</v>
      </c>
      <c r="O971" t="s">
        <v>8277</v>
      </c>
      <c r="P971">
        <f t="shared" si="63"/>
        <v>47</v>
      </c>
      <c r="Q971">
        <f t="shared" si="60"/>
        <v>1272.73</v>
      </c>
      <c r="R971" s="10">
        <f t="shared" si="61"/>
        <v>42742.30332175926</v>
      </c>
      <c r="S971" s="12">
        <f t="shared" si="62"/>
        <v>2017</v>
      </c>
      <c r="T971" s="12"/>
    </row>
    <row r="972" spans="1:20" ht="57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8275</v>
      </c>
      <c r="O972" t="s">
        <v>8277</v>
      </c>
      <c r="P972">
        <f t="shared" si="63"/>
        <v>46</v>
      </c>
      <c r="Q972">
        <f t="shared" si="60"/>
        <v>164</v>
      </c>
      <c r="R972" s="10">
        <f t="shared" si="61"/>
        <v>42721.220520833333</v>
      </c>
      <c r="S972" s="12">
        <f t="shared" si="62"/>
        <v>2016</v>
      </c>
      <c r="T972" s="12"/>
    </row>
    <row r="973" spans="1:20" ht="42.75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8275</v>
      </c>
      <c r="O973" t="s">
        <v>8277</v>
      </c>
      <c r="P973">
        <f t="shared" si="63"/>
        <v>0</v>
      </c>
      <c r="Q973">
        <f t="shared" si="60"/>
        <v>45.2</v>
      </c>
      <c r="R973" s="10">
        <f t="shared" si="61"/>
        <v>42111.709027777775</v>
      </c>
      <c r="S973" s="12">
        <f t="shared" si="62"/>
        <v>2015</v>
      </c>
      <c r="T973" s="12"/>
    </row>
    <row r="974" spans="1:20" ht="42.75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8275</v>
      </c>
      <c r="O974" t="s">
        <v>8277</v>
      </c>
      <c r="P974">
        <f t="shared" si="63"/>
        <v>35</v>
      </c>
      <c r="Q974">
        <f t="shared" si="60"/>
        <v>153.88999999999999</v>
      </c>
      <c r="R974" s="10">
        <f t="shared" si="61"/>
        <v>41856.865717592591</v>
      </c>
      <c r="S974" s="12">
        <f t="shared" si="62"/>
        <v>2014</v>
      </c>
      <c r="T974" s="12"/>
    </row>
    <row r="975" spans="1:20" ht="42.75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8275</v>
      </c>
      <c r="O975" t="s">
        <v>8277</v>
      </c>
      <c r="P975">
        <f t="shared" si="63"/>
        <v>2</v>
      </c>
      <c r="Q975">
        <f t="shared" si="60"/>
        <v>51.38</v>
      </c>
      <c r="R975" s="10">
        <f t="shared" si="61"/>
        <v>42257.014965277776</v>
      </c>
      <c r="S975" s="12">
        <f t="shared" si="62"/>
        <v>2015</v>
      </c>
      <c r="T975" s="12"/>
    </row>
    <row r="976" spans="1:20" ht="42.75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8275</v>
      </c>
      <c r="O976" t="s">
        <v>8277</v>
      </c>
      <c r="P976">
        <f t="shared" si="63"/>
        <v>1</v>
      </c>
      <c r="Q976">
        <f t="shared" si="60"/>
        <v>93.33</v>
      </c>
      <c r="R976" s="10">
        <f t="shared" si="61"/>
        <v>42424.749490740738</v>
      </c>
      <c r="S976" s="12">
        <f t="shared" si="62"/>
        <v>2016</v>
      </c>
      <c r="T976" s="12"/>
    </row>
    <row r="977" spans="1:20" ht="42.75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8275</v>
      </c>
      <c r="O977" t="s">
        <v>8277</v>
      </c>
      <c r="P977">
        <f t="shared" si="63"/>
        <v>3</v>
      </c>
      <c r="Q977">
        <f t="shared" si="60"/>
        <v>108.63</v>
      </c>
      <c r="R977" s="10">
        <f t="shared" si="61"/>
        <v>42489.696585648147</v>
      </c>
      <c r="S977" s="12">
        <f t="shared" si="62"/>
        <v>2016</v>
      </c>
      <c r="T977" s="12"/>
    </row>
    <row r="978" spans="1:20" ht="42.75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8275</v>
      </c>
      <c r="O978" t="s">
        <v>8277</v>
      </c>
      <c r="P978">
        <f t="shared" si="63"/>
        <v>2</v>
      </c>
      <c r="Q978">
        <f t="shared" si="60"/>
        <v>160.5</v>
      </c>
      <c r="R978" s="10">
        <f t="shared" si="61"/>
        <v>42185.058993055558</v>
      </c>
      <c r="S978" s="12">
        <f t="shared" si="62"/>
        <v>2015</v>
      </c>
      <c r="T978" s="12"/>
    </row>
    <row r="979" spans="1:20" ht="42.75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8275</v>
      </c>
      <c r="O979" t="s">
        <v>8277</v>
      </c>
      <c r="P979">
        <f t="shared" si="63"/>
        <v>34</v>
      </c>
      <c r="Q979">
        <f t="shared" si="60"/>
        <v>75.75</v>
      </c>
      <c r="R979" s="10">
        <f t="shared" si="61"/>
        <v>42391.942094907412</v>
      </c>
      <c r="S979" s="12">
        <f t="shared" si="62"/>
        <v>2016</v>
      </c>
      <c r="T979" s="12"/>
    </row>
    <row r="980" spans="1:20" ht="42.75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8275</v>
      </c>
      <c r="O980" t="s">
        <v>8277</v>
      </c>
      <c r="P980">
        <f t="shared" si="63"/>
        <v>56</v>
      </c>
      <c r="Q980">
        <f t="shared" si="60"/>
        <v>790.84</v>
      </c>
      <c r="R980" s="10">
        <f t="shared" si="61"/>
        <v>42395.309039351851</v>
      </c>
      <c r="S980" s="12">
        <f t="shared" si="62"/>
        <v>2016</v>
      </c>
      <c r="T980" s="12"/>
    </row>
    <row r="981" spans="1:20" ht="42.75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8275</v>
      </c>
      <c r="O981" t="s">
        <v>8277</v>
      </c>
      <c r="P981">
        <f t="shared" si="63"/>
        <v>83</v>
      </c>
      <c r="Q981">
        <f t="shared" si="60"/>
        <v>301.94</v>
      </c>
      <c r="R981" s="10">
        <f t="shared" si="61"/>
        <v>42506.416990740734</v>
      </c>
      <c r="S981" s="12">
        <f t="shared" si="62"/>
        <v>2016</v>
      </c>
      <c r="T981" s="12"/>
    </row>
    <row r="982" spans="1:20" ht="42.75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8275</v>
      </c>
      <c r="O982" t="s">
        <v>8277</v>
      </c>
      <c r="P982">
        <f t="shared" si="63"/>
        <v>15</v>
      </c>
      <c r="Q982">
        <f t="shared" si="60"/>
        <v>47.94</v>
      </c>
      <c r="R982" s="10">
        <f t="shared" si="61"/>
        <v>41928.904189814813</v>
      </c>
      <c r="S982" s="12">
        <f t="shared" si="62"/>
        <v>2014</v>
      </c>
      <c r="T982" s="12"/>
    </row>
    <row r="983" spans="1:20" ht="42.75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8275</v>
      </c>
      <c r="O983" t="s">
        <v>8277</v>
      </c>
      <c r="P983">
        <f t="shared" si="63"/>
        <v>0</v>
      </c>
      <c r="Q983">
        <f t="shared" si="60"/>
        <v>2.75</v>
      </c>
      <c r="R983" s="10">
        <f t="shared" si="61"/>
        <v>41830.947013888886</v>
      </c>
      <c r="S983" s="12">
        <f t="shared" si="62"/>
        <v>2014</v>
      </c>
      <c r="T983" s="12"/>
    </row>
    <row r="984" spans="1:20" ht="28.5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8275</v>
      </c>
      <c r="O984" t="s">
        <v>8277</v>
      </c>
      <c r="P984">
        <f t="shared" si="63"/>
        <v>0</v>
      </c>
      <c r="Q984">
        <f t="shared" si="60"/>
        <v>1</v>
      </c>
      <c r="R984" s="10">
        <f t="shared" si="61"/>
        <v>42615.753310185188</v>
      </c>
      <c r="S984" s="12">
        <f t="shared" si="62"/>
        <v>2016</v>
      </c>
      <c r="T984" s="12"/>
    </row>
    <row r="985" spans="1:20" ht="57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8275</v>
      </c>
      <c r="O985" t="s">
        <v>8277</v>
      </c>
      <c r="P985">
        <f t="shared" si="63"/>
        <v>30</v>
      </c>
      <c r="Q985">
        <f t="shared" si="60"/>
        <v>171.79</v>
      </c>
      <c r="R985" s="10">
        <f t="shared" si="61"/>
        <v>42574.667650462965</v>
      </c>
      <c r="S985" s="12">
        <f t="shared" si="62"/>
        <v>2016</v>
      </c>
      <c r="T985" s="12"/>
    </row>
    <row r="986" spans="1:20" ht="71.25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8275</v>
      </c>
      <c r="O986" t="s">
        <v>8277</v>
      </c>
      <c r="P986">
        <f t="shared" si="63"/>
        <v>1</v>
      </c>
      <c r="Q986">
        <f t="shared" si="60"/>
        <v>35.33</v>
      </c>
      <c r="R986" s="10">
        <f t="shared" si="61"/>
        <v>42061.11583333333</v>
      </c>
      <c r="S986" s="12">
        <f t="shared" si="62"/>
        <v>2015</v>
      </c>
      <c r="T986" s="12"/>
    </row>
    <row r="987" spans="1:20" ht="42.75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8275</v>
      </c>
      <c r="O987" t="s">
        <v>8277</v>
      </c>
      <c r="P987">
        <f t="shared" si="63"/>
        <v>6</v>
      </c>
      <c r="Q987">
        <f t="shared" si="60"/>
        <v>82.09</v>
      </c>
      <c r="R987" s="10">
        <f t="shared" si="61"/>
        <v>42339.967708333337</v>
      </c>
      <c r="S987" s="12">
        <f t="shared" si="62"/>
        <v>2015</v>
      </c>
      <c r="T987" s="12"/>
    </row>
    <row r="988" spans="1:20" ht="42.75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8275</v>
      </c>
      <c r="O988" t="s">
        <v>8277</v>
      </c>
      <c r="P988">
        <f t="shared" si="63"/>
        <v>13</v>
      </c>
      <c r="Q988">
        <f t="shared" si="60"/>
        <v>110.87</v>
      </c>
      <c r="R988" s="10">
        <f t="shared" si="61"/>
        <v>42324.767361111109</v>
      </c>
      <c r="S988" s="12">
        <f t="shared" si="62"/>
        <v>2015</v>
      </c>
      <c r="T988" s="12"/>
    </row>
    <row r="989" spans="1:20" ht="42.75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8275</v>
      </c>
      <c r="O989" t="s">
        <v>8277</v>
      </c>
      <c r="P989">
        <f t="shared" si="63"/>
        <v>13</v>
      </c>
      <c r="Q989">
        <f t="shared" si="60"/>
        <v>161.22</v>
      </c>
      <c r="R989" s="10">
        <f t="shared" si="61"/>
        <v>41773.294560185182</v>
      </c>
      <c r="S989" s="12">
        <f t="shared" si="62"/>
        <v>2014</v>
      </c>
      <c r="T989" s="12"/>
    </row>
    <row r="990" spans="1:20" ht="57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8275</v>
      </c>
      <c r="O990" t="s">
        <v>8277</v>
      </c>
      <c r="P990">
        <f t="shared" si="63"/>
        <v>0</v>
      </c>
      <c r="Q990">
        <f t="shared" si="60"/>
        <v>0</v>
      </c>
      <c r="R990" s="10">
        <f t="shared" si="61"/>
        <v>42614.356770833328</v>
      </c>
      <c r="S990" s="12">
        <f t="shared" si="62"/>
        <v>2016</v>
      </c>
      <c r="T990" s="12"/>
    </row>
    <row r="991" spans="1:20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8275</v>
      </c>
      <c r="O991" t="s">
        <v>8277</v>
      </c>
      <c r="P991">
        <f t="shared" si="63"/>
        <v>17</v>
      </c>
      <c r="Q991">
        <f t="shared" si="60"/>
        <v>52.41</v>
      </c>
      <c r="R991" s="10">
        <f t="shared" si="61"/>
        <v>42611.933969907404</v>
      </c>
      <c r="S991" s="12">
        <f t="shared" si="62"/>
        <v>2016</v>
      </c>
      <c r="T991" s="12"/>
    </row>
    <row r="992" spans="1:20" ht="42.75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8275</v>
      </c>
      <c r="O992" t="s">
        <v>8277</v>
      </c>
      <c r="P992">
        <f t="shared" si="63"/>
        <v>0</v>
      </c>
      <c r="Q992">
        <f t="shared" si="60"/>
        <v>13</v>
      </c>
      <c r="R992" s="10">
        <f t="shared" si="61"/>
        <v>41855.784305555557</v>
      </c>
      <c r="S992" s="12">
        <f t="shared" si="62"/>
        <v>2014</v>
      </c>
      <c r="T992" s="12"/>
    </row>
    <row r="993" spans="1:20" ht="71.25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8275</v>
      </c>
      <c r="O993" t="s">
        <v>8277</v>
      </c>
      <c r="P993">
        <f t="shared" si="63"/>
        <v>4</v>
      </c>
      <c r="Q993">
        <f t="shared" si="60"/>
        <v>30.29</v>
      </c>
      <c r="R993" s="10">
        <f t="shared" si="61"/>
        <v>42538.75680555556</v>
      </c>
      <c r="S993" s="12">
        <f t="shared" si="62"/>
        <v>2016</v>
      </c>
      <c r="T993" s="12"/>
    </row>
    <row r="994" spans="1:20" ht="42.75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8275</v>
      </c>
      <c r="O994" t="s">
        <v>8277</v>
      </c>
      <c r="P994">
        <f t="shared" si="63"/>
        <v>0</v>
      </c>
      <c r="Q994">
        <f t="shared" si="60"/>
        <v>116.75</v>
      </c>
      <c r="R994" s="10">
        <f t="shared" si="61"/>
        <v>42437.924988425926</v>
      </c>
      <c r="S994" s="12">
        <f t="shared" si="62"/>
        <v>2016</v>
      </c>
      <c r="T994" s="12"/>
    </row>
    <row r="995" spans="1:20" ht="42.75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8275</v>
      </c>
      <c r="O995" t="s">
        <v>8277</v>
      </c>
      <c r="P995">
        <f t="shared" si="63"/>
        <v>25</v>
      </c>
      <c r="Q995">
        <f t="shared" si="60"/>
        <v>89.6</v>
      </c>
      <c r="R995" s="10">
        <f t="shared" si="61"/>
        <v>42652.964907407411</v>
      </c>
      <c r="S995" s="12">
        <f t="shared" si="62"/>
        <v>2016</v>
      </c>
      <c r="T995" s="12"/>
    </row>
    <row r="996" spans="1:20" ht="57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8275</v>
      </c>
      <c r="O996" t="s">
        <v>8277</v>
      </c>
      <c r="P996">
        <f t="shared" si="63"/>
        <v>2</v>
      </c>
      <c r="Q996">
        <f t="shared" si="60"/>
        <v>424.45</v>
      </c>
      <c r="R996" s="10">
        <f t="shared" si="61"/>
        <v>41921.263078703705</v>
      </c>
      <c r="S996" s="12">
        <f t="shared" si="62"/>
        <v>2014</v>
      </c>
      <c r="T996" s="12"/>
    </row>
    <row r="997" spans="1:20" ht="42.75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8275</v>
      </c>
      <c r="O997" t="s">
        <v>8277</v>
      </c>
      <c r="P997">
        <f t="shared" si="63"/>
        <v>7</v>
      </c>
      <c r="Q997">
        <f t="shared" si="60"/>
        <v>80.67</v>
      </c>
      <c r="R997" s="10">
        <f t="shared" si="61"/>
        <v>41947.940740740742</v>
      </c>
      <c r="S997" s="12">
        <f t="shared" si="62"/>
        <v>2014</v>
      </c>
      <c r="T997" s="12"/>
    </row>
    <row r="998" spans="1:20" ht="28.5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8275</v>
      </c>
      <c r="O998" t="s">
        <v>8277</v>
      </c>
      <c r="P998">
        <f t="shared" si="63"/>
        <v>2</v>
      </c>
      <c r="Q998">
        <f t="shared" si="60"/>
        <v>13</v>
      </c>
      <c r="R998" s="10">
        <f t="shared" si="61"/>
        <v>41817.866435185184</v>
      </c>
      <c r="S998" s="12">
        <f t="shared" si="62"/>
        <v>2014</v>
      </c>
      <c r="T998" s="12"/>
    </row>
    <row r="999" spans="1:20" ht="28.5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8275</v>
      </c>
      <c r="O999" t="s">
        <v>8277</v>
      </c>
      <c r="P999">
        <f t="shared" si="63"/>
        <v>1</v>
      </c>
      <c r="Q999">
        <f t="shared" si="60"/>
        <v>8.1300000000000008</v>
      </c>
      <c r="R999" s="10">
        <f t="shared" si="61"/>
        <v>41941.10297453704</v>
      </c>
      <c r="S999" s="12">
        <f t="shared" si="62"/>
        <v>2014</v>
      </c>
      <c r="T999" s="12"/>
    </row>
    <row r="1000" spans="1:20" ht="42.75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8275</v>
      </c>
      <c r="O1000" t="s">
        <v>8277</v>
      </c>
      <c r="P1000">
        <f t="shared" si="63"/>
        <v>59</v>
      </c>
      <c r="Q1000">
        <f t="shared" si="60"/>
        <v>153.43</v>
      </c>
      <c r="R1000" s="10">
        <f t="shared" si="61"/>
        <v>42282.168993055559</v>
      </c>
      <c r="S1000" s="12">
        <f t="shared" si="62"/>
        <v>2015</v>
      </c>
      <c r="T1000" s="12"/>
    </row>
    <row r="1001" spans="1:20" ht="42.75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8275</v>
      </c>
      <c r="O1001" t="s">
        <v>8277</v>
      </c>
      <c r="P1001">
        <f t="shared" si="63"/>
        <v>8</v>
      </c>
      <c r="Q1001">
        <f t="shared" si="60"/>
        <v>292.08</v>
      </c>
      <c r="R1001" s="10">
        <f t="shared" si="61"/>
        <v>41926.29965277778</v>
      </c>
      <c r="S1001" s="12">
        <f t="shared" si="62"/>
        <v>2014</v>
      </c>
      <c r="T1001" s="12"/>
    </row>
    <row r="1002" spans="1:20" ht="42.75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8275</v>
      </c>
      <c r="O1002" t="s">
        <v>8277</v>
      </c>
      <c r="P1002">
        <f t="shared" si="63"/>
        <v>2</v>
      </c>
      <c r="Q1002">
        <f t="shared" si="60"/>
        <v>3304</v>
      </c>
      <c r="R1002" s="10">
        <f t="shared" si="61"/>
        <v>42749.059722222228</v>
      </c>
      <c r="S1002" s="12">
        <f t="shared" si="62"/>
        <v>2017</v>
      </c>
      <c r="T1002" s="12"/>
    </row>
    <row r="1003" spans="1:20" ht="42.75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8275</v>
      </c>
      <c r="O1003" t="s">
        <v>8277</v>
      </c>
      <c r="P1003">
        <f t="shared" si="63"/>
        <v>104</v>
      </c>
      <c r="Q1003">
        <f t="shared" si="60"/>
        <v>1300</v>
      </c>
      <c r="R1003" s="10">
        <f t="shared" si="61"/>
        <v>42720.720057870371</v>
      </c>
      <c r="S1003" s="12">
        <f t="shared" si="62"/>
        <v>2016</v>
      </c>
      <c r="T1003" s="12"/>
    </row>
    <row r="1004" spans="1:20" ht="42.75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8275</v>
      </c>
      <c r="O1004" t="s">
        <v>8277</v>
      </c>
      <c r="P1004">
        <f t="shared" si="63"/>
        <v>30</v>
      </c>
      <c r="Q1004">
        <f t="shared" si="60"/>
        <v>134.55000000000001</v>
      </c>
      <c r="R1004" s="10">
        <f t="shared" si="61"/>
        <v>42325.684189814812</v>
      </c>
      <c r="S1004" s="12">
        <f t="shared" si="62"/>
        <v>2015</v>
      </c>
      <c r="T1004" s="12"/>
    </row>
    <row r="1005" spans="1:20" ht="42.75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8275</v>
      </c>
      <c r="O1005" t="s">
        <v>8277</v>
      </c>
      <c r="P1005">
        <f t="shared" si="63"/>
        <v>16</v>
      </c>
      <c r="Q1005">
        <f t="shared" si="60"/>
        <v>214.07</v>
      </c>
      <c r="R1005" s="10">
        <f t="shared" si="61"/>
        <v>42780.709039351852</v>
      </c>
      <c r="S1005" s="12">
        <f t="shared" si="62"/>
        <v>2017</v>
      </c>
      <c r="T1005" s="12"/>
    </row>
    <row r="1006" spans="1:20" ht="28.5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8275</v>
      </c>
      <c r="O1006" t="s">
        <v>8277</v>
      </c>
      <c r="P1006">
        <f t="shared" si="63"/>
        <v>82</v>
      </c>
      <c r="Q1006">
        <f t="shared" si="60"/>
        <v>216.34</v>
      </c>
      <c r="R1006" s="10">
        <f t="shared" si="61"/>
        <v>42388.708645833336</v>
      </c>
      <c r="S1006" s="12">
        <f t="shared" si="62"/>
        <v>2016</v>
      </c>
      <c r="T1006" s="12"/>
    </row>
    <row r="1007" spans="1:20" ht="28.5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8275</v>
      </c>
      <c r="O1007" t="s">
        <v>8277</v>
      </c>
      <c r="P1007">
        <f t="shared" si="63"/>
        <v>75</v>
      </c>
      <c r="Q1007">
        <f t="shared" si="60"/>
        <v>932.31</v>
      </c>
      <c r="R1007" s="10">
        <f t="shared" si="61"/>
        <v>42276.624803240738</v>
      </c>
      <c r="S1007" s="12">
        <f t="shared" si="62"/>
        <v>2015</v>
      </c>
      <c r="T1007" s="12"/>
    </row>
    <row r="1008" spans="1:20" ht="42.75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8275</v>
      </c>
      <c r="O1008" t="s">
        <v>8277</v>
      </c>
      <c r="P1008">
        <f t="shared" si="63"/>
        <v>6</v>
      </c>
      <c r="Q1008">
        <f t="shared" si="60"/>
        <v>29.25</v>
      </c>
      <c r="R1008" s="10">
        <f t="shared" si="61"/>
        <v>41977.040185185186</v>
      </c>
      <c r="S1008" s="12">
        <f t="shared" si="62"/>
        <v>2014</v>
      </c>
      <c r="T1008" s="12"/>
    </row>
    <row r="1009" spans="1:20" ht="42.75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8275</v>
      </c>
      <c r="O1009" t="s">
        <v>8277</v>
      </c>
      <c r="P1009">
        <f t="shared" si="63"/>
        <v>44</v>
      </c>
      <c r="Q1009">
        <f t="shared" si="60"/>
        <v>174.95</v>
      </c>
      <c r="R1009" s="10">
        <f t="shared" si="61"/>
        <v>42676.583599537036</v>
      </c>
      <c r="S1009" s="12">
        <f t="shared" si="62"/>
        <v>2016</v>
      </c>
      <c r="T1009" s="12"/>
    </row>
    <row r="1010" spans="1:20" ht="42.75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8275</v>
      </c>
      <c r="O1010" t="s">
        <v>8277</v>
      </c>
      <c r="P1010">
        <f t="shared" si="63"/>
        <v>0</v>
      </c>
      <c r="Q1010">
        <f t="shared" si="60"/>
        <v>250</v>
      </c>
      <c r="R1010" s="10">
        <f t="shared" si="61"/>
        <v>42702.809201388889</v>
      </c>
      <c r="S1010" s="12">
        <f t="shared" si="62"/>
        <v>2016</v>
      </c>
      <c r="T1010" s="12"/>
    </row>
    <row r="1011" spans="1:20" ht="42.75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8275</v>
      </c>
      <c r="O1011" t="s">
        <v>8277</v>
      </c>
      <c r="P1011">
        <f t="shared" si="63"/>
        <v>13</v>
      </c>
      <c r="Q1011">
        <f t="shared" si="60"/>
        <v>65</v>
      </c>
      <c r="R1011" s="10">
        <f t="shared" si="61"/>
        <v>42510.604699074072</v>
      </c>
      <c r="S1011" s="12">
        <f t="shared" si="62"/>
        <v>2016</v>
      </c>
      <c r="T1011" s="12"/>
    </row>
    <row r="1012" spans="1:20" ht="42.75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8275</v>
      </c>
      <c r="O1012" t="s">
        <v>8277</v>
      </c>
      <c r="P1012">
        <f t="shared" si="63"/>
        <v>0</v>
      </c>
      <c r="Q1012">
        <f t="shared" si="60"/>
        <v>55</v>
      </c>
      <c r="R1012" s="10">
        <f t="shared" si="61"/>
        <v>42561.829421296294</v>
      </c>
      <c r="S1012" s="12">
        <f t="shared" si="62"/>
        <v>2016</v>
      </c>
      <c r="T1012" s="12"/>
    </row>
    <row r="1013" spans="1:20" ht="42.75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8275</v>
      </c>
      <c r="O1013" t="s">
        <v>8277</v>
      </c>
      <c r="P1013">
        <f t="shared" si="63"/>
        <v>0</v>
      </c>
      <c r="Q1013">
        <f t="shared" si="60"/>
        <v>75</v>
      </c>
      <c r="R1013" s="10">
        <f t="shared" si="61"/>
        <v>41946.898090277777</v>
      </c>
      <c r="S1013" s="12">
        <f t="shared" si="62"/>
        <v>2014</v>
      </c>
      <c r="T1013" s="12"/>
    </row>
    <row r="1014" spans="1:20" ht="57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8275</v>
      </c>
      <c r="O1014" t="s">
        <v>8277</v>
      </c>
      <c r="P1014">
        <f t="shared" si="63"/>
        <v>21535</v>
      </c>
      <c r="Q1014">
        <f t="shared" si="60"/>
        <v>1389.36</v>
      </c>
      <c r="R1014" s="10">
        <f t="shared" si="61"/>
        <v>42714.440416666665</v>
      </c>
      <c r="S1014" s="12">
        <f t="shared" si="62"/>
        <v>2016</v>
      </c>
      <c r="T1014" s="12"/>
    </row>
    <row r="1015" spans="1:20" ht="42.75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8275</v>
      </c>
      <c r="O1015" t="s">
        <v>8277</v>
      </c>
      <c r="P1015">
        <f t="shared" si="63"/>
        <v>35</v>
      </c>
      <c r="Q1015">
        <f t="shared" si="60"/>
        <v>95.91</v>
      </c>
      <c r="R1015" s="10">
        <f t="shared" si="61"/>
        <v>42339.833981481483</v>
      </c>
      <c r="S1015" s="12">
        <f t="shared" si="62"/>
        <v>2015</v>
      </c>
      <c r="T1015" s="12"/>
    </row>
    <row r="1016" spans="1:20" ht="28.5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8275</v>
      </c>
      <c r="O1016" t="s">
        <v>8277</v>
      </c>
      <c r="P1016">
        <f t="shared" si="63"/>
        <v>31</v>
      </c>
      <c r="Q1016">
        <f t="shared" si="60"/>
        <v>191.25</v>
      </c>
      <c r="R1016" s="10">
        <f t="shared" si="61"/>
        <v>41955.002488425926</v>
      </c>
      <c r="S1016" s="12">
        <f t="shared" si="62"/>
        <v>2014</v>
      </c>
      <c r="T1016" s="12"/>
    </row>
    <row r="1017" spans="1:20" ht="28.5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8275</v>
      </c>
      <c r="O1017" t="s">
        <v>8277</v>
      </c>
      <c r="P1017">
        <f t="shared" si="63"/>
        <v>3</v>
      </c>
      <c r="Q1017">
        <f t="shared" si="60"/>
        <v>40</v>
      </c>
      <c r="R1017" s="10">
        <f t="shared" si="61"/>
        <v>42303.878414351857</v>
      </c>
      <c r="S1017" s="12">
        <f t="shared" si="62"/>
        <v>2015</v>
      </c>
      <c r="T1017" s="12"/>
    </row>
    <row r="1018" spans="1:20" ht="42.75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8275</v>
      </c>
      <c r="O1018" t="s">
        <v>8277</v>
      </c>
      <c r="P1018">
        <f t="shared" si="63"/>
        <v>3</v>
      </c>
      <c r="Q1018">
        <f t="shared" si="60"/>
        <v>74.790000000000006</v>
      </c>
      <c r="R1018" s="10">
        <f t="shared" si="61"/>
        <v>42422.107129629629</v>
      </c>
      <c r="S1018" s="12">
        <f t="shared" si="62"/>
        <v>2016</v>
      </c>
      <c r="T1018" s="12"/>
    </row>
    <row r="1019" spans="1:20" ht="42.75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8275</v>
      </c>
      <c r="O1019" t="s">
        <v>8277</v>
      </c>
      <c r="P1019">
        <f t="shared" si="63"/>
        <v>23</v>
      </c>
      <c r="Q1019">
        <f t="shared" si="60"/>
        <v>161.12</v>
      </c>
      <c r="R1019" s="10">
        <f t="shared" si="61"/>
        <v>42289.675173611111</v>
      </c>
      <c r="S1019" s="12">
        <f t="shared" si="62"/>
        <v>2015</v>
      </c>
      <c r="T1019" s="12"/>
    </row>
    <row r="1020" spans="1:20" ht="42.75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8275</v>
      </c>
      <c r="O1020" t="s">
        <v>8277</v>
      </c>
      <c r="P1020">
        <f t="shared" si="63"/>
        <v>3</v>
      </c>
      <c r="Q1020">
        <f t="shared" si="60"/>
        <v>88.71</v>
      </c>
      <c r="R1020" s="10">
        <f t="shared" si="61"/>
        <v>42535.492280092592</v>
      </c>
      <c r="S1020" s="12">
        <f t="shared" si="62"/>
        <v>2016</v>
      </c>
      <c r="T1020" s="12"/>
    </row>
    <row r="1021" spans="1:20" ht="42.75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8275</v>
      </c>
      <c r="O1021" t="s">
        <v>8277</v>
      </c>
      <c r="P1021">
        <f t="shared" si="63"/>
        <v>47</v>
      </c>
      <c r="Q1021">
        <f t="shared" si="60"/>
        <v>53.25</v>
      </c>
      <c r="R1021" s="10">
        <f t="shared" si="61"/>
        <v>42009.973946759259</v>
      </c>
      <c r="S1021" s="12">
        <f t="shared" si="62"/>
        <v>2015</v>
      </c>
      <c r="T1021" s="12"/>
    </row>
    <row r="1022" spans="1:20" ht="42.75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8281</v>
      </c>
      <c r="O1022" t="s">
        <v>8286</v>
      </c>
      <c r="P1022">
        <f t="shared" si="63"/>
        <v>206</v>
      </c>
      <c r="Q1022">
        <f t="shared" si="60"/>
        <v>106.2</v>
      </c>
      <c r="R1022" s="10">
        <f t="shared" si="61"/>
        <v>42127.069548611107</v>
      </c>
      <c r="S1022" s="12">
        <f t="shared" si="62"/>
        <v>2015</v>
      </c>
      <c r="T1022" s="12"/>
    </row>
    <row r="1023" spans="1:20" ht="42.75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8281</v>
      </c>
      <c r="O1023" t="s">
        <v>8286</v>
      </c>
      <c r="P1023">
        <f t="shared" si="63"/>
        <v>352</v>
      </c>
      <c r="Q1023">
        <f t="shared" si="60"/>
        <v>22.08</v>
      </c>
      <c r="R1023" s="10">
        <f t="shared" si="61"/>
        <v>42271.251979166671</v>
      </c>
      <c r="S1023" s="12">
        <f t="shared" si="62"/>
        <v>2015</v>
      </c>
      <c r="T1023" s="12"/>
    </row>
    <row r="1024" spans="1:20" ht="28.5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8281</v>
      </c>
      <c r="O1024" t="s">
        <v>8286</v>
      </c>
      <c r="P1024">
        <f t="shared" si="63"/>
        <v>115</v>
      </c>
      <c r="Q1024">
        <f t="shared" si="60"/>
        <v>31.05</v>
      </c>
      <c r="R1024" s="10">
        <f t="shared" si="61"/>
        <v>42111.646724537044</v>
      </c>
      <c r="S1024" s="12">
        <f t="shared" si="62"/>
        <v>2015</v>
      </c>
      <c r="T1024" s="12"/>
    </row>
    <row r="1025" spans="1:20" ht="42.75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8281</v>
      </c>
      <c r="O1025" t="s">
        <v>8286</v>
      </c>
      <c r="P1025">
        <f t="shared" si="63"/>
        <v>237</v>
      </c>
      <c r="Q1025">
        <f t="shared" si="60"/>
        <v>36.21</v>
      </c>
      <c r="R1025" s="10">
        <f t="shared" si="61"/>
        <v>42145.919687500005</v>
      </c>
      <c r="S1025" s="12">
        <f t="shared" si="62"/>
        <v>2015</v>
      </c>
      <c r="T1025" s="12"/>
    </row>
    <row r="1026" spans="1:20" ht="42.75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8281</v>
      </c>
      <c r="O1026" t="s">
        <v>8286</v>
      </c>
      <c r="P1026">
        <f t="shared" si="63"/>
        <v>119</v>
      </c>
      <c r="Q1026">
        <f t="shared" si="60"/>
        <v>388.98</v>
      </c>
      <c r="R1026" s="10">
        <f t="shared" si="61"/>
        <v>42370.580590277779</v>
      </c>
      <c r="S1026" s="12">
        <f t="shared" si="62"/>
        <v>2016</v>
      </c>
      <c r="T1026" s="12"/>
    </row>
    <row r="1027" spans="1:20" ht="28.5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8281</v>
      </c>
      <c r="O1027" t="s">
        <v>8286</v>
      </c>
      <c r="P1027">
        <f t="shared" si="63"/>
        <v>110</v>
      </c>
      <c r="Q1027">
        <f t="shared" ref="Q1027:Q1090" si="64">IFERROR(ROUND(E1027/L1027,2),0)</f>
        <v>71.849999999999994</v>
      </c>
      <c r="R1027" s="10">
        <f t="shared" ref="R1027:R1090" si="65">(((J1027/60)/60)/24)+DATE(1970,1,1)</f>
        <v>42049.833761574075</v>
      </c>
      <c r="S1027" s="12">
        <f t="shared" ref="S1027:S1090" si="66">YEAR(R1027)</f>
        <v>2015</v>
      </c>
      <c r="T1027" s="12"/>
    </row>
    <row r="1028" spans="1:20" ht="42.75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8281</v>
      </c>
      <c r="O1028" t="s">
        <v>8286</v>
      </c>
      <c r="P1028">
        <f t="shared" ref="P1028:P1091" si="67">ROUND(E1028/D1028*100,0)</f>
        <v>100</v>
      </c>
      <c r="Q1028">
        <f t="shared" si="64"/>
        <v>57.38</v>
      </c>
      <c r="R1028" s="10">
        <f t="shared" si="65"/>
        <v>42426.407592592594</v>
      </c>
      <c r="S1028" s="12">
        <f t="shared" si="66"/>
        <v>2016</v>
      </c>
      <c r="T1028" s="12"/>
    </row>
    <row r="1029" spans="1:20" ht="42.75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8281</v>
      </c>
      <c r="O1029" t="s">
        <v>8286</v>
      </c>
      <c r="P1029">
        <f t="shared" si="67"/>
        <v>103</v>
      </c>
      <c r="Q1029">
        <f t="shared" si="64"/>
        <v>69.67</v>
      </c>
      <c r="R1029" s="10">
        <f t="shared" si="65"/>
        <v>41905.034108796295</v>
      </c>
      <c r="S1029" s="12">
        <f t="shared" si="66"/>
        <v>2014</v>
      </c>
      <c r="T1029" s="12"/>
    </row>
    <row r="1030" spans="1:20" ht="42.75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8281</v>
      </c>
      <c r="O1030" t="s">
        <v>8286</v>
      </c>
      <c r="P1030">
        <f t="shared" si="67"/>
        <v>117</v>
      </c>
      <c r="Q1030">
        <f t="shared" si="64"/>
        <v>45.99</v>
      </c>
      <c r="R1030" s="10">
        <f t="shared" si="65"/>
        <v>42755.627372685187</v>
      </c>
      <c r="S1030" s="12">
        <f t="shared" si="66"/>
        <v>2017</v>
      </c>
      <c r="T1030" s="12"/>
    </row>
    <row r="1031" spans="1:20" ht="28.5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8281</v>
      </c>
      <c r="O1031" t="s">
        <v>8286</v>
      </c>
      <c r="P1031">
        <f t="shared" si="67"/>
        <v>112</v>
      </c>
      <c r="Q1031">
        <f t="shared" si="64"/>
        <v>79.260000000000005</v>
      </c>
      <c r="R1031" s="10">
        <f t="shared" si="65"/>
        <v>42044.711886574078</v>
      </c>
      <c r="S1031" s="12">
        <f t="shared" si="66"/>
        <v>2015</v>
      </c>
      <c r="T1031" s="12"/>
    </row>
    <row r="1032" spans="1:20" ht="28.5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8281</v>
      </c>
      <c r="O1032" t="s">
        <v>8286</v>
      </c>
      <c r="P1032">
        <f t="shared" si="67"/>
        <v>342</v>
      </c>
      <c r="Q1032">
        <f t="shared" si="64"/>
        <v>43.03</v>
      </c>
      <c r="R1032" s="10">
        <f t="shared" si="65"/>
        <v>42611.483206018514</v>
      </c>
      <c r="S1032" s="12">
        <f t="shared" si="66"/>
        <v>2016</v>
      </c>
      <c r="T1032" s="12"/>
    </row>
    <row r="1033" spans="1:20" ht="42.75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8281</v>
      </c>
      <c r="O1033" t="s">
        <v>8286</v>
      </c>
      <c r="P1033">
        <f t="shared" si="67"/>
        <v>107</v>
      </c>
      <c r="Q1033">
        <f t="shared" si="64"/>
        <v>108.48</v>
      </c>
      <c r="R1033" s="10">
        <f t="shared" si="65"/>
        <v>42324.764004629629</v>
      </c>
      <c r="S1033" s="12">
        <f t="shared" si="66"/>
        <v>2015</v>
      </c>
      <c r="T1033" s="12"/>
    </row>
    <row r="1034" spans="1:20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8281</v>
      </c>
      <c r="O1034" t="s">
        <v>8286</v>
      </c>
      <c r="P1034">
        <f t="shared" si="67"/>
        <v>108</v>
      </c>
      <c r="Q1034">
        <f t="shared" si="64"/>
        <v>61.03</v>
      </c>
      <c r="R1034" s="10">
        <f t="shared" si="65"/>
        <v>42514.666956018518</v>
      </c>
      <c r="S1034" s="12">
        <f t="shared" si="66"/>
        <v>2016</v>
      </c>
      <c r="T1034" s="12"/>
    </row>
    <row r="1035" spans="1:20" ht="42.75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8281</v>
      </c>
      <c r="O1035" t="s">
        <v>8286</v>
      </c>
      <c r="P1035">
        <f t="shared" si="67"/>
        <v>103</v>
      </c>
      <c r="Q1035">
        <f t="shared" si="64"/>
        <v>50.59</v>
      </c>
      <c r="R1035" s="10">
        <f t="shared" si="65"/>
        <v>42688.732407407413</v>
      </c>
      <c r="S1035" s="12">
        <f t="shared" si="66"/>
        <v>2016</v>
      </c>
      <c r="T1035" s="12"/>
    </row>
    <row r="1036" spans="1:20" ht="42.75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8281</v>
      </c>
      <c r="O1036" t="s">
        <v>8286</v>
      </c>
      <c r="P1036">
        <f t="shared" si="67"/>
        <v>130</v>
      </c>
      <c r="Q1036">
        <f t="shared" si="64"/>
        <v>39.159999999999997</v>
      </c>
      <c r="R1036" s="10">
        <f t="shared" si="65"/>
        <v>42555.166712962964</v>
      </c>
      <c r="S1036" s="12">
        <f t="shared" si="66"/>
        <v>2016</v>
      </c>
      <c r="T1036" s="12"/>
    </row>
    <row r="1037" spans="1:20" ht="42.75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8281</v>
      </c>
      <c r="O1037" t="s">
        <v>8286</v>
      </c>
      <c r="P1037">
        <f t="shared" si="67"/>
        <v>108</v>
      </c>
      <c r="Q1037">
        <f t="shared" si="64"/>
        <v>65.16</v>
      </c>
      <c r="R1037" s="10">
        <f t="shared" si="65"/>
        <v>42016.641435185185</v>
      </c>
      <c r="S1037" s="12">
        <f t="shared" si="66"/>
        <v>2015</v>
      </c>
      <c r="T1037" s="12"/>
    </row>
    <row r="1038" spans="1:20" ht="42.75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8281</v>
      </c>
      <c r="O1038" t="s">
        <v>8286</v>
      </c>
      <c r="P1038">
        <f t="shared" si="67"/>
        <v>112</v>
      </c>
      <c r="Q1038">
        <f t="shared" si="64"/>
        <v>23.96</v>
      </c>
      <c r="R1038" s="10">
        <f t="shared" si="65"/>
        <v>41249.448958333334</v>
      </c>
      <c r="S1038" s="12">
        <f t="shared" si="66"/>
        <v>2012</v>
      </c>
      <c r="T1038" s="12"/>
    </row>
    <row r="1039" spans="1:20" ht="42.75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8281</v>
      </c>
      <c r="O1039" t="s">
        <v>8286</v>
      </c>
      <c r="P1039">
        <f t="shared" si="67"/>
        <v>102</v>
      </c>
      <c r="Q1039">
        <f t="shared" si="64"/>
        <v>48.62</v>
      </c>
      <c r="R1039" s="10">
        <f t="shared" si="65"/>
        <v>42119.822476851856</v>
      </c>
      <c r="S1039" s="12">
        <f t="shared" si="66"/>
        <v>2015</v>
      </c>
      <c r="T1039" s="12"/>
    </row>
    <row r="1040" spans="1:20" ht="42.75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8281</v>
      </c>
      <c r="O1040" t="s">
        <v>8286</v>
      </c>
      <c r="P1040">
        <f t="shared" si="67"/>
        <v>145</v>
      </c>
      <c r="Q1040">
        <f t="shared" si="64"/>
        <v>35.74</v>
      </c>
      <c r="R1040" s="10">
        <f t="shared" si="65"/>
        <v>42418.231747685189</v>
      </c>
      <c r="S1040" s="12">
        <f t="shared" si="66"/>
        <v>2016</v>
      </c>
      <c r="T1040" s="12"/>
    </row>
    <row r="1041" spans="1:20" ht="42.75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8281</v>
      </c>
      <c r="O1041" t="s">
        <v>8286</v>
      </c>
      <c r="P1041">
        <f t="shared" si="67"/>
        <v>128</v>
      </c>
      <c r="Q1041">
        <f t="shared" si="64"/>
        <v>21.37</v>
      </c>
      <c r="R1041" s="10">
        <f t="shared" si="65"/>
        <v>42692.109328703707</v>
      </c>
      <c r="S1041" s="12">
        <f t="shared" si="66"/>
        <v>2016</v>
      </c>
      <c r="T1041" s="12"/>
    </row>
    <row r="1042" spans="1:20" ht="42.75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8287</v>
      </c>
      <c r="O1042" t="s">
        <v>8288</v>
      </c>
      <c r="P1042">
        <f t="shared" si="67"/>
        <v>0</v>
      </c>
      <c r="Q1042">
        <f t="shared" si="64"/>
        <v>250</v>
      </c>
      <c r="R1042" s="10">
        <f t="shared" si="65"/>
        <v>42579.708437499998</v>
      </c>
      <c r="S1042" s="12">
        <f t="shared" si="66"/>
        <v>2016</v>
      </c>
      <c r="T1042" s="12"/>
    </row>
    <row r="1043" spans="1:20" ht="42.75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8287</v>
      </c>
      <c r="O1043" t="s">
        <v>8288</v>
      </c>
      <c r="P1043">
        <f t="shared" si="67"/>
        <v>0</v>
      </c>
      <c r="Q1043">
        <f t="shared" si="64"/>
        <v>0</v>
      </c>
      <c r="R1043" s="10">
        <f t="shared" si="65"/>
        <v>41831.060092592597</v>
      </c>
      <c r="S1043" s="12">
        <f t="shared" si="66"/>
        <v>2014</v>
      </c>
      <c r="T1043" s="12"/>
    </row>
    <row r="1044" spans="1:20" ht="42.75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8287</v>
      </c>
      <c r="O1044" t="s">
        <v>8288</v>
      </c>
      <c r="P1044">
        <f t="shared" si="67"/>
        <v>2</v>
      </c>
      <c r="Q1044">
        <f t="shared" si="64"/>
        <v>10</v>
      </c>
      <c r="R1044" s="10">
        <f t="shared" si="65"/>
        <v>41851.696157407408</v>
      </c>
      <c r="S1044" s="12">
        <f t="shared" si="66"/>
        <v>2014</v>
      </c>
      <c r="T1044" s="12"/>
    </row>
    <row r="1045" spans="1:20" ht="42.75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8287</v>
      </c>
      <c r="O1045" t="s">
        <v>8288</v>
      </c>
      <c r="P1045">
        <f t="shared" si="67"/>
        <v>9</v>
      </c>
      <c r="Q1045">
        <f t="shared" si="64"/>
        <v>29.24</v>
      </c>
      <c r="R1045" s="10">
        <f t="shared" si="65"/>
        <v>42114.252951388888</v>
      </c>
      <c r="S1045" s="12">
        <f t="shared" si="66"/>
        <v>2015</v>
      </c>
      <c r="T1045" s="12"/>
    </row>
    <row r="1046" spans="1:20" ht="42.75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8287</v>
      </c>
      <c r="O1046" t="s">
        <v>8288</v>
      </c>
      <c r="P1046">
        <f t="shared" si="67"/>
        <v>0</v>
      </c>
      <c r="Q1046">
        <f t="shared" si="64"/>
        <v>3</v>
      </c>
      <c r="R1046" s="10">
        <f t="shared" si="65"/>
        <v>42011.925937499997</v>
      </c>
      <c r="S1046" s="12">
        <f t="shared" si="66"/>
        <v>2015</v>
      </c>
      <c r="T1046" s="12"/>
    </row>
    <row r="1047" spans="1:20" ht="42.75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8287</v>
      </c>
      <c r="O1047" t="s">
        <v>8288</v>
      </c>
      <c r="P1047">
        <f t="shared" si="67"/>
        <v>3</v>
      </c>
      <c r="Q1047">
        <f t="shared" si="64"/>
        <v>33.25</v>
      </c>
      <c r="R1047" s="10">
        <f t="shared" si="65"/>
        <v>41844.874421296299</v>
      </c>
      <c r="S1047" s="12">
        <f t="shared" si="66"/>
        <v>2014</v>
      </c>
      <c r="T1047" s="12"/>
    </row>
    <row r="1048" spans="1:20" ht="42.75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8287</v>
      </c>
      <c r="O1048" t="s">
        <v>8288</v>
      </c>
      <c r="P1048">
        <f t="shared" si="67"/>
        <v>0</v>
      </c>
      <c r="Q1048">
        <f t="shared" si="64"/>
        <v>0</v>
      </c>
      <c r="R1048" s="10">
        <f t="shared" si="65"/>
        <v>42319.851388888885</v>
      </c>
      <c r="S1048" s="12">
        <f t="shared" si="66"/>
        <v>2015</v>
      </c>
      <c r="T1048" s="12"/>
    </row>
    <row r="1049" spans="1:20" ht="42.75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8287</v>
      </c>
      <c r="O1049" t="s">
        <v>8288</v>
      </c>
      <c r="P1049">
        <f t="shared" si="67"/>
        <v>0</v>
      </c>
      <c r="Q1049">
        <f t="shared" si="64"/>
        <v>1</v>
      </c>
      <c r="R1049" s="10">
        <f t="shared" si="65"/>
        <v>41918.818460648145</v>
      </c>
      <c r="S1049" s="12">
        <f t="shared" si="66"/>
        <v>2014</v>
      </c>
      <c r="T1049" s="12"/>
    </row>
    <row r="1050" spans="1:20" ht="42.75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8287</v>
      </c>
      <c r="O1050" t="s">
        <v>8288</v>
      </c>
      <c r="P1050">
        <f t="shared" si="67"/>
        <v>1</v>
      </c>
      <c r="Q1050">
        <f t="shared" si="64"/>
        <v>53</v>
      </c>
      <c r="R1050" s="10">
        <f t="shared" si="65"/>
        <v>42598.053113425922</v>
      </c>
      <c r="S1050" s="12">
        <f t="shared" si="66"/>
        <v>2016</v>
      </c>
      <c r="T1050" s="12"/>
    </row>
    <row r="1051" spans="1:20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8287</v>
      </c>
      <c r="O1051" t="s">
        <v>8288</v>
      </c>
      <c r="P1051">
        <f t="shared" si="67"/>
        <v>0</v>
      </c>
      <c r="Q1051">
        <f t="shared" si="64"/>
        <v>0</v>
      </c>
      <c r="R1051" s="10">
        <f t="shared" si="65"/>
        <v>42382.431076388893</v>
      </c>
      <c r="S1051" s="12">
        <f t="shared" si="66"/>
        <v>2016</v>
      </c>
      <c r="T1051" s="12"/>
    </row>
    <row r="1052" spans="1:20" ht="28.5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8287</v>
      </c>
      <c r="O1052" t="s">
        <v>8288</v>
      </c>
      <c r="P1052">
        <f t="shared" si="67"/>
        <v>0</v>
      </c>
      <c r="Q1052">
        <f t="shared" si="64"/>
        <v>0</v>
      </c>
      <c r="R1052" s="10">
        <f t="shared" si="65"/>
        <v>42231.7971875</v>
      </c>
      <c r="S1052" s="12">
        <f t="shared" si="66"/>
        <v>2015</v>
      </c>
      <c r="T1052" s="12"/>
    </row>
    <row r="1053" spans="1:20" ht="42.75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8287</v>
      </c>
      <c r="O1053" t="s">
        <v>8288</v>
      </c>
      <c r="P1053">
        <f t="shared" si="67"/>
        <v>0</v>
      </c>
      <c r="Q1053">
        <f t="shared" si="64"/>
        <v>0</v>
      </c>
      <c r="R1053" s="10">
        <f t="shared" si="65"/>
        <v>41850.014178240745</v>
      </c>
      <c r="S1053" s="12">
        <f t="shared" si="66"/>
        <v>2014</v>
      </c>
      <c r="T1053" s="12"/>
    </row>
    <row r="1054" spans="1:20" ht="57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8287</v>
      </c>
      <c r="O1054" t="s">
        <v>8288</v>
      </c>
      <c r="P1054">
        <f t="shared" si="67"/>
        <v>0</v>
      </c>
      <c r="Q1054">
        <f t="shared" si="64"/>
        <v>0</v>
      </c>
      <c r="R1054" s="10">
        <f t="shared" si="65"/>
        <v>42483.797395833331</v>
      </c>
      <c r="S1054" s="12">
        <f t="shared" si="66"/>
        <v>2016</v>
      </c>
      <c r="T1054" s="12"/>
    </row>
    <row r="1055" spans="1:20" ht="42.75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8287</v>
      </c>
      <c r="O1055" t="s">
        <v>8288</v>
      </c>
      <c r="P1055">
        <f t="shared" si="67"/>
        <v>1</v>
      </c>
      <c r="Q1055">
        <f t="shared" si="64"/>
        <v>15</v>
      </c>
      <c r="R1055" s="10">
        <f t="shared" si="65"/>
        <v>42775.172824074078</v>
      </c>
      <c r="S1055" s="12">
        <f t="shared" si="66"/>
        <v>2017</v>
      </c>
      <c r="T1055" s="12"/>
    </row>
    <row r="1056" spans="1:20" ht="57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8287</v>
      </c>
      <c r="O1056" t="s">
        <v>8288</v>
      </c>
      <c r="P1056">
        <f t="shared" si="67"/>
        <v>0</v>
      </c>
      <c r="Q1056">
        <f t="shared" si="64"/>
        <v>0</v>
      </c>
      <c r="R1056" s="10">
        <f t="shared" si="65"/>
        <v>41831.851840277777</v>
      </c>
      <c r="S1056" s="12">
        <f t="shared" si="66"/>
        <v>2014</v>
      </c>
      <c r="T1056" s="12"/>
    </row>
    <row r="1057" spans="1:20" ht="42.75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8287</v>
      </c>
      <c r="O1057" t="s">
        <v>8288</v>
      </c>
      <c r="P1057">
        <f t="shared" si="67"/>
        <v>0</v>
      </c>
      <c r="Q1057">
        <f t="shared" si="64"/>
        <v>0</v>
      </c>
      <c r="R1057" s="10">
        <f t="shared" si="65"/>
        <v>42406.992418981477</v>
      </c>
      <c r="S1057" s="12">
        <f t="shared" si="66"/>
        <v>2016</v>
      </c>
      <c r="T1057" s="12"/>
    </row>
    <row r="1058" spans="1:20" ht="42.75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8287</v>
      </c>
      <c r="O1058" t="s">
        <v>8288</v>
      </c>
      <c r="P1058">
        <f t="shared" si="67"/>
        <v>0</v>
      </c>
      <c r="Q1058">
        <f t="shared" si="64"/>
        <v>0</v>
      </c>
      <c r="R1058" s="10">
        <f t="shared" si="65"/>
        <v>42058.719641203701</v>
      </c>
      <c r="S1058" s="12">
        <f t="shared" si="66"/>
        <v>2015</v>
      </c>
      <c r="T1058" s="12"/>
    </row>
    <row r="1059" spans="1:20" ht="42.75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8287</v>
      </c>
      <c r="O1059" t="s">
        <v>8288</v>
      </c>
      <c r="P1059">
        <f t="shared" si="67"/>
        <v>0</v>
      </c>
      <c r="Q1059">
        <f t="shared" si="64"/>
        <v>0</v>
      </c>
      <c r="R1059" s="10">
        <f t="shared" si="65"/>
        <v>42678.871331018512</v>
      </c>
      <c r="S1059" s="12">
        <f t="shared" si="66"/>
        <v>2016</v>
      </c>
      <c r="T1059" s="12"/>
    </row>
    <row r="1060" spans="1:20" ht="42.75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8287</v>
      </c>
      <c r="O1060" t="s">
        <v>8288</v>
      </c>
      <c r="P1060">
        <f t="shared" si="67"/>
        <v>0</v>
      </c>
      <c r="Q1060">
        <f t="shared" si="64"/>
        <v>0</v>
      </c>
      <c r="R1060" s="10">
        <f t="shared" si="65"/>
        <v>42047.900960648149</v>
      </c>
      <c r="S1060" s="12">
        <f t="shared" si="66"/>
        <v>2015</v>
      </c>
      <c r="T1060" s="12"/>
    </row>
    <row r="1061" spans="1:20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8287</v>
      </c>
      <c r="O1061" t="s">
        <v>8288</v>
      </c>
      <c r="P1061">
        <f t="shared" si="67"/>
        <v>0</v>
      </c>
      <c r="Q1061">
        <f t="shared" si="64"/>
        <v>0</v>
      </c>
      <c r="R1061" s="10">
        <f t="shared" si="65"/>
        <v>42046.79</v>
      </c>
      <c r="S1061" s="12">
        <f t="shared" si="66"/>
        <v>2015</v>
      </c>
      <c r="T1061" s="12"/>
    </row>
    <row r="1062" spans="1:20" ht="42.75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8287</v>
      </c>
      <c r="O1062" t="s">
        <v>8288</v>
      </c>
      <c r="P1062">
        <f t="shared" si="67"/>
        <v>1</v>
      </c>
      <c r="Q1062">
        <f t="shared" si="64"/>
        <v>50</v>
      </c>
      <c r="R1062" s="10">
        <f t="shared" si="65"/>
        <v>42079.913113425922</v>
      </c>
      <c r="S1062" s="12">
        <f t="shared" si="66"/>
        <v>2015</v>
      </c>
      <c r="T1062" s="12"/>
    </row>
    <row r="1063" spans="1:20" ht="28.5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8287</v>
      </c>
      <c r="O1063" t="s">
        <v>8288</v>
      </c>
      <c r="P1063">
        <f t="shared" si="67"/>
        <v>0</v>
      </c>
      <c r="Q1063">
        <f t="shared" si="64"/>
        <v>0</v>
      </c>
      <c r="R1063" s="10">
        <f t="shared" si="65"/>
        <v>42432.276712962965</v>
      </c>
      <c r="S1063" s="12">
        <f t="shared" si="66"/>
        <v>2016</v>
      </c>
      <c r="T1063" s="12"/>
    </row>
    <row r="1064" spans="1:20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8287</v>
      </c>
      <c r="O1064" t="s">
        <v>8288</v>
      </c>
      <c r="P1064">
        <f t="shared" si="67"/>
        <v>95</v>
      </c>
      <c r="Q1064">
        <f t="shared" si="64"/>
        <v>47.5</v>
      </c>
      <c r="R1064" s="10">
        <f t="shared" si="65"/>
        <v>42556.807187500002</v>
      </c>
      <c r="S1064" s="12">
        <f t="shared" si="66"/>
        <v>2016</v>
      </c>
      <c r="T1064" s="12"/>
    </row>
    <row r="1065" spans="1:20" ht="42.75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8287</v>
      </c>
      <c r="O1065" t="s">
        <v>8288</v>
      </c>
      <c r="P1065">
        <f t="shared" si="67"/>
        <v>0</v>
      </c>
      <c r="Q1065">
        <f t="shared" si="64"/>
        <v>0</v>
      </c>
      <c r="R1065" s="10">
        <f t="shared" si="65"/>
        <v>42583.030810185184</v>
      </c>
      <c r="S1065" s="12">
        <f t="shared" si="66"/>
        <v>2016</v>
      </c>
      <c r="T1065" s="12"/>
    </row>
    <row r="1066" spans="1:20" ht="42.75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8289</v>
      </c>
      <c r="O1066" t="s">
        <v>8290</v>
      </c>
      <c r="P1066">
        <f t="shared" si="67"/>
        <v>9</v>
      </c>
      <c r="Q1066">
        <f t="shared" si="64"/>
        <v>65.67</v>
      </c>
      <c r="R1066" s="10">
        <f t="shared" si="65"/>
        <v>41417.228043981479</v>
      </c>
      <c r="S1066" s="12">
        <f t="shared" si="66"/>
        <v>2013</v>
      </c>
      <c r="T1066" s="12"/>
    </row>
    <row r="1067" spans="1:20" ht="42.75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8289</v>
      </c>
      <c r="O1067" t="s">
        <v>8290</v>
      </c>
      <c r="P1067">
        <f t="shared" si="67"/>
        <v>3</v>
      </c>
      <c r="Q1067">
        <f t="shared" si="64"/>
        <v>16.2</v>
      </c>
      <c r="R1067" s="10">
        <f t="shared" si="65"/>
        <v>41661.381041666667</v>
      </c>
      <c r="S1067" s="12">
        <f t="shared" si="66"/>
        <v>2014</v>
      </c>
      <c r="T1067" s="12"/>
    </row>
    <row r="1068" spans="1:20" ht="42.75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8289</v>
      </c>
      <c r="O1068" t="s">
        <v>8290</v>
      </c>
      <c r="P1068">
        <f t="shared" si="67"/>
        <v>3</v>
      </c>
      <c r="Q1068">
        <f t="shared" si="64"/>
        <v>34.130000000000003</v>
      </c>
      <c r="R1068" s="10">
        <f t="shared" si="65"/>
        <v>41445.962754629632</v>
      </c>
      <c r="S1068" s="12">
        <f t="shared" si="66"/>
        <v>2013</v>
      </c>
      <c r="T1068" s="12"/>
    </row>
    <row r="1069" spans="1:20" ht="42.75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8289</v>
      </c>
      <c r="O1069" t="s">
        <v>8290</v>
      </c>
      <c r="P1069">
        <f t="shared" si="67"/>
        <v>26</v>
      </c>
      <c r="Q1069">
        <f t="shared" si="64"/>
        <v>13</v>
      </c>
      <c r="R1069" s="10">
        <f t="shared" si="65"/>
        <v>41599.855682870373</v>
      </c>
      <c r="S1069" s="12">
        <f t="shared" si="66"/>
        <v>2013</v>
      </c>
      <c r="T1069" s="12"/>
    </row>
    <row r="1070" spans="1:20" ht="57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8289</v>
      </c>
      <c r="O1070" t="s">
        <v>8290</v>
      </c>
      <c r="P1070">
        <f t="shared" si="67"/>
        <v>0</v>
      </c>
      <c r="Q1070">
        <f t="shared" si="64"/>
        <v>11.25</v>
      </c>
      <c r="R1070" s="10">
        <f t="shared" si="65"/>
        <v>42440.371111111104</v>
      </c>
      <c r="S1070" s="12">
        <f t="shared" si="66"/>
        <v>2016</v>
      </c>
      <c r="T1070" s="12"/>
    </row>
    <row r="1071" spans="1:20" ht="42.75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8289</v>
      </c>
      <c r="O1071" t="s">
        <v>8290</v>
      </c>
      <c r="P1071">
        <f t="shared" si="67"/>
        <v>39</v>
      </c>
      <c r="Q1071">
        <f t="shared" si="64"/>
        <v>40.479999999999997</v>
      </c>
      <c r="R1071" s="10">
        <f t="shared" si="65"/>
        <v>41572.229849537034</v>
      </c>
      <c r="S1071" s="12">
        <f t="shared" si="66"/>
        <v>2013</v>
      </c>
      <c r="T1071" s="12"/>
    </row>
    <row r="1072" spans="1:20" ht="42.75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8289</v>
      </c>
      <c r="O1072" t="s">
        <v>8290</v>
      </c>
      <c r="P1072">
        <f t="shared" si="67"/>
        <v>1</v>
      </c>
      <c r="Q1072">
        <f t="shared" si="64"/>
        <v>35</v>
      </c>
      <c r="R1072" s="10">
        <f t="shared" si="65"/>
        <v>41163.011828703704</v>
      </c>
      <c r="S1072" s="12">
        <f t="shared" si="66"/>
        <v>2012</v>
      </c>
      <c r="T1072" s="12"/>
    </row>
    <row r="1073" spans="1:20" ht="42.75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8289</v>
      </c>
      <c r="O1073" t="s">
        <v>8290</v>
      </c>
      <c r="P1073">
        <f t="shared" si="67"/>
        <v>0</v>
      </c>
      <c r="Q1073">
        <f t="shared" si="64"/>
        <v>0</v>
      </c>
      <c r="R1073" s="10">
        <f t="shared" si="65"/>
        <v>42295.753391203703</v>
      </c>
      <c r="S1073" s="12">
        <f t="shared" si="66"/>
        <v>2015</v>
      </c>
      <c r="T1073" s="12"/>
    </row>
    <row r="1074" spans="1:20" ht="42.75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8289</v>
      </c>
      <c r="O1074" t="s">
        <v>8290</v>
      </c>
      <c r="P1074">
        <f t="shared" si="67"/>
        <v>0</v>
      </c>
      <c r="Q1074">
        <f t="shared" si="64"/>
        <v>12.75</v>
      </c>
      <c r="R1074" s="10">
        <f t="shared" si="65"/>
        <v>41645.832141203704</v>
      </c>
      <c r="S1074" s="12">
        <f t="shared" si="66"/>
        <v>2014</v>
      </c>
      <c r="T1074" s="12"/>
    </row>
    <row r="1075" spans="1:20" ht="28.5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8289</v>
      </c>
      <c r="O1075" t="s">
        <v>8290</v>
      </c>
      <c r="P1075">
        <f t="shared" si="67"/>
        <v>1</v>
      </c>
      <c r="Q1075">
        <f t="shared" si="64"/>
        <v>10</v>
      </c>
      <c r="R1075" s="10">
        <f t="shared" si="65"/>
        <v>40802.964594907404</v>
      </c>
      <c r="S1075" s="12">
        <f t="shared" si="66"/>
        <v>2011</v>
      </c>
      <c r="T1075" s="12"/>
    </row>
    <row r="1076" spans="1:20" ht="42.75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8289</v>
      </c>
      <c r="O1076" t="s">
        <v>8290</v>
      </c>
      <c r="P1076">
        <f t="shared" si="67"/>
        <v>6</v>
      </c>
      <c r="Q1076">
        <f t="shared" si="64"/>
        <v>113.57</v>
      </c>
      <c r="R1076" s="10">
        <f t="shared" si="65"/>
        <v>41613.172974537039</v>
      </c>
      <c r="S1076" s="12">
        <f t="shared" si="66"/>
        <v>2013</v>
      </c>
      <c r="T1076" s="12"/>
    </row>
    <row r="1077" spans="1:20" ht="28.5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8289</v>
      </c>
      <c r="O1077" t="s">
        <v>8290</v>
      </c>
      <c r="P1077">
        <f t="shared" si="67"/>
        <v>5</v>
      </c>
      <c r="Q1077">
        <f t="shared" si="64"/>
        <v>15</v>
      </c>
      <c r="R1077" s="10">
        <f t="shared" si="65"/>
        <v>41005.904120370367</v>
      </c>
      <c r="S1077" s="12">
        <f t="shared" si="66"/>
        <v>2012</v>
      </c>
      <c r="T1077" s="12"/>
    </row>
    <row r="1078" spans="1:20" ht="42.75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8289</v>
      </c>
      <c r="O1078" t="s">
        <v>8290</v>
      </c>
      <c r="P1078">
        <f t="shared" si="67"/>
        <v>63</v>
      </c>
      <c r="Q1078">
        <f t="shared" si="64"/>
        <v>48.28</v>
      </c>
      <c r="R1078" s="10">
        <f t="shared" si="65"/>
        <v>41838.377893518518</v>
      </c>
      <c r="S1078" s="12">
        <f t="shared" si="66"/>
        <v>2014</v>
      </c>
      <c r="T1078" s="12"/>
    </row>
    <row r="1079" spans="1:20" ht="42.75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8289</v>
      </c>
      <c r="O1079" t="s">
        <v>8290</v>
      </c>
      <c r="P1079">
        <f t="shared" si="67"/>
        <v>29</v>
      </c>
      <c r="Q1079">
        <f t="shared" si="64"/>
        <v>43.98</v>
      </c>
      <c r="R1079" s="10">
        <f t="shared" si="65"/>
        <v>42353.16679398148</v>
      </c>
      <c r="S1079" s="12">
        <f t="shared" si="66"/>
        <v>2015</v>
      </c>
      <c r="T1079" s="12"/>
    </row>
    <row r="1080" spans="1:20" ht="42.75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8289</v>
      </c>
      <c r="O1080" t="s">
        <v>8290</v>
      </c>
      <c r="P1080">
        <f t="shared" si="67"/>
        <v>8</v>
      </c>
      <c r="Q1080">
        <f t="shared" si="64"/>
        <v>9</v>
      </c>
      <c r="R1080" s="10">
        <f t="shared" si="65"/>
        <v>40701.195844907408</v>
      </c>
      <c r="S1080" s="12">
        <f t="shared" si="66"/>
        <v>2011</v>
      </c>
      <c r="T1080" s="12"/>
    </row>
    <row r="1081" spans="1:20" ht="42.75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8289</v>
      </c>
      <c r="O1081" t="s">
        <v>8290</v>
      </c>
      <c r="P1081">
        <f t="shared" si="67"/>
        <v>3</v>
      </c>
      <c r="Q1081">
        <f t="shared" si="64"/>
        <v>37.67</v>
      </c>
      <c r="R1081" s="10">
        <f t="shared" si="65"/>
        <v>42479.566388888896</v>
      </c>
      <c r="S1081" s="12">
        <f t="shared" si="66"/>
        <v>2016</v>
      </c>
      <c r="T1081" s="12"/>
    </row>
    <row r="1082" spans="1:20" ht="42.75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8289</v>
      </c>
      <c r="O1082" t="s">
        <v>8290</v>
      </c>
      <c r="P1082">
        <f t="shared" si="67"/>
        <v>9</v>
      </c>
      <c r="Q1082">
        <f t="shared" si="64"/>
        <v>18.579999999999998</v>
      </c>
      <c r="R1082" s="10">
        <f t="shared" si="65"/>
        <v>41740.138113425928</v>
      </c>
      <c r="S1082" s="12">
        <f t="shared" si="66"/>
        <v>2014</v>
      </c>
      <c r="T1082" s="12"/>
    </row>
    <row r="1083" spans="1:20" ht="42.75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8289</v>
      </c>
      <c r="O1083" t="s">
        <v>8290</v>
      </c>
      <c r="P1083">
        <f t="shared" si="67"/>
        <v>0</v>
      </c>
      <c r="Q1083">
        <f t="shared" si="64"/>
        <v>3</v>
      </c>
      <c r="R1083" s="10">
        <f t="shared" si="65"/>
        <v>42002.926990740743</v>
      </c>
      <c r="S1083" s="12">
        <f t="shared" si="66"/>
        <v>2014</v>
      </c>
      <c r="T1083" s="12"/>
    </row>
    <row r="1084" spans="1:20" ht="28.5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8289</v>
      </c>
      <c r="O1084" t="s">
        <v>8290</v>
      </c>
      <c r="P1084">
        <f t="shared" si="67"/>
        <v>1</v>
      </c>
      <c r="Q1084">
        <f t="shared" si="64"/>
        <v>18.670000000000002</v>
      </c>
      <c r="R1084" s="10">
        <f t="shared" si="65"/>
        <v>41101.906111111115</v>
      </c>
      <c r="S1084" s="12">
        <f t="shared" si="66"/>
        <v>2012</v>
      </c>
      <c r="T1084" s="12"/>
    </row>
    <row r="1085" spans="1:20" ht="42.75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8289</v>
      </c>
      <c r="O1085" t="s">
        <v>8290</v>
      </c>
      <c r="P1085">
        <f t="shared" si="67"/>
        <v>1</v>
      </c>
      <c r="Q1085">
        <f t="shared" si="64"/>
        <v>410</v>
      </c>
      <c r="R1085" s="10">
        <f t="shared" si="65"/>
        <v>41793.659525462965</v>
      </c>
      <c r="S1085" s="12">
        <f t="shared" si="66"/>
        <v>2014</v>
      </c>
      <c r="T1085" s="12"/>
    </row>
    <row r="1086" spans="1:20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8289</v>
      </c>
      <c r="O1086" t="s">
        <v>8290</v>
      </c>
      <c r="P1086">
        <f t="shared" si="67"/>
        <v>0</v>
      </c>
      <c r="Q1086">
        <f t="shared" si="64"/>
        <v>0</v>
      </c>
      <c r="R1086" s="10">
        <f t="shared" si="65"/>
        <v>41829.912083333329</v>
      </c>
      <c r="S1086" s="12">
        <f t="shared" si="66"/>
        <v>2014</v>
      </c>
      <c r="T1086" s="12"/>
    </row>
    <row r="1087" spans="1:20" ht="42.75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8289</v>
      </c>
      <c r="O1087" t="s">
        <v>8290</v>
      </c>
      <c r="P1087">
        <f t="shared" si="67"/>
        <v>3</v>
      </c>
      <c r="Q1087">
        <f t="shared" si="64"/>
        <v>114</v>
      </c>
      <c r="R1087" s="10">
        <f t="shared" si="65"/>
        <v>42413.671006944445</v>
      </c>
      <c r="S1087" s="12">
        <f t="shared" si="66"/>
        <v>2016</v>
      </c>
      <c r="T1087" s="12"/>
    </row>
    <row r="1088" spans="1:20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8289</v>
      </c>
      <c r="O1088" t="s">
        <v>8290</v>
      </c>
      <c r="P1088">
        <f t="shared" si="67"/>
        <v>0</v>
      </c>
      <c r="Q1088">
        <f t="shared" si="64"/>
        <v>7.5</v>
      </c>
      <c r="R1088" s="10">
        <f t="shared" si="65"/>
        <v>41845.866793981484</v>
      </c>
      <c r="S1088" s="12">
        <f t="shared" si="66"/>
        <v>2014</v>
      </c>
      <c r="T1088" s="12"/>
    </row>
    <row r="1089" spans="1:20" ht="42.75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8289</v>
      </c>
      <c r="O1089" t="s">
        <v>8290</v>
      </c>
      <c r="P1089">
        <f t="shared" si="67"/>
        <v>0</v>
      </c>
      <c r="Q1089">
        <f t="shared" si="64"/>
        <v>0</v>
      </c>
      <c r="R1089" s="10">
        <f t="shared" si="65"/>
        <v>41775.713969907411</v>
      </c>
      <c r="S1089" s="12">
        <f t="shared" si="66"/>
        <v>2014</v>
      </c>
      <c r="T1089" s="12"/>
    </row>
    <row r="1090" spans="1:20" ht="28.5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8289</v>
      </c>
      <c r="O1090" t="s">
        <v>8290</v>
      </c>
      <c r="P1090">
        <f t="shared" si="67"/>
        <v>14</v>
      </c>
      <c r="Q1090">
        <f t="shared" si="64"/>
        <v>43.42</v>
      </c>
      <c r="R1090" s="10">
        <f t="shared" si="65"/>
        <v>41723.799386574072</v>
      </c>
      <c r="S1090" s="12">
        <f t="shared" si="66"/>
        <v>2014</v>
      </c>
      <c r="T1090" s="12"/>
    </row>
    <row r="1091" spans="1:20" ht="28.5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8289</v>
      </c>
      <c r="O1091" t="s">
        <v>8290</v>
      </c>
      <c r="P1091">
        <f t="shared" si="67"/>
        <v>8</v>
      </c>
      <c r="Q1091">
        <f t="shared" ref="Q1091:Q1154" si="68">IFERROR(ROUND(E1091/L1091,2),0)</f>
        <v>23.96</v>
      </c>
      <c r="R1091" s="10">
        <f t="shared" ref="R1091:R1154" si="69">(((J1091/60)/60)/24)+DATE(1970,1,1)</f>
        <v>42151.189525462964</v>
      </c>
      <c r="S1091" s="12">
        <f t="shared" ref="S1091:S1154" si="70">YEAR(R1091)</f>
        <v>2015</v>
      </c>
      <c r="T1091" s="12"/>
    </row>
    <row r="1092" spans="1:20" ht="42.75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8289</v>
      </c>
      <c r="O1092" t="s">
        <v>8290</v>
      </c>
      <c r="P1092">
        <f t="shared" ref="P1092:P1155" si="71">ROUND(E1092/D1092*100,0)</f>
        <v>0</v>
      </c>
      <c r="Q1092">
        <f t="shared" si="68"/>
        <v>5</v>
      </c>
      <c r="R1092" s="10">
        <f t="shared" si="69"/>
        <v>42123.185798611114</v>
      </c>
      <c r="S1092" s="12">
        <f t="shared" si="70"/>
        <v>2015</v>
      </c>
      <c r="T1092" s="12"/>
    </row>
    <row r="1093" spans="1:20" ht="42.75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8289</v>
      </c>
      <c r="O1093" t="s">
        <v>8290</v>
      </c>
      <c r="P1093">
        <f t="shared" si="71"/>
        <v>13</v>
      </c>
      <c r="Q1093">
        <f t="shared" si="68"/>
        <v>12.5</v>
      </c>
      <c r="R1093" s="10">
        <f t="shared" si="69"/>
        <v>42440.820277777777</v>
      </c>
      <c r="S1093" s="12">
        <f t="shared" si="70"/>
        <v>2016</v>
      </c>
      <c r="T1093" s="12"/>
    </row>
    <row r="1094" spans="1:20" ht="57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8289</v>
      </c>
      <c r="O1094" t="s">
        <v>8290</v>
      </c>
      <c r="P1094">
        <f t="shared" si="71"/>
        <v>1</v>
      </c>
      <c r="Q1094">
        <f t="shared" si="68"/>
        <v>3</v>
      </c>
      <c r="R1094" s="10">
        <f t="shared" si="69"/>
        <v>41250.025902777779</v>
      </c>
      <c r="S1094" s="12">
        <f t="shared" si="70"/>
        <v>2012</v>
      </c>
      <c r="T1094" s="12"/>
    </row>
    <row r="1095" spans="1:20" ht="42.75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8289</v>
      </c>
      <c r="O1095" t="s">
        <v>8290</v>
      </c>
      <c r="P1095">
        <f t="shared" si="71"/>
        <v>14</v>
      </c>
      <c r="Q1095">
        <f t="shared" si="68"/>
        <v>10.56</v>
      </c>
      <c r="R1095" s="10">
        <f t="shared" si="69"/>
        <v>42396.973807870367</v>
      </c>
      <c r="S1095" s="12">
        <f t="shared" si="70"/>
        <v>2016</v>
      </c>
      <c r="T1095" s="12"/>
    </row>
    <row r="1096" spans="1:20" ht="42.75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8289</v>
      </c>
      <c r="O1096" t="s">
        <v>8290</v>
      </c>
      <c r="P1096">
        <f t="shared" si="71"/>
        <v>18</v>
      </c>
      <c r="Q1096">
        <f t="shared" si="68"/>
        <v>122</v>
      </c>
      <c r="R1096" s="10">
        <f t="shared" si="69"/>
        <v>40795.713344907403</v>
      </c>
      <c r="S1096" s="12">
        <f t="shared" si="70"/>
        <v>2011</v>
      </c>
      <c r="T1096" s="12"/>
    </row>
    <row r="1097" spans="1:20" ht="42.75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8289</v>
      </c>
      <c r="O1097" t="s">
        <v>8290</v>
      </c>
      <c r="P1097">
        <f t="shared" si="71"/>
        <v>5</v>
      </c>
      <c r="Q1097">
        <f t="shared" si="68"/>
        <v>267.81</v>
      </c>
      <c r="R1097" s="10">
        <f t="shared" si="69"/>
        <v>41486.537268518521</v>
      </c>
      <c r="S1097" s="12">
        <f t="shared" si="70"/>
        <v>2013</v>
      </c>
      <c r="T1097" s="12"/>
    </row>
    <row r="1098" spans="1:20" ht="42.75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8289</v>
      </c>
      <c r="O1098" t="s">
        <v>8290</v>
      </c>
      <c r="P1098">
        <f t="shared" si="71"/>
        <v>18</v>
      </c>
      <c r="Q1098">
        <f t="shared" si="68"/>
        <v>74.209999999999994</v>
      </c>
      <c r="R1098" s="10">
        <f t="shared" si="69"/>
        <v>41885.51798611111</v>
      </c>
      <c r="S1098" s="12">
        <f t="shared" si="70"/>
        <v>2014</v>
      </c>
      <c r="T1098" s="12"/>
    </row>
    <row r="1099" spans="1:20" ht="42.75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8289</v>
      </c>
      <c r="O1099" t="s">
        <v>8290</v>
      </c>
      <c r="P1099">
        <f t="shared" si="71"/>
        <v>0</v>
      </c>
      <c r="Q1099">
        <f t="shared" si="68"/>
        <v>6.71</v>
      </c>
      <c r="R1099" s="10">
        <f t="shared" si="69"/>
        <v>41660.792557870373</v>
      </c>
      <c r="S1099" s="12">
        <f t="shared" si="70"/>
        <v>2014</v>
      </c>
      <c r="T1099" s="12"/>
    </row>
    <row r="1100" spans="1:20" ht="28.5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8289</v>
      </c>
      <c r="O1100" t="s">
        <v>8290</v>
      </c>
      <c r="P1100">
        <f t="shared" si="71"/>
        <v>7</v>
      </c>
      <c r="Q1100">
        <f t="shared" si="68"/>
        <v>81.95</v>
      </c>
      <c r="R1100" s="10">
        <f t="shared" si="69"/>
        <v>41712.762673611112</v>
      </c>
      <c r="S1100" s="12">
        <f t="shared" si="70"/>
        <v>2014</v>
      </c>
      <c r="T1100" s="12"/>
    </row>
    <row r="1101" spans="1:20" ht="42.75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8289</v>
      </c>
      <c r="O1101" t="s">
        <v>8290</v>
      </c>
      <c r="P1101">
        <f t="shared" si="71"/>
        <v>1</v>
      </c>
      <c r="Q1101">
        <f t="shared" si="68"/>
        <v>25</v>
      </c>
      <c r="R1101" s="10">
        <f t="shared" si="69"/>
        <v>42107.836435185185</v>
      </c>
      <c r="S1101" s="12">
        <f t="shared" si="70"/>
        <v>2015</v>
      </c>
      <c r="T1101" s="12"/>
    </row>
    <row r="1102" spans="1:20" ht="42.75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8289</v>
      </c>
      <c r="O1102" t="s">
        <v>8290</v>
      </c>
      <c r="P1102">
        <f t="shared" si="71"/>
        <v>3</v>
      </c>
      <c r="Q1102">
        <f t="shared" si="68"/>
        <v>10</v>
      </c>
      <c r="R1102" s="10">
        <f t="shared" si="69"/>
        <v>42384.110775462963</v>
      </c>
      <c r="S1102" s="12">
        <f t="shared" si="70"/>
        <v>2016</v>
      </c>
      <c r="T1102" s="12"/>
    </row>
    <row r="1103" spans="1:20" ht="28.5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8289</v>
      </c>
      <c r="O1103" t="s">
        <v>8290</v>
      </c>
      <c r="P1103">
        <f t="shared" si="71"/>
        <v>0</v>
      </c>
      <c r="Q1103">
        <f t="shared" si="68"/>
        <v>6.83</v>
      </c>
      <c r="R1103" s="10">
        <f t="shared" si="69"/>
        <v>42538.77243055556</v>
      </c>
      <c r="S1103" s="12">
        <f t="shared" si="70"/>
        <v>2016</v>
      </c>
      <c r="T1103" s="12"/>
    </row>
    <row r="1104" spans="1:20" ht="42.75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8289</v>
      </c>
      <c r="O1104" t="s">
        <v>8290</v>
      </c>
      <c r="P1104">
        <f t="shared" si="71"/>
        <v>5</v>
      </c>
      <c r="Q1104">
        <f t="shared" si="68"/>
        <v>17.71</v>
      </c>
      <c r="R1104" s="10">
        <f t="shared" si="69"/>
        <v>41577.045428240745</v>
      </c>
      <c r="S1104" s="12">
        <f t="shared" si="70"/>
        <v>2013</v>
      </c>
      <c r="T1104" s="12"/>
    </row>
    <row r="1105" spans="1:20" ht="42.75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8289</v>
      </c>
      <c r="O1105" t="s">
        <v>8290</v>
      </c>
      <c r="P1105">
        <f t="shared" si="71"/>
        <v>2</v>
      </c>
      <c r="Q1105">
        <f t="shared" si="68"/>
        <v>16.2</v>
      </c>
      <c r="R1105" s="10">
        <f t="shared" si="69"/>
        <v>42479.22210648148</v>
      </c>
      <c r="S1105" s="12">
        <f t="shared" si="70"/>
        <v>2016</v>
      </c>
      <c r="T1105" s="12"/>
    </row>
    <row r="1106" spans="1:20" ht="42.75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8289</v>
      </c>
      <c r="O1106" t="s">
        <v>8290</v>
      </c>
      <c r="P1106">
        <f t="shared" si="71"/>
        <v>5</v>
      </c>
      <c r="Q1106">
        <f t="shared" si="68"/>
        <v>80.3</v>
      </c>
      <c r="R1106" s="10">
        <f t="shared" si="69"/>
        <v>41771.40996527778</v>
      </c>
      <c r="S1106" s="12">
        <f t="shared" si="70"/>
        <v>2014</v>
      </c>
      <c r="T1106" s="12"/>
    </row>
    <row r="1107" spans="1:20" ht="57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8289</v>
      </c>
      <c r="O1107" t="s">
        <v>8290</v>
      </c>
      <c r="P1107">
        <f t="shared" si="71"/>
        <v>0</v>
      </c>
      <c r="Q1107">
        <f t="shared" si="68"/>
        <v>71.55</v>
      </c>
      <c r="R1107" s="10">
        <f t="shared" si="69"/>
        <v>41692.135729166665</v>
      </c>
      <c r="S1107" s="12">
        <f t="shared" si="70"/>
        <v>2014</v>
      </c>
      <c r="T1107" s="12"/>
    </row>
    <row r="1108" spans="1:20" ht="42.75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8289</v>
      </c>
      <c r="O1108" t="s">
        <v>8290</v>
      </c>
      <c r="P1108">
        <f t="shared" si="71"/>
        <v>41</v>
      </c>
      <c r="Q1108">
        <f t="shared" si="68"/>
        <v>23.57</v>
      </c>
      <c r="R1108" s="10">
        <f t="shared" si="69"/>
        <v>40973.740451388891</v>
      </c>
      <c r="S1108" s="12">
        <f t="shared" si="70"/>
        <v>2012</v>
      </c>
      <c r="T1108" s="12"/>
    </row>
    <row r="1109" spans="1:20" ht="57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8289</v>
      </c>
      <c r="O1109" t="s">
        <v>8290</v>
      </c>
      <c r="P1109">
        <f t="shared" si="71"/>
        <v>0</v>
      </c>
      <c r="Q1109">
        <f t="shared" si="68"/>
        <v>0</v>
      </c>
      <c r="R1109" s="10">
        <f t="shared" si="69"/>
        <v>41813.861388888887</v>
      </c>
      <c r="S1109" s="12">
        <f t="shared" si="70"/>
        <v>2014</v>
      </c>
      <c r="T1109" s="12"/>
    </row>
    <row r="1110" spans="1:20" ht="42.75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8289</v>
      </c>
      <c r="O1110" t="s">
        <v>8290</v>
      </c>
      <c r="P1110">
        <f t="shared" si="71"/>
        <v>3</v>
      </c>
      <c r="Q1110">
        <f t="shared" si="68"/>
        <v>34.880000000000003</v>
      </c>
      <c r="R1110" s="10">
        <f t="shared" si="69"/>
        <v>40952.636979166666</v>
      </c>
      <c r="S1110" s="12">
        <f t="shared" si="70"/>
        <v>2012</v>
      </c>
      <c r="T1110" s="12"/>
    </row>
    <row r="1111" spans="1:20" ht="42.75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8289</v>
      </c>
      <c r="O1111" t="s">
        <v>8290</v>
      </c>
      <c r="P1111">
        <f t="shared" si="71"/>
        <v>0</v>
      </c>
      <c r="Q1111">
        <f t="shared" si="68"/>
        <v>15</v>
      </c>
      <c r="R1111" s="10">
        <f t="shared" si="69"/>
        <v>42662.752199074079</v>
      </c>
      <c r="S1111" s="12">
        <f t="shared" si="70"/>
        <v>2016</v>
      </c>
      <c r="T1111" s="12"/>
    </row>
    <row r="1112" spans="1:20" ht="42.75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8289</v>
      </c>
      <c r="O1112" t="s">
        <v>8290</v>
      </c>
      <c r="P1112">
        <f t="shared" si="71"/>
        <v>1</v>
      </c>
      <c r="Q1112">
        <f t="shared" si="68"/>
        <v>23.18</v>
      </c>
      <c r="R1112" s="10">
        <f t="shared" si="69"/>
        <v>41220.933124999996</v>
      </c>
      <c r="S1112" s="12">
        <f t="shared" si="70"/>
        <v>2012</v>
      </c>
      <c r="T1112" s="12"/>
    </row>
    <row r="1113" spans="1:20" ht="42.75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8289</v>
      </c>
      <c r="O1113" t="s">
        <v>8290</v>
      </c>
      <c r="P1113">
        <f t="shared" si="71"/>
        <v>0</v>
      </c>
      <c r="Q1113">
        <f t="shared" si="68"/>
        <v>1</v>
      </c>
      <c r="R1113" s="10">
        <f t="shared" si="69"/>
        <v>42347.203587962969</v>
      </c>
      <c r="S1113" s="12">
        <f t="shared" si="70"/>
        <v>2015</v>
      </c>
      <c r="T1113" s="12"/>
    </row>
    <row r="1114" spans="1:20" ht="42.75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8289</v>
      </c>
      <c r="O1114" t="s">
        <v>8290</v>
      </c>
      <c r="P1114">
        <f t="shared" si="71"/>
        <v>36</v>
      </c>
      <c r="Q1114">
        <f t="shared" si="68"/>
        <v>100.23</v>
      </c>
      <c r="R1114" s="10">
        <f t="shared" si="69"/>
        <v>41963.759386574078</v>
      </c>
      <c r="S1114" s="12">
        <f t="shared" si="70"/>
        <v>2014</v>
      </c>
      <c r="T1114" s="12"/>
    </row>
    <row r="1115" spans="1:20" ht="42.75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8289</v>
      </c>
      <c r="O1115" t="s">
        <v>8290</v>
      </c>
      <c r="P1115">
        <f t="shared" si="71"/>
        <v>1</v>
      </c>
      <c r="Q1115">
        <f t="shared" si="68"/>
        <v>5</v>
      </c>
      <c r="R1115" s="10">
        <f t="shared" si="69"/>
        <v>41835.977083333331</v>
      </c>
      <c r="S1115" s="12">
        <f t="shared" si="70"/>
        <v>2014</v>
      </c>
      <c r="T1115" s="12"/>
    </row>
    <row r="1116" spans="1:20" ht="42.75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8289</v>
      </c>
      <c r="O1116" t="s">
        <v>8290</v>
      </c>
      <c r="P1116">
        <f t="shared" si="71"/>
        <v>0</v>
      </c>
      <c r="Q1116">
        <f t="shared" si="68"/>
        <v>3.33</v>
      </c>
      <c r="R1116" s="10">
        <f t="shared" si="69"/>
        <v>41526.345914351856</v>
      </c>
      <c r="S1116" s="12">
        <f t="shared" si="70"/>
        <v>2013</v>
      </c>
      <c r="T1116" s="12"/>
    </row>
    <row r="1117" spans="1:20" ht="42.75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8289</v>
      </c>
      <c r="O1117" t="s">
        <v>8290</v>
      </c>
      <c r="P1117">
        <f t="shared" si="71"/>
        <v>0</v>
      </c>
      <c r="Q1117">
        <f t="shared" si="68"/>
        <v>13.25</v>
      </c>
      <c r="R1117" s="10">
        <f t="shared" si="69"/>
        <v>42429.695543981477</v>
      </c>
      <c r="S1117" s="12">
        <f t="shared" si="70"/>
        <v>2016</v>
      </c>
      <c r="T1117" s="12"/>
    </row>
    <row r="1118" spans="1:20" ht="28.5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8289</v>
      </c>
      <c r="O1118" t="s">
        <v>8290</v>
      </c>
      <c r="P1118">
        <f t="shared" si="71"/>
        <v>0</v>
      </c>
      <c r="Q1118">
        <f t="shared" si="68"/>
        <v>17.850000000000001</v>
      </c>
      <c r="R1118" s="10">
        <f t="shared" si="69"/>
        <v>41009.847314814811</v>
      </c>
      <c r="S1118" s="12">
        <f t="shared" si="70"/>
        <v>2012</v>
      </c>
      <c r="T1118" s="12"/>
    </row>
    <row r="1119" spans="1:20" ht="42.75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8289</v>
      </c>
      <c r="O1119" t="s">
        <v>8290</v>
      </c>
      <c r="P1119">
        <f t="shared" si="71"/>
        <v>8</v>
      </c>
      <c r="Q1119">
        <f t="shared" si="68"/>
        <v>10.38</v>
      </c>
      <c r="R1119" s="10">
        <f t="shared" si="69"/>
        <v>42333.598530092597</v>
      </c>
      <c r="S1119" s="12">
        <f t="shared" si="70"/>
        <v>2015</v>
      </c>
      <c r="T1119" s="12"/>
    </row>
    <row r="1120" spans="1:20" ht="42.75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8289</v>
      </c>
      <c r="O1120" t="s">
        <v>8290</v>
      </c>
      <c r="P1120">
        <f t="shared" si="71"/>
        <v>2</v>
      </c>
      <c r="Q1120">
        <f t="shared" si="68"/>
        <v>36.33</v>
      </c>
      <c r="R1120" s="10">
        <f t="shared" si="69"/>
        <v>41704.16642361111</v>
      </c>
      <c r="S1120" s="12">
        <f t="shared" si="70"/>
        <v>2014</v>
      </c>
      <c r="T1120" s="12"/>
    </row>
    <row r="1121" spans="1:20" ht="42.75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8289</v>
      </c>
      <c r="O1121" t="s">
        <v>8290</v>
      </c>
      <c r="P1121">
        <f t="shared" si="71"/>
        <v>0</v>
      </c>
      <c r="Q1121">
        <f t="shared" si="68"/>
        <v>5</v>
      </c>
      <c r="R1121" s="10">
        <f t="shared" si="69"/>
        <v>41722.792407407411</v>
      </c>
      <c r="S1121" s="12">
        <f t="shared" si="70"/>
        <v>2014</v>
      </c>
      <c r="T1121" s="12"/>
    </row>
    <row r="1122" spans="1:20" ht="42.75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8289</v>
      </c>
      <c r="O1122" t="s">
        <v>8290</v>
      </c>
      <c r="P1122">
        <f t="shared" si="71"/>
        <v>0</v>
      </c>
      <c r="Q1122">
        <f t="shared" si="68"/>
        <v>0</v>
      </c>
      <c r="R1122" s="10">
        <f t="shared" si="69"/>
        <v>40799.872685185182</v>
      </c>
      <c r="S1122" s="12">
        <f t="shared" si="70"/>
        <v>2011</v>
      </c>
      <c r="T1122" s="12"/>
    </row>
    <row r="1123" spans="1:20" ht="42.75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8289</v>
      </c>
      <c r="O1123" t="s">
        <v>8290</v>
      </c>
      <c r="P1123">
        <f t="shared" si="71"/>
        <v>0</v>
      </c>
      <c r="Q1123">
        <f t="shared" si="68"/>
        <v>5.8</v>
      </c>
      <c r="R1123" s="10">
        <f t="shared" si="69"/>
        <v>42412.934212962966</v>
      </c>
      <c r="S1123" s="12">
        <f t="shared" si="70"/>
        <v>2016</v>
      </c>
      <c r="T1123" s="12"/>
    </row>
    <row r="1124" spans="1:20" ht="42.75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8289</v>
      </c>
      <c r="O1124" t="s">
        <v>8290</v>
      </c>
      <c r="P1124">
        <f t="shared" si="71"/>
        <v>0</v>
      </c>
      <c r="Q1124">
        <f t="shared" si="68"/>
        <v>0</v>
      </c>
      <c r="R1124" s="10">
        <f t="shared" si="69"/>
        <v>41410.703993055555</v>
      </c>
      <c r="S1124" s="12">
        <f t="shared" si="70"/>
        <v>2013</v>
      </c>
      <c r="T1124" s="12"/>
    </row>
    <row r="1125" spans="1:20" ht="42.75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8289</v>
      </c>
      <c r="O1125" t="s">
        <v>8290</v>
      </c>
      <c r="P1125">
        <f t="shared" si="71"/>
        <v>0</v>
      </c>
      <c r="Q1125">
        <f t="shared" si="68"/>
        <v>3.67</v>
      </c>
      <c r="R1125" s="10">
        <f t="shared" si="69"/>
        <v>41718.5237037037</v>
      </c>
      <c r="S1125" s="12">
        <f t="shared" si="70"/>
        <v>2014</v>
      </c>
      <c r="T1125" s="12"/>
    </row>
    <row r="1126" spans="1:20" ht="42.75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8289</v>
      </c>
      <c r="O1126" t="s">
        <v>8291</v>
      </c>
      <c r="P1126">
        <f t="shared" si="71"/>
        <v>0</v>
      </c>
      <c r="Q1126">
        <f t="shared" si="68"/>
        <v>60.71</v>
      </c>
      <c r="R1126" s="10">
        <f t="shared" si="69"/>
        <v>42094.667256944449</v>
      </c>
      <c r="S1126" s="12">
        <f t="shared" si="70"/>
        <v>2015</v>
      </c>
      <c r="T1126" s="12"/>
    </row>
    <row r="1127" spans="1:20" ht="42.75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8289</v>
      </c>
      <c r="O1127" t="s">
        <v>8291</v>
      </c>
      <c r="P1127">
        <f t="shared" si="71"/>
        <v>0</v>
      </c>
      <c r="Q1127">
        <f t="shared" si="68"/>
        <v>0</v>
      </c>
      <c r="R1127" s="10">
        <f t="shared" si="69"/>
        <v>42212.624189814815</v>
      </c>
      <c r="S1127" s="12">
        <f t="shared" si="70"/>
        <v>2015</v>
      </c>
      <c r="T1127" s="12"/>
    </row>
    <row r="1128" spans="1:20" ht="42.75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8289</v>
      </c>
      <c r="O1128" t="s">
        <v>8291</v>
      </c>
      <c r="P1128">
        <f t="shared" si="71"/>
        <v>1</v>
      </c>
      <c r="Q1128">
        <f t="shared" si="68"/>
        <v>5</v>
      </c>
      <c r="R1128" s="10">
        <f t="shared" si="69"/>
        <v>42535.327476851846</v>
      </c>
      <c r="S1128" s="12">
        <f t="shared" si="70"/>
        <v>2016</v>
      </c>
      <c r="T1128" s="12"/>
    </row>
    <row r="1129" spans="1:20" ht="57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8289</v>
      </c>
      <c r="O1129" t="s">
        <v>8291</v>
      </c>
      <c r="P1129">
        <f t="shared" si="71"/>
        <v>2</v>
      </c>
      <c r="Q1129">
        <f t="shared" si="68"/>
        <v>25.43</v>
      </c>
      <c r="R1129" s="10">
        <f t="shared" si="69"/>
        <v>41926.854166666664</v>
      </c>
      <c r="S1129" s="12">
        <f t="shared" si="70"/>
        <v>2014</v>
      </c>
      <c r="T1129" s="12"/>
    </row>
    <row r="1130" spans="1:20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8289</v>
      </c>
      <c r="O1130" t="s">
        <v>8291</v>
      </c>
      <c r="P1130">
        <f t="shared" si="71"/>
        <v>0</v>
      </c>
      <c r="Q1130">
        <f t="shared" si="68"/>
        <v>1</v>
      </c>
      <c r="R1130" s="10">
        <f t="shared" si="69"/>
        <v>41828.649502314816</v>
      </c>
      <c r="S1130" s="12">
        <f t="shared" si="70"/>
        <v>2014</v>
      </c>
      <c r="T1130" s="12"/>
    </row>
    <row r="1131" spans="1:20" ht="42.75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8289</v>
      </c>
      <c r="O1131" t="s">
        <v>8291</v>
      </c>
      <c r="P1131">
        <f t="shared" si="71"/>
        <v>0</v>
      </c>
      <c r="Q1131">
        <f t="shared" si="68"/>
        <v>10.5</v>
      </c>
      <c r="R1131" s="10">
        <f t="shared" si="69"/>
        <v>42496.264965277776</v>
      </c>
      <c r="S1131" s="12">
        <f t="shared" si="70"/>
        <v>2016</v>
      </c>
      <c r="T1131" s="12"/>
    </row>
    <row r="1132" spans="1:20" ht="42.75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8289</v>
      </c>
      <c r="O1132" t="s">
        <v>8291</v>
      </c>
      <c r="P1132">
        <f t="shared" si="71"/>
        <v>0</v>
      </c>
      <c r="Q1132">
        <f t="shared" si="68"/>
        <v>3.67</v>
      </c>
      <c r="R1132" s="10">
        <f t="shared" si="69"/>
        <v>41908.996527777781</v>
      </c>
      <c r="S1132" s="12">
        <f t="shared" si="70"/>
        <v>2014</v>
      </c>
      <c r="T1132" s="12"/>
    </row>
    <row r="1133" spans="1:20" ht="42.75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8289</v>
      </c>
      <c r="O1133" t="s">
        <v>8291</v>
      </c>
      <c r="P1133">
        <f t="shared" si="71"/>
        <v>0</v>
      </c>
      <c r="Q1133">
        <f t="shared" si="68"/>
        <v>0</v>
      </c>
      <c r="R1133" s="10">
        <f t="shared" si="69"/>
        <v>42332.908194444448</v>
      </c>
      <c r="S1133" s="12">
        <f t="shared" si="70"/>
        <v>2015</v>
      </c>
      <c r="T1133" s="12"/>
    </row>
    <row r="1134" spans="1:20" ht="42.75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8289</v>
      </c>
      <c r="O1134" t="s">
        <v>8291</v>
      </c>
      <c r="P1134">
        <f t="shared" si="71"/>
        <v>14</v>
      </c>
      <c r="Q1134">
        <f t="shared" si="68"/>
        <v>110.62</v>
      </c>
      <c r="R1134" s="10">
        <f t="shared" si="69"/>
        <v>42706.115405092598</v>
      </c>
      <c r="S1134" s="12">
        <f t="shared" si="70"/>
        <v>2016</v>
      </c>
      <c r="T1134" s="12"/>
    </row>
    <row r="1135" spans="1:20" ht="42.75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8289</v>
      </c>
      <c r="O1135" t="s">
        <v>8291</v>
      </c>
      <c r="P1135">
        <f t="shared" si="71"/>
        <v>1</v>
      </c>
      <c r="Q1135">
        <f t="shared" si="68"/>
        <v>20</v>
      </c>
      <c r="R1135" s="10">
        <f t="shared" si="69"/>
        <v>41821.407187500001</v>
      </c>
      <c r="S1135" s="12">
        <f t="shared" si="70"/>
        <v>2014</v>
      </c>
      <c r="T1135" s="12"/>
    </row>
    <row r="1136" spans="1:20" ht="42.75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8289</v>
      </c>
      <c r="O1136" t="s">
        <v>8291</v>
      </c>
      <c r="P1136">
        <f t="shared" si="71"/>
        <v>0</v>
      </c>
      <c r="Q1136">
        <f t="shared" si="68"/>
        <v>1</v>
      </c>
      <c r="R1136" s="10">
        <f t="shared" si="69"/>
        <v>41958.285046296296</v>
      </c>
      <c r="S1136" s="12">
        <f t="shared" si="70"/>
        <v>2014</v>
      </c>
      <c r="T1136" s="12"/>
    </row>
    <row r="1137" spans="1:20" ht="57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8289</v>
      </c>
      <c r="O1137" t="s">
        <v>8291</v>
      </c>
      <c r="P1137">
        <f t="shared" si="71"/>
        <v>5</v>
      </c>
      <c r="Q1137">
        <f t="shared" si="68"/>
        <v>50</v>
      </c>
      <c r="R1137" s="10">
        <f t="shared" si="69"/>
        <v>42558.989513888882</v>
      </c>
      <c r="S1137" s="12">
        <f t="shared" si="70"/>
        <v>2016</v>
      </c>
      <c r="T1137" s="12"/>
    </row>
    <row r="1138" spans="1:20" ht="42.75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8289</v>
      </c>
      <c r="O1138" t="s">
        <v>8291</v>
      </c>
      <c r="P1138">
        <f t="shared" si="71"/>
        <v>6</v>
      </c>
      <c r="Q1138">
        <f t="shared" si="68"/>
        <v>45</v>
      </c>
      <c r="R1138" s="10">
        <f t="shared" si="69"/>
        <v>42327.671631944439</v>
      </c>
      <c r="S1138" s="12">
        <f t="shared" si="70"/>
        <v>2015</v>
      </c>
      <c r="T1138" s="12"/>
    </row>
    <row r="1139" spans="1:20" ht="42.75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8289</v>
      </c>
      <c r="O1139" t="s">
        <v>8291</v>
      </c>
      <c r="P1139">
        <f t="shared" si="71"/>
        <v>40</v>
      </c>
      <c r="Q1139">
        <f t="shared" si="68"/>
        <v>253.21</v>
      </c>
      <c r="R1139" s="10">
        <f t="shared" si="69"/>
        <v>42453.819687499999</v>
      </c>
      <c r="S1139" s="12">
        <f t="shared" si="70"/>
        <v>2016</v>
      </c>
      <c r="T1139" s="12"/>
    </row>
    <row r="1140" spans="1:20" ht="42.75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8289</v>
      </c>
      <c r="O1140" t="s">
        <v>8291</v>
      </c>
      <c r="P1140">
        <f t="shared" si="71"/>
        <v>0</v>
      </c>
      <c r="Q1140">
        <f t="shared" si="68"/>
        <v>31.25</v>
      </c>
      <c r="R1140" s="10">
        <f t="shared" si="69"/>
        <v>42736.9066087963</v>
      </c>
      <c r="S1140" s="12">
        <f t="shared" si="70"/>
        <v>2017</v>
      </c>
      <c r="T1140" s="12"/>
    </row>
    <row r="1141" spans="1:20" ht="42.75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8289</v>
      </c>
      <c r="O1141" t="s">
        <v>8291</v>
      </c>
      <c r="P1141">
        <f t="shared" si="71"/>
        <v>0</v>
      </c>
      <c r="Q1141">
        <f t="shared" si="68"/>
        <v>5</v>
      </c>
      <c r="R1141" s="10">
        <f t="shared" si="69"/>
        <v>41975.347523148142</v>
      </c>
      <c r="S1141" s="12">
        <f t="shared" si="70"/>
        <v>2014</v>
      </c>
      <c r="T1141" s="12"/>
    </row>
    <row r="1142" spans="1:20" ht="42.75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8289</v>
      </c>
      <c r="O1142" t="s">
        <v>8291</v>
      </c>
      <c r="P1142">
        <f t="shared" si="71"/>
        <v>0</v>
      </c>
      <c r="Q1142">
        <f t="shared" si="68"/>
        <v>0</v>
      </c>
      <c r="R1142" s="10">
        <f t="shared" si="69"/>
        <v>42192.462048611109</v>
      </c>
      <c r="S1142" s="12">
        <f t="shared" si="70"/>
        <v>2015</v>
      </c>
      <c r="T1142" s="12"/>
    </row>
    <row r="1143" spans="1:20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8289</v>
      </c>
      <c r="O1143" t="s">
        <v>8291</v>
      </c>
      <c r="P1143">
        <f t="shared" si="71"/>
        <v>0</v>
      </c>
      <c r="Q1143">
        <f t="shared" si="68"/>
        <v>0</v>
      </c>
      <c r="R1143" s="10">
        <f t="shared" si="69"/>
        <v>42164.699652777781</v>
      </c>
      <c r="S1143" s="12">
        <f t="shared" si="70"/>
        <v>2015</v>
      </c>
      <c r="T1143" s="12"/>
    </row>
    <row r="1144" spans="1:20" ht="42.75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8289</v>
      </c>
      <c r="O1144" t="s">
        <v>8291</v>
      </c>
      <c r="P1144">
        <f t="shared" si="71"/>
        <v>0</v>
      </c>
      <c r="Q1144">
        <f t="shared" si="68"/>
        <v>0</v>
      </c>
      <c r="R1144" s="10">
        <f t="shared" si="69"/>
        <v>42022.006099537044</v>
      </c>
      <c r="S1144" s="12">
        <f t="shared" si="70"/>
        <v>2015</v>
      </c>
      <c r="T1144" s="12"/>
    </row>
    <row r="1145" spans="1:20" ht="42.75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8289</v>
      </c>
      <c r="O1145" t="s">
        <v>8291</v>
      </c>
      <c r="P1145">
        <f t="shared" si="71"/>
        <v>0</v>
      </c>
      <c r="Q1145">
        <f t="shared" si="68"/>
        <v>23.25</v>
      </c>
      <c r="R1145" s="10">
        <f t="shared" si="69"/>
        <v>42325.19358796296</v>
      </c>
      <c r="S1145" s="12">
        <f t="shared" si="70"/>
        <v>2015</v>
      </c>
      <c r="T1145" s="12"/>
    </row>
    <row r="1146" spans="1:20" ht="42.75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8292</v>
      </c>
      <c r="O1146" t="s">
        <v>8293</v>
      </c>
      <c r="P1146">
        <f t="shared" si="71"/>
        <v>0</v>
      </c>
      <c r="Q1146">
        <f t="shared" si="68"/>
        <v>0</v>
      </c>
      <c r="R1146" s="10">
        <f t="shared" si="69"/>
        <v>42093.181944444441</v>
      </c>
      <c r="S1146" s="12">
        <f t="shared" si="70"/>
        <v>2015</v>
      </c>
      <c r="T1146" s="12"/>
    </row>
    <row r="1147" spans="1:20" ht="42.75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8292</v>
      </c>
      <c r="O1147" t="s">
        <v>8293</v>
      </c>
      <c r="P1147">
        <f t="shared" si="71"/>
        <v>0</v>
      </c>
      <c r="Q1147">
        <f t="shared" si="68"/>
        <v>100</v>
      </c>
      <c r="R1147" s="10">
        <f t="shared" si="69"/>
        <v>41854.747592592597</v>
      </c>
      <c r="S1147" s="12">
        <f t="shared" si="70"/>
        <v>2014</v>
      </c>
      <c r="T1147" s="12"/>
    </row>
    <row r="1148" spans="1:20" ht="42.75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8292</v>
      </c>
      <c r="O1148" t="s">
        <v>8293</v>
      </c>
      <c r="P1148">
        <f t="shared" si="71"/>
        <v>9</v>
      </c>
      <c r="Q1148">
        <f t="shared" si="68"/>
        <v>44.17</v>
      </c>
      <c r="R1148" s="10">
        <f t="shared" si="69"/>
        <v>41723.9533912037</v>
      </c>
      <c r="S1148" s="12">
        <f t="shared" si="70"/>
        <v>2014</v>
      </c>
      <c r="T1148" s="12"/>
    </row>
    <row r="1149" spans="1:20" ht="42.75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8292</v>
      </c>
      <c r="O1149" t="s">
        <v>8293</v>
      </c>
      <c r="P1149">
        <f t="shared" si="71"/>
        <v>0</v>
      </c>
      <c r="Q1149">
        <f t="shared" si="68"/>
        <v>0</v>
      </c>
      <c r="R1149" s="10">
        <f t="shared" si="69"/>
        <v>41871.972025462965</v>
      </c>
      <c r="S1149" s="12">
        <f t="shared" si="70"/>
        <v>2014</v>
      </c>
      <c r="T1149" s="12"/>
    </row>
    <row r="1150" spans="1:20" ht="28.5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8292</v>
      </c>
      <c r="O1150" t="s">
        <v>8293</v>
      </c>
      <c r="P1150">
        <f t="shared" si="71"/>
        <v>0</v>
      </c>
      <c r="Q1150">
        <f t="shared" si="68"/>
        <v>24.33</v>
      </c>
      <c r="R1150" s="10">
        <f t="shared" si="69"/>
        <v>42675.171076388884</v>
      </c>
      <c r="S1150" s="12">
        <f t="shared" si="70"/>
        <v>2016</v>
      </c>
      <c r="T1150" s="12"/>
    </row>
    <row r="1151" spans="1:20" ht="28.5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8292</v>
      </c>
      <c r="O1151" t="s">
        <v>8293</v>
      </c>
      <c r="P1151">
        <f t="shared" si="71"/>
        <v>0</v>
      </c>
      <c r="Q1151">
        <f t="shared" si="68"/>
        <v>37.5</v>
      </c>
      <c r="R1151" s="10">
        <f t="shared" si="69"/>
        <v>42507.71025462963</v>
      </c>
      <c r="S1151" s="12">
        <f t="shared" si="70"/>
        <v>2016</v>
      </c>
      <c r="T1151" s="12"/>
    </row>
    <row r="1152" spans="1:20" ht="28.5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8292</v>
      </c>
      <c r="O1152" t="s">
        <v>8293</v>
      </c>
      <c r="P1152">
        <f t="shared" si="71"/>
        <v>10</v>
      </c>
      <c r="Q1152">
        <f t="shared" si="68"/>
        <v>42</v>
      </c>
      <c r="R1152" s="10">
        <f t="shared" si="69"/>
        <v>42317.954571759255</v>
      </c>
      <c r="S1152" s="12">
        <f t="shared" si="70"/>
        <v>2015</v>
      </c>
      <c r="T1152" s="12"/>
    </row>
    <row r="1153" spans="1:20" ht="42.75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8292</v>
      </c>
      <c r="O1153" t="s">
        <v>8293</v>
      </c>
      <c r="P1153">
        <f t="shared" si="71"/>
        <v>0</v>
      </c>
      <c r="Q1153">
        <f t="shared" si="68"/>
        <v>0</v>
      </c>
      <c r="R1153" s="10">
        <f t="shared" si="69"/>
        <v>42224.102581018517</v>
      </c>
      <c r="S1153" s="12">
        <f t="shared" si="70"/>
        <v>2015</v>
      </c>
      <c r="T1153" s="12"/>
    </row>
    <row r="1154" spans="1:20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8292</v>
      </c>
      <c r="O1154" t="s">
        <v>8293</v>
      </c>
      <c r="P1154">
        <f t="shared" si="71"/>
        <v>6</v>
      </c>
      <c r="Q1154">
        <f t="shared" si="68"/>
        <v>60.73</v>
      </c>
      <c r="R1154" s="10">
        <f t="shared" si="69"/>
        <v>42109.709629629629</v>
      </c>
      <c r="S1154" s="12">
        <f t="shared" si="70"/>
        <v>2015</v>
      </c>
      <c r="T1154" s="12"/>
    </row>
    <row r="1155" spans="1:20" ht="28.5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8292</v>
      </c>
      <c r="O1155" t="s">
        <v>8293</v>
      </c>
      <c r="P1155">
        <f t="shared" si="71"/>
        <v>1</v>
      </c>
      <c r="Q1155">
        <f t="shared" ref="Q1155:Q1218" si="72">IFERROR(ROUND(E1155/L1155,2),0)</f>
        <v>50</v>
      </c>
      <c r="R1155" s="10">
        <f t="shared" ref="R1155:R1218" si="73">(((J1155/60)/60)/24)+DATE(1970,1,1)</f>
        <v>42143.714178240742</v>
      </c>
      <c r="S1155" s="12">
        <f t="shared" ref="S1155:S1218" si="74">YEAR(R1155)</f>
        <v>2015</v>
      </c>
      <c r="T1155" s="12"/>
    </row>
    <row r="1156" spans="1:20" ht="42.75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8292</v>
      </c>
      <c r="O1156" t="s">
        <v>8293</v>
      </c>
      <c r="P1156">
        <f t="shared" ref="P1156:P1219" si="75">ROUND(E1156/D1156*100,0)</f>
        <v>7</v>
      </c>
      <c r="Q1156">
        <f t="shared" si="72"/>
        <v>108.33</v>
      </c>
      <c r="R1156" s="10">
        <f t="shared" si="73"/>
        <v>42223.108865740738</v>
      </c>
      <c r="S1156" s="12">
        <f t="shared" si="74"/>
        <v>2015</v>
      </c>
      <c r="T1156" s="12"/>
    </row>
    <row r="1157" spans="1:20" ht="42.75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8292</v>
      </c>
      <c r="O1157" t="s">
        <v>8293</v>
      </c>
      <c r="P1157">
        <f t="shared" si="75"/>
        <v>1</v>
      </c>
      <c r="Q1157">
        <f t="shared" si="72"/>
        <v>23.5</v>
      </c>
      <c r="R1157" s="10">
        <f t="shared" si="73"/>
        <v>41835.763981481483</v>
      </c>
      <c r="S1157" s="12">
        <f t="shared" si="74"/>
        <v>2014</v>
      </c>
      <c r="T1157" s="12"/>
    </row>
    <row r="1158" spans="1:20" ht="42.75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8292</v>
      </c>
      <c r="O1158" t="s">
        <v>8293</v>
      </c>
      <c r="P1158">
        <f t="shared" si="75"/>
        <v>0</v>
      </c>
      <c r="Q1158">
        <f t="shared" si="72"/>
        <v>0</v>
      </c>
      <c r="R1158" s="10">
        <f t="shared" si="73"/>
        <v>42029.07131944444</v>
      </c>
      <c r="S1158" s="12">
        <f t="shared" si="74"/>
        <v>2015</v>
      </c>
      <c r="T1158" s="12"/>
    </row>
    <row r="1159" spans="1:20" ht="42.75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8292</v>
      </c>
      <c r="O1159" t="s">
        <v>8293</v>
      </c>
      <c r="P1159">
        <f t="shared" si="75"/>
        <v>2</v>
      </c>
      <c r="Q1159">
        <f t="shared" si="72"/>
        <v>50.33</v>
      </c>
      <c r="R1159" s="10">
        <f t="shared" si="73"/>
        <v>41918.628240740742</v>
      </c>
      <c r="S1159" s="12">
        <f t="shared" si="74"/>
        <v>2014</v>
      </c>
      <c r="T1159" s="12"/>
    </row>
    <row r="1160" spans="1:20" ht="42.75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8292</v>
      </c>
      <c r="O1160" t="s">
        <v>8293</v>
      </c>
      <c r="P1160">
        <f t="shared" si="75"/>
        <v>0</v>
      </c>
      <c r="Q1160">
        <f t="shared" si="72"/>
        <v>11.67</v>
      </c>
      <c r="R1160" s="10">
        <f t="shared" si="73"/>
        <v>41952.09175925926</v>
      </c>
      <c r="S1160" s="12">
        <f t="shared" si="74"/>
        <v>2014</v>
      </c>
      <c r="T1160" s="12"/>
    </row>
    <row r="1161" spans="1:20" ht="42.75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8292</v>
      </c>
      <c r="O1161" t="s">
        <v>8293</v>
      </c>
      <c r="P1161">
        <f t="shared" si="75"/>
        <v>0</v>
      </c>
      <c r="Q1161">
        <f t="shared" si="72"/>
        <v>0</v>
      </c>
      <c r="R1161" s="10">
        <f t="shared" si="73"/>
        <v>42154.726446759261</v>
      </c>
      <c r="S1161" s="12">
        <f t="shared" si="74"/>
        <v>2015</v>
      </c>
      <c r="T1161" s="12"/>
    </row>
    <row r="1162" spans="1:20" ht="42.75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8292</v>
      </c>
      <c r="O1162" t="s">
        <v>8293</v>
      </c>
      <c r="P1162">
        <f t="shared" si="75"/>
        <v>4</v>
      </c>
      <c r="Q1162">
        <f t="shared" si="72"/>
        <v>60.79</v>
      </c>
      <c r="R1162" s="10">
        <f t="shared" si="73"/>
        <v>42061.154930555553</v>
      </c>
      <c r="S1162" s="12">
        <f t="shared" si="74"/>
        <v>2015</v>
      </c>
      <c r="T1162" s="12"/>
    </row>
    <row r="1163" spans="1:20" ht="42.75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8292</v>
      </c>
      <c r="O1163" t="s">
        <v>8293</v>
      </c>
      <c r="P1163">
        <f t="shared" si="75"/>
        <v>0</v>
      </c>
      <c r="Q1163">
        <f t="shared" si="72"/>
        <v>0</v>
      </c>
      <c r="R1163" s="10">
        <f t="shared" si="73"/>
        <v>42122.629502314812</v>
      </c>
      <c r="S1163" s="12">
        <f t="shared" si="74"/>
        <v>2015</v>
      </c>
      <c r="T1163" s="12"/>
    </row>
    <row r="1164" spans="1:20" ht="42.75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8292</v>
      </c>
      <c r="O1164" t="s">
        <v>8293</v>
      </c>
      <c r="P1164">
        <f t="shared" si="75"/>
        <v>0</v>
      </c>
      <c r="Q1164">
        <f t="shared" si="72"/>
        <v>17.5</v>
      </c>
      <c r="R1164" s="10">
        <f t="shared" si="73"/>
        <v>41876.683611111112</v>
      </c>
      <c r="S1164" s="12">
        <f t="shared" si="74"/>
        <v>2014</v>
      </c>
      <c r="T1164" s="12"/>
    </row>
    <row r="1165" spans="1:20" ht="42.75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8292</v>
      </c>
      <c r="O1165" t="s">
        <v>8293</v>
      </c>
      <c r="P1165">
        <f t="shared" si="75"/>
        <v>0</v>
      </c>
      <c r="Q1165">
        <f t="shared" si="72"/>
        <v>0</v>
      </c>
      <c r="R1165" s="10">
        <f t="shared" si="73"/>
        <v>41830.723611111112</v>
      </c>
      <c r="S1165" s="12">
        <f t="shared" si="74"/>
        <v>2014</v>
      </c>
      <c r="T1165" s="12"/>
    </row>
    <row r="1166" spans="1:20" ht="57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8292</v>
      </c>
      <c r="O1166" t="s">
        <v>8293</v>
      </c>
      <c r="P1166">
        <f t="shared" si="75"/>
        <v>0</v>
      </c>
      <c r="Q1166">
        <f t="shared" si="72"/>
        <v>0</v>
      </c>
      <c r="R1166" s="10">
        <f t="shared" si="73"/>
        <v>42509.724328703705</v>
      </c>
      <c r="S1166" s="12">
        <f t="shared" si="74"/>
        <v>2016</v>
      </c>
      <c r="T1166" s="12"/>
    </row>
    <row r="1167" spans="1:20" ht="42.75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8292</v>
      </c>
      <c r="O1167" t="s">
        <v>8293</v>
      </c>
      <c r="P1167">
        <f t="shared" si="75"/>
        <v>21</v>
      </c>
      <c r="Q1167">
        <f t="shared" si="72"/>
        <v>82.82</v>
      </c>
      <c r="R1167" s="10">
        <f t="shared" si="73"/>
        <v>41792.214467592588</v>
      </c>
      <c r="S1167" s="12">
        <f t="shared" si="74"/>
        <v>2014</v>
      </c>
      <c r="T1167" s="12"/>
    </row>
    <row r="1168" spans="1:20" ht="42.75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8292</v>
      </c>
      <c r="O1168" t="s">
        <v>8293</v>
      </c>
      <c r="P1168">
        <f t="shared" si="75"/>
        <v>19</v>
      </c>
      <c r="Q1168">
        <f t="shared" si="72"/>
        <v>358.88</v>
      </c>
      <c r="R1168" s="10">
        <f t="shared" si="73"/>
        <v>42150.485439814816</v>
      </c>
      <c r="S1168" s="12">
        <f t="shared" si="74"/>
        <v>2015</v>
      </c>
      <c r="T1168" s="12"/>
    </row>
    <row r="1169" spans="1:20" ht="42.75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8292</v>
      </c>
      <c r="O1169" t="s">
        <v>8293</v>
      </c>
      <c r="P1169">
        <f t="shared" si="75"/>
        <v>2</v>
      </c>
      <c r="Q1169">
        <f t="shared" si="72"/>
        <v>61.19</v>
      </c>
      <c r="R1169" s="10">
        <f t="shared" si="73"/>
        <v>41863.734895833331</v>
      </c>
      <c r="S1169" s="12">
        <f t="shared" si="74"/>
        <v>2014</v>
      </c>
      <c r="T1169" s="12"/>
    </row>
    <row r="1170" spans="1:20" ht="42.75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8292</v>
      </c>
      <c r="O1170" t="s">
        <v>8293</v>
      </c>
      <c r="P1170">
        <f t="shared" si="75"/>
        <v>6</v>
      </c>
      <c r="Q1170">
        <f t="shared" si="72"/>
        <v>340</v>
      </c>
      <c r="R1170" s="10">
        <f t="shared" si="73"/>
        <v>42605.053993055553</v>
      </c>
      <c r="S1170" s="12">
        <f t="shared" si="74"/>
        <v>2016</v>
      </c>
      <c r="T1170" s="12"/>
    </row>
    <row r="1171" spans="1:20" ht="42.75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8292</v>
      </c>
      <c r="O1171" t="s">
        <v>8293</v>
      </c>
      <c r="P1171">
        <f t="shared" si="75"/>
        <v>0</v>
      </c>
      <c r="Q1171">
        <f t="shared" si="72"/>
        <v>5.67</v>
      </c>
      <c r="R1171" s="10">
        <f t="shared" si="73"/>
        <v>42027.353738425925</v>
      </c>
      <c r="S1171" s="12">
        <f t="shared" si="74"/>
        <v>2015</v>
      </c>
      <c r="T1171" s="12"/>
    </row>
    <row r="1172" spans="1:20" ht="42.75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8292</v>
      </c>
      <c r="O1172" t="s">
        <v>8293</v>
      </c>
      <c r="P1172">
        <f t="shared" si="75"/>
        <v>0</v>
      </c>
      <c r="Q1172">
        <f t="shared" si="72"/>
        <v>50</v>
      </c>
      <c r="R1172" s="10">
        <f t="shared" si="73"/>
        <v>42124.893182870372</v>
      </c>
      <c r="S1172" s="12">
        <f t="shared" si="74"/>
        <v>2015</v>
      </c>
      <c r="T1172" s="12"/>
    </row>
    <row r="1173" spans="1:20" ht="42.75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8292</v>
      </c>
      <c r="O1173" t="s">
        <v>8293</v>
      </c>
      <c r="P1173">
        <f t="shared" si="75"/>
        <v>0</v>
      </c>
      <c r="Q1173">
        <f t="shared" si="72"/>
        <v>25</v>
      </c>
      <c r="R1173" s="10">
        <f t="shared" si="73"/>
        <v>41938.804710648146</v>
      </c>
      <c r="S1173" s="12">
        <f t="shared" si="74"/>
        <v>2014</v>
      </c>
      <c r="T1173" s="12"/>
    </row>
    <row r="1174" spans="1:20" ht="28.5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8292</v>
      </c>
      <c r="O1174" t="s">
        <v>8293</v>
      </c>
      <c r="P1174">
        <f t="shared" si="75"/>
        <v>0</v>
      </c>
      <c r="Q1174">
        <f t="shared" si="72"/>
        <v>0</v>
      </c>
      <c r="R1174" s="10">
        <f t="shared" si="73"/>
        <v>41841.682314814818</v>
      </c>
      <c r="S1174" s="12">
        <f t="shared" si="74"/>
        <v>2014</v>
      </c>
      <c r="T1174" s="12"/>
    </row>
    <row r="1175" spans="1:20" ht="42.75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8292</v>
      </c>
      <c r="O1175" t="s">
        <v>8293</v>
      </c>
      <c r="P1175">
        <f t="shared" si="75"/>
        <v>0</v>
      </c>
      <c r="Q1175">
        <f t="shared" si="72"/>
        <v>30</v>
      </c>
      <c r="R1175" s="10">
        <f t="shared" si="73"/>
        <v>42184.185844907406</v>
      </c>
      <c r="S1175" s="12">
        <f t="shared" si="74"/>
        <v>2015</v>
      </c>
      <c r="T1175" s="12"/>
    </row>
    <row r="1176" spans="1:20" ht="42.75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8292</v>
      </c>
      <c r="O1176" t="s">
        <v>8293</v>
      </c>
      <c r="P1176">
        <f t="shared" si="75"/>
        <v>6</v>
      </c>
      <c r="Q1176">
        <f t="shared" si="72"/>
        <v>46.63</v>
      </c>
      <c r="R1176" s="10">
        <f t="shared" si="73"/>
        <v>42468.84174768519</v>
      </c>
      <c r="S1176" s="12">
        <f t="shared" si="74"/>
        <v>2016</v>
      </c>
      <c r="T1176" s="12"/>
    </row>
    <row r="1177" spans="1:20" ht="42.75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8292</v>
      </c>
      <c r="O1177" t="s">
        <v>8293</v>
      </c>
      <c r="P1177">
        <f t="shared" si="75"/>
        <v>3</v>
      </c>
      <c r="Q1177">
        <f t="shared" si="72"/>
        <v>65</v>
      </c>
      <c r="R1177" s="10">
        <f t="shared" si="73"/>
        <v>42170.728460648148</v>
      </c>
      <c r="S1177" s="12">
        <f t="shared" si="74"/>
        <v>2015</v>
      </c>
      <c r="T1177" s="12"/>
    </row>
    <row r="1178" spans="1:20" ht="57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8292</v>
      </c>
      <c r="O1178" t="s">
        <v>8293</v>
      </c>
      <c r="P1178">
        <f t="shared" si="75"/>
        <v>0</v>
      </c>
      <c r="Q1178">
        <f t="shared" si="72"/>
        <v>10</v>
      </c>
      <c r="R1178" s="10">
        <f t="shared" si="73"/>
        <v>42746.019652777773</v>
      </c>
      <c r="S1178" s="12">
        <f t="shared" si="74"/>
        <v>2017</v>
      </c>
      <c r="T1178" s="12"/>
    </row>
    <row r="1179" spans="1:20" ht="42.75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8292</v>
      </c>
      <c r="O1179" t="s">
        <v>8293</v>
      </c>
      <c r="P1179">
        <f t="shared" si="75"/>
        <v>0</v>
      </c>
      <c r="Q1179">
        <f t="shared" si="72"/>
        <v>0</v>
      </c>
      <c r="R1179" s="10">
        <f t="shared" si="73"/>
        <v>41897.660833333335</v>
      </c>
      <c r="S1179" s="12">
        <f t="shared" si="74"/>
        <v>2014</v>
      </c>
      <c r="T1179" s="12"/>
    </row>
    <row r="1180" spans="1:20" ht="42.75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8292</v>
      </c>
      <c r="O1180" t="s">
        <v>8293</v>
      </c>
      <c r="P1180">
        <f t="shared" si="75"/>
        <v>0</v>
      </c>
      <c r="Q1180">
        <f t="shared" si="72"/>
        <v>5</v>
      </c>
      <c r="R1180" s="10">
        <f t="shared" si="73"/>
        <v>41837.905694444446</v>
      </c>
      <c r="S1180" s="12">
        <f t="shared" si="74"/>
        <v>2014</v>
      </c>
      <c r="T1180" s="12"/>
    </row>
    <row r="1181" spans="1:20" ht="42.75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8292</v>
      </c>
      <c r="O1181" t="s">
        <v>8293</v>
      </c>
      <c r="P1181">
        <f t="shared" si="75"/>
        <v>5</v>
      </c>
      <c r="Q1181">
        <f t="shared" si="72"/>
        <v>640</v>
      </c>
      <c r="R1181" s="10">
        <f t="shared" si="73"/>
        <v>42275.720219907409</v>
      </c>
      <c r="S1181" s="12">
        <f t="shared" si="74"/>
        <v>2015</v>
      </c>
      <c r="T1181" s="12"/>
    </row>
    <row r="1182" spans="1:20" ht="28.5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8292</v>
      </c>
      <c r="O1182" t="s">
        <v>8293</v>
      </c>
      <c r="P1182">
        <f t="shared" si="75"/>
        <v>12</v>
      </c>
      <c r="Q1182">
        <f t="shared" si="72"/>
        <v>69.12</v>
      </c>
      <c r="R1182" s="10">
        <f t="shared" si="73"/>
        <v>41781.806875000002</v>
      </c>
      <c r="S1182" s="12">
        <f t="shared" si="74"/>
        <v>2014</v>
      </c>
      <c r="T1182" s="12"/>
    </row>
    <row r="1183" spans="1:20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8292</v>
      </c>
      <c r="O1183" t="s">
        <v>8293</v>
      </c>
      <c r="P1183">
        <f t="shared" si="75"/>
        <v>0</v>
      </c>
      <c r="Q1183">
        <f t="shared" si="72"/>
        <v>1.33</v>
      </c>
      <c r="R1183" s="10">
        <f t="shared" si="73"/>
        <v>42034.339363425926</v>
      </c>
      <c r="S1183" s="12">
        <f t="shared" si="74"/>
        <v>2015</v>
      </c>
      <c r="T1183" s="12"/>
    </row>
    <row r="1184" spans="1:20" ht="42.75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8292</v>
      </c>
      <c r="O1184" t="s">
        <v>8293</v>
      </c>
      <c r="P1184">
        <f t="shared" si="75"/>
        <v>4</v>
      </c>
      <c r="Q1184">
        <f t="shared" si="72"/>
        <v>10.5</v>
      </c>
      <c r="R1184" s="10">
        <f t="shared" si="73"/>
        <v>42728.827407407407</v>
      </c>
      <c r="S1184" s="12">
        <f t="shared" si="74"/>
        <v>2016</v>
      </c>
      <c r="T1184" s="12"/>
    </row>
    <row r="1185" spans="1:20" ht="42.75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8292</v>
      </c>
      <c r="O1185" t="s">
        <v>8293</v>
      </c>
      <c r="P1185">
        <f t="shared" si="75"/>
        <v>4</v>
      </c>
      <c r="Q1185">
        <f t="shared" si="72"/>
        <v>33.33</v>
      </c>
      <c r="R1185" s="10">
        <f t="shared" si="73"/>
        <v>42656.86137731481</v>
      </c>
      <c r="S1185" s="12">
        <f t="shared" si="74"/>
        <v>2016</v>
      </c>
      <c r="T1185" s="12"/>
    </row>
    <row r="1186" spans="1:20" ht="42.75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8294</v>
      </c>
      <c r="O1186" t="s">
        <v>8295</v>
      </c>
      <c r="P1186">
        <f t="shared" si="75"/>
        <v>105</v>
      </c>
      <c r="Q1186">
        <f t="shared" si="72"/>
        <v>61.56</v>
      </c>
      <c r="R1186" s="10">
        <f t="shared" si="73"/>
        <v>42741.599664351852</v>
      </c>
      <c r="S1186" s="12">
        <f t="shared" si="74"/>
        <v>2017</v>
      </c>
      <c r="T1186" s="12"/>
    </row>
    <row r="1187" spans="1:20" ht="57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8294</v>
      </c>
      <c r="O1187" t="s">
        <v>8295</v>
      </c>
      <c r="P1187">
        <f t="shared" si="75"/>
        <v>105</v>
      </c>
      <c r="Q1187">
        <f t="shared" si="72"/>
        <v>118.74</v>
      </c>
      <c r="R1187" s="10">
        <f t="shared" si="73"/>
        <v>42130.865150462967</v>
      </c>
      <c r="S1187" s="12">
        <f t="shared" si="74"/>
        <v>2015</v>
      </c>
      <c r="T1187" s="12"/>
    </row>
    <row r="1188" spans="1:20" ht="42.75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8294</v>
      </c>
      <c r="O1188" t="s">
        <v>8295</v>
      </c>
      <c r="P1188">
        <f t="shared" si="75"/>
        <v>107</v>
      </c>
      <c r="Q1188">
        <f t="shared" si="72"/>
        <v>65.08</v>
      </c>
      <c r="R1188" s="10">
        <f t="shared" si="73"/>
        <v>42123.86336805555</v>
      </c>
      <c r="S1188" s="12">
        <f t="shared" si="74"/>
        <v>2015</v>
      </c>
      <c r="T1188" s="12"/>
    </row>
    <row r="1189" spans="1:20" ht="42.75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8294</v>
      </c>
      <c r="O1189" t="s">
        <v>8295</v>
      </c>
      <c r="P1189">
        <f t="shared" si="75"/>
        <v>104</v>
      </c>
      <c r="Q1189">
        <f t="shared" si="72"/>
        <v>130.16</v>
      </c>
      <c r="R1189" s="10">
        <f t="shared" si="73"/>
        <v>42109.894942129627</v>
      </c>
      <c r="S1189" s="12">
        <f t="shared" si="74"/>
        <v>2015</v>
      </c>
      <c r="T1189" s="12"/>
    </row>
    <row r="1190" spans="1:20" ht="42.75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8294</v>
      </c>
      <c r="O1190" t="s">
        <v>8295</v>
      </c>
      <c r="P1190">
        <f t="shared" si="75"/>
        <v>161</v>
      </c>
      <c r="Q1190">
        <f t="shared" si="72"/>
        <v>37.78</v>
      </c>
      <c r="R1190" s="10">
        <f t="shared" si="73"/>
        <v>42711.700694444444</v>
      </c>
      <c r="S1190" s="12">
        <f t="shared" si="74"/>
        <v>2016</v>
      </c>
      <c r="T1190" s="12"/>
    </row>
    <row r="1191" spans="1:20" ht="42.75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8294</v>
      </c>
      <c r="O1191" t="s">
        <v>8295</v>
      </c>
      <c r="P1191">
        <f t="shared" si="75"/>
        <v>108</v>
      </c>
      <c r="Q1191">
        <f t="shared" si="72"/>
        <v>112.79</v>
      </c>
      <c r="R1191" s="10">
        <f t="shared" si="73"/>
        <v>42529.979108796295</v>
      </c>
      <c r="S1191" s="12">
        <f t="shared" si="74"/>
        <v>2016</v>
      </c>
      <c r="T1191" s="12"/>
    </row>
    <row r="1192" spans="1:20" ht="28.5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8294</v>
      </c>
      <c r="O1192" t="s">
        <v>8295</v>
      </c>
      <c r="P1192">
        <f t="shared" si="75"/>
        <v>135</v>
      </c>
      <c r="Q1192">
        <f t="shared" si="72"/>
        <v>51.92</v>
      </c>
      <c r="R1192" s="10">
        <f t="shared" si="73"/>
        <v>41852.665798611109</v>
      </c>
      <c r="S1192" s="12">
        <f t="shared" si="74"/>
        <v>2014</v>
      </c>
      <c r="T1192" s="12"/>
    </row>
    <row r="1193" spans="1:20" ht="42.75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8294</v>
      </c>
      <c r="O1193" t="s">
        <v>8295</v>
      </c>
      <c r="P1193">
        <f t="shared" si="75"/>
        <v>109</v>
      </c>
      <c r="Q1193">
        <f t="shared" si="72"/>
        <v>89.24</v>
      </c>
      <c r="R1193" s="10">
        <f t="shared" si="73"/>
        <v>42419.603703703702</v>
      </c>
      <c r="S1193" s="12">
        <f t="shared" si="74"/>
        <v>2016</v>
      </c>
      <c r="T1193" s="12"/>
    </row>
    <row r="1194" spans="1:20" ht="28.5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8294</v>
      </c>
      <c r="O1194" t="s">
        <v>8295</v>
      </c>
      <c r="P1194">
        <f t="shared" si="75"/>
        <v>290</v>
      </c>
      <c r="Q1194">
        <f t="shared" si="72"/>
        <v>19.329999999999998</v>
      </c>
      <c r="R1194" s="10">
        <f t="shared" si="73"/>
        <v>42747.506689814814</v>
      </c>
      <c r="S1194" s="12">
        <f t="shared" si="74"/>
        <v>2017</v>
      </c>
      <c r="T1194" s="12"/>
    </row>
    <row r="1195" spans="1:20" ht="57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8294</v>
      </c>
      <c r="O1195" t="s">
        <v>8295</v>
      </c>
      <c r="P1195">
        <f t="shared" si="75"/>
        <v>104</v>
      </c>
      <c r="Q1195">
        <f t="shared" si="72"/>
        <v>79.97</v>
      </c>
      <c r="R1195" s="10">
        <f t="shared" si="73"/>
        <v>42409.776076388895</v>
      </c>
      <c r="S1195" s="12">
        <f t="shared" si="74"/>
        <v>2016</v>
      </c>
      <c r="T1195" s="12"/>
    </row>
    <row r="1196" spans="1:20" ht="42.75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8294</v>
      </c>
      <c r="O1196" t="s">
        <v>8295</v>
      </c>
      <c r="P1196">
        <f t="shared" si="75"/>
        <v>322</v>
      </c>
      <c r="Q1196">
        <f t="shared" si="72"/>
        <v>56.41</v>
      </c>
      <c r="R1196" s="10">
        <f t="shared" si="73"/>
        <v>42072.488182870366</v>
      </c>
      <c r="S1196" s="12">
        <f t="shared" si="74"/>
        <v>2015</v>
      </c>
      <c r="T1196" s="12"/>
    </row>
    <row r="1197" spans="1:20" ht="57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8294</v>
      </c>
      <c r="O1197" t="s">
        <v>8295</v>
      </c>
      <c r="P1197">
        <f t="shared" si="75"/>
        <v>135</v>
      </c>
      <c r="Q1197">
        <f t="shared" si="72"/>
        <v>79.41</v>
      </c>
      <c r="R1197" s="10">
        <f t="shared" si="73"/>
        <v>42298.34783564815</v>
      </c>
      <c r="S1197" s="12">
        <f t="shared" si="74"/>
        <v>2015</v>
      </c>
      <c r="T1197" s="12"/>
    </row>
    <row r="1198" spans="1:20" ht="28.5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8294</v>
      </c>
      <c r="O1198" t="s">
        <v>8295</v>
      </c>
      <c r="P1198">
        <f t="shared" si="75"/>
        <v>270</v>
      </c>
      <c r="Q1198">
        <f t="shared" si="72"/>
        <v>76.44</v>
      </c>
      <c r="R1198" s="10">
        <f t="shared" si="73"/>
        <v>42326.818738425922</v>
      </c>
      <c r="S1198" s="12">
        <f t="shared" si="74"/>
        <v>2015</v>
      </c>
      <c r="T1198" s="12"/>
    </row>
    <row r="1199" spans="1:20" ht="57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8294</v>
      </c>
      <c r="O1199" t="s">
        <v>8295</v>
      </c>
      <c r="P1199">
        <f t="shared" si="75"/>
        <v>253</v>
      </c>
      <c r="Q1199">
        <f t="shared" si="72"/>
        <v>121</v>
      </c>
      <c r="R1199" s="10">
        <f t="shared" si="73"/>
        <v>42503.66474537037</v>
      </c>
      <c r="S1199" s="12">
        <f t="shared" si="74"/>
        <v>2016</v>
      </c>
      <c r="T1199" s="12"/>
    </row>
    <row r="1200" spans="1:20" ht="42.75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8294</v>
      </c>
      <c r="O1200" t="s">
        <v>8295</v>
      </c>
      <c r="P1200">
        <f t="shared" si="75"/>
        <v>261</v>
      </c>
      <c r="Q1200">
        <f t="shared" si="72"/>
        <v>54.62</v>
      </c>
      <c r="R1200" s="10">
        <f t="shared" si="73"/>
        <v>42333.619050925925</v>
      </c>
      <c r="S1200" s="12">
        <f t="shared" si="74"/>
        <v>2015</v>
      </c>
      <c r="T1200" s="12"/>
    </row>
    <row r="1201" spans="1:20" ht="42.75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8294</v>
      </c>
      <c r="O1201" t="s">
        <v>8295</v>
      </c>
      <c r="P1201">
        <f t="shared" si="75"/>
        <v>101</v>
      </c>
      <c r="Q1201">
        <f t="shared" si="72"/>
        <v>299.22000000000003</v>
      </c>
      <c r="R1201" s="10">
        <f t="shared" si="73"/>
        <v>42161.770833333328</v>
      </c>
      <c r="S1201" s="12">
        <f t="shared" si="74"/>
        <v>2015</v>
      </c>
      <c r="T1201" s="12"/>
    </row>
    <row r="1202" spans="1:20" ht="42.75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8294</v>
      </c>
      <c r="O1202" t="s">
        <v>8295</v>
      </c>
      <c r="P1202">
        <f t="shared" si="75"/>
        <v>126</v>
      </c>
      <c r="Q1202">
        <f t="shared" si="72"/>
        <v>58.53</v>
      </c>
      <c r="R1202" s="10">
        <f t="shared" si="73"/>
        <v>42089.477500000001</v>
      </c>
      <c r="S1202" s="12">
        <f t="shared" si="74"/>
        <v>2015</v>
      </c>
      <c r="T1202" s="12"/>
    </row>
    <row r="1203" spans="1:20" ht="42.75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8294</v>
      </c>
      <c r="O1203" t="s">
        <v>8295</v>
      </c>
      <c r="P1203">
        <f t="shared" si="75"/>
        <v>102</v>
      </c>
      <c r="Q1203">
        <f t="shared" si="72"/>
        <v>55.37</v>
      </c>
      <c r="R1203" s="10">
        <f t="shared" si="73"/>
        <v>42536.60701388889</v>
      </c>
      <c r="S1203" s="12">
        <f t="shared" si="74"/>
        <v>2016</v>
      </c>
      <c r="T1203" s="12"/>
    </row>
    <row r="1204" spans="1:20" ht="42.75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8294</v>
      </c>
      <c r="O1204" t="s">
        <v>8295</v>
      </c>
      <c r="P1204">
        <f t="shared" si="75"/>
        <v>199</v>
      </c>
      <c r="Q1204">
        <f t="shared" si="72"/>
        <v>183.8</v>
      </c>
      <c r="R1204" s="10">
        <f t="shared" si="73"/>
        <v>42152.288819444439</v>
      </c>
      <c r="S1204" s="12">
        <f t="shared" si="74"/>
        <v>2015</v>
      </c>
      <c r="T1204" s="12"/>
    </row>
    <row r="1205" spans="1:20" ht="42.75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8294</v>
      </c>
      <c r="O1205" t="s">
        <v>8295</v>
      </c>
      <c r="P1205">
        <f t="shared" si="75"/>
        <v>102</v>
      </c>
      <c r="Q1205">
        <f t="shared" si="72"/>
        <v>165.35</v>
      </c>
      <c r="R1205" s="10">
        <f t="shared" si="73"/>
        <v>42125.614895833336</v>
      </c>
      <c r="S1205" s="12">
        <f t="shared" si="74"/>
        <v>2015</v>
      </c>
      <c r="T1205" s="12"/>
    </row>
    <row r="1206" spans="1:20" ht="42.75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8294</v>
      </c>
      <c r="O1206" t="s">
        <v>8295</v>
      </c>
      <c r="P1206">
        <f t="shared" si="75"/>
        <v>103</v>
      </c>
      <c r="Q1206">
        <f t="shared" si="72"/>
        <v>234.79</v>
      </c>
      <c r="R1206" s="10">
        <f t="shared" si="73"/>
        <v>42297.748067129629</v>
      </c>
      <c r="S1206" s="12">
        <f t="shared" si="74"/>
        <v>2015</v>
      </c>
      <c r="T1206" s="12"/>
    </row>
    <row r="1207" spans="1:20" ht="42.75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8294</v>
      </c>
      <c r="O1207" t="s">
        <v>8295</v>
      </c>
      <c r="P1207">
        <f t="shared" si="75"/>
        <v>101</v>
      </c>
      <c r="Q1207">
        <f t="shared" si="72"/>
        <v>211.48</v>
      </c>
      <c r="R1207" s="10">
        <f t="shared" si="73"/>
        <v>42138.506377314814</v>
      </c>
      <c r="S1207" s="12">
        <f t="shared" si="74"/>
        <v>2015</v>
      </c>
      <c r="T1207" s="12"/>
    </row>
    <row r="1208" spans="1:20" ht="42.75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8294</v>
      </c>
      <c r="O1208" t="s">
        <v>8295</v>
      </c>
      <c r="P1208">
        <f t="shared" si="75"/>
        <v>115</v>
      </c>
      <c r="Q1208">
        <f t="shared" si="72"/>
        <v>32.340000000000003</v>
      </c>
      <c r="R1208" s="10">
        <f t="shared" si="73"/>
        <v>42772.776076388895</v>
      </c>
      <c r="S1208" s="12">
        <f t="shared" si="74"/>
        <v>2017</v>
      </c>
      <c r="T1208" s="12"/>
    </row>
    <row r="1209" spans="1:20" ht="28.5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8294</v>
      </c>
      <c r="O1209" t="s">
        <v>8295</v>
      </c>
      <c r="P1209">
        <f t="shared" si="75"/>
        <v>104</v>
      </c>
      <c r="Q1209">
        <f t="shared" si="72"/>
        <v>123.38</v>
      </c>
      <c r="R1209" s="10">
        <f t="shared" si="73"/>
        <v>42430.430243055554</v>
      </c>
      <c r="S1209" s="12">
        <f t="shared" si="74"/>
        <v>2016</v>
      </c>
      <c r="T1209" s="12"/>
    </row>
    <row r="1210" spans="1:20" ht="42.75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8294</v>
      </c>
      <c r="O1210" t="s">
        <v>8295</v>
      </c>
      <c r="P1210">
        <f t="shared" si="75"/>
        <v>155</v>
      </c>
      <c r="Q1210">
        <f t="shared" si="72"/>
        <v>207.07</v>
      </c>
      <c r="R1210" s="10">
        <f t="shared" si="73"/>
        <v>42423.709074074075</v>
      </c>
      <c r="S1210" s="12">
        <f t="shared" si="74"/>
        <v>2016</v>
      </c>
      <c r="T1210" s="12"/>
    </row>
    <row r="1211" spans="1:20" ht="42.75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8294</v>
      </c>
      <c r="O1211" t="s">
        <v>8295</v>
      </c>
      <c r="P1211">
        <f t="shared" si="75"/>
        <v>106</v>
      </c>
      <c r="Q1211">
        <f t="shared" si="72"/>
        <v>138.26</v>
      </c>
      <c r="R1211" s="10">
        <f t="shared" si="73"/>
        <v>42761.846122685187</v>
      </c>
      <c r="S1211" s="12">
        <f t="shared" si="74"/>
        <v>2017</v>
      </c>
      <c r="T1211" s="12"/>
    </row>
    <row r="1212" spans="1:20" ht="28.5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8294</v>
      </c>
      <c r="O1212" t="s">
        <v>8295</v>
      </c>
      <c r="P1212">
        <f t="shared" si="75"/>
        <v>254</v>
      </c>
      <c r="Q1212">
        <f t="shared" si="72"/>
        <v>493.82</v>
      </c>
      <c r="R1212" s="10">
        <f t="shared" si="73"/>
        <v>42132.941805555558</v>
      </c>
      <c r="S1212" s="12">
        <f t="shared" si="74"/>
        <v>2015</v>
      </c>
      <c r="T1212" s="12"/>
    </row>
    <row r="1213" spans="1:20" ht="42.75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8294</v>
      </c>
      <c r="O1213" t="s">
        <v>8295</v>
      </c>
      <c r="P1213">
        <f t="shared" si="75"/>
        <v>101</v>
      </c>
      <c r="Q1213">
        <f t="shared" si="72"/>
        <v>168.5</v>
      </c>
      <c r="R1213" s="10">
        <f t="shared" si="73"/>
        <v>42515.866446759261</v>
      </c>
      <c r="S1213" s="12">
        <f t="shared" si="74"/>
        <v>2016</v>
      </c>
      <c r="T1213" s="12"/>
    </row>
    <row r="1214" spans="1:20" ht="42.75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8294</v>
      </c>
      <c r="O1214" t="s">
        <v>8295</v>
      </c>
      <c r="P1214">
        <f t="shared" si="75"/>
        <v>129</v>
      </c>
      <c r="Q1214">
        <f t="shared" si="72"/>
        <v>38.869999999999997</v>
      </c>
      <c r="R1214" s="10">
        <f t="shared" si="73"/>
        <v>42318.950173611112</v>
      </c>
      <c r="S1214" s="12">
        <f t="shared" si="74"/>
        <v>2015</v>
      </c>
      <c r="T1214" s="12"/>
    </row>
    <row r="1215" spans="1:20" ht="57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8294</v>
      </c>
      <c r="O1215" t="s">
        <v>8295</v>
      </c>
      <c r="P1215">
        <f t="shared" si="75"/>
        <v>102</v>
      </c>
      <c r="Q1215">
        <f t="shared" si="72"/>
        <v>61.53</v>
      </c>
      <c r="R1215" s="10">
        <f t="shared" si="73"/>
        <v>42731.755787037036</v>
      </c>
      <c r="S1215" s="12">
        <f t="shared" si="74"/>
        <v>2016</v>
      </c>
      <c r="T1215" s="12"/>
    </row>
    <row r="1216" spans="1:20" ht="42.75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8294</v>
      </c>
      <c r="O1216" t="s">
        <v>8295</v>
      </c>
      <c r="P1216">
        <f t="shared" si="75"/>
        <v>132</v>
      </c>
      <c r="Q1216">
        <f t="shared" si="72"/>
        <v>105.44</v>
      </c>
      <c r="R1216" s="10">
        <f t="shared" si="73"/>
        <v>42104.840335648143</v>
      </c>
      <c r="S1216" s="12">
        <f t="shared" si="74"/>
        <v>2015</v>
      </c>
      <c r="T1216" s="12"/>
    </row>
    <row r="1217" spans="1:20" ht="42.75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8294</v>
      </c>
      <c r="O1217" t="s">
        <v>8295</v>
      </c>
      <c r="P1217">
        <f t="shared" si="75"/>
        <v>786</v>
      </c>
      <c r="Q1217">
        <f t="shared" si="72"/>
        <v>71.59</v>
      </c>
      <c r="R1217" s="10">
        <f t="shared" si="73"/>
        <v>41759.923101851848</v>
      </c>
      <c r="S1217" s="12">
        <f t="shared" si="74"/>
        <v>2014</v>
      </c>
      <c r="T1217" s="12"/>
    </row>
    <row r="1218" spans="1:20" ht="28.5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8294</v>
      </c>
      <c r="O1218" t="s">
        <v>8295</v>
      </c>
      <c r="P1218">
        <f t="shared" si="75"/>
        <v>146</v>
      </c>
      <c r="Q1218">
        <f t="shared" si="72"/>
        <v>91.88</v>
      </c>
      <c r="R1218" s="10">
        <f t="shared" si="73"/>
        <v>42247.616400462968</v>
      </c>
      <c r="S1218" s="12">
        <f t="shared" si="74"/>
        <v>2015</v>
      </c>
      <c r="T1218" s="12"/>
    </row>
    <row r="1219" spans="1:20" ht="42.75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8294</v>
      </c>
      <c r="O1219" t="s">
        <v>8295</v>
      </c>
      <c r="P1219">
        <f t="shared" si="75"/>
        <v>103</v>
      </c>
      <c r="Q1219">
        <f t="shared" ref="Q1219:Q1282" si="76">IFERROR(ROUND(E1219/L1219,2),0)</f>
        <v>148.57</v>
      </c>
      <c r="R1219" s="10">
        <f t="shared" ref="R1219:R1282" si="77">(((J1219/60)/60)/24)+DATE(1970,1,1)</f>
        <v>42535.809490740736</v>
      </c>
      <c r="S1219" s="12">
        <f t="shared" ref="S1219:S1282" si="78">YEAR(R1219)</f>
        <v>2016</v>
      </c>
      <c r="T1219" s="12"/>
    </row>
    <row r="1220" spans="1:20" ht="42.75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8294</v>
      </c>
      <c r="O1220" t="s">
        <v>8295</v>
      </c>
      <c r="P1220">
        <f t="shared" ref="P1220:P1283" si="79">ROUND(E1220/D1220*100,0)</f>
        <v>172</v>
      </c>
      <c r="Q1220">
        <f t="shared" si="76"/>
        <v>174.21</v>
      </c>
      <c r="R1220" s="10">
        <f t="shared" si="77"/>
        <v>42278.662037037036</v>
      </c>
      <c r="S1220" s="12">
        <f t="shared" si="78"/>
        <v>2015</v>
      </c>
      <c r="T1220" s="12"/>
    </row>
    <row r="1221" spans="1:20" ht="28.5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8294</v>
      </c>
      <c r="O1221" t="s">
        <v>8295</v>
      </c>
      <c r="P1221">
        <f t="shared" si="79"/>
        <v>159</v>
      </c>
      <c r="Q1221">
        <f t="shared" si="76"/>
        <v>102.86</v>
      </c>
      <c r="R1221" s="10">
        <f t="shared" si="77"/>
        <v>42633.461956018517</v>
      </c>
      <c r="S1221" s="12">
        <f t="shared" si="78"/>
        <v>2016</v>
      </c>
      <c r="T1221" s="12"/>
    </row>
    <row r="1222" spans="1:20" ht="42.75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8294</v>
      </c>
      <c r="O1222" t="s">
        <v>8295</v>
      </c>
      <c r="P1222">
        <f t="shared" si="79"/>
        <v>104</v>
      </c>
      <c r="Q1222">
        <f t="shared" si="76"/>
        <v>111.18</v>
      </c>
      <c r="R1222" s="10">
        <f t="shared" si="77"/>
        <v>42211.628611111111</v>
      </c>
      <c r="S1222" s="12">
        <f t="shared" si="78"/>
        <v>2015</v>
      </c>
      <c r="T1222" s="12"/>
    </row>
    <row r="1223" spans="1:20" ht="42.75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8294</v>
      </c>
      <c r="O1223" t="s">
        <v>8295</v>
      </c>
      <c r="P1223">
        <f t="shared" si="79"/>
        <v>111</v>
      </c>
      <c r="Q1223">
        <f t="shared" si="76"/>
        <v>23.8</v>
      </c>
      <c r="R1223" s="10">
        <f t="shared" si="77"/>
        <v>42680.47555555556</v>
      </c>
      <c r="S1223" s="12">
        <f t="shared" si="78"/>
        <v>2016</v>
      </c>
      <c r="T1223" s="12"/>
    </row>
    <row r="1224" spans="1:20" ht="28.5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8294</v>
      </c>
      <c r="O1224" t="s">
        <v>8295</v>
      </c>
      <c r="P1224">
        <f t="shared" si="79"/>
        <v>280</v>
      </c>
      <c r="Q1224">
        <f t="shared" si="76"/>
        <v>81.27</v>
      </c>
      <c r="R1224" s="10">
        <f t="shared" si="77"/>
        <v>42430.720451388886</v>
      </c>
      <c r="S1224" s="12">
        <f t="shared" si="78"/>
        <v>2016</v>
      </c>
      <c r="T1224" s="12"/>
    </row>
    <row r="1225" spans="1:20" ht="28.5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8294</v>
      </c>
      <c r="O1225" t="s">
        <v>8295</v>
      </c>
      <c r="P1225">
        <f t="shared" si="79"/>
        <v>112</v>
      </c>
      <c r="Q1225">
        <f t="shared" si="76"/>
        <v>116.21</v>
      </c>
      <c r="R1225" s="10">
        <f t="shared" si="77"/>
        <v>42654.177187499998</v>
      </c>
      <c r="S1225" s="12">
        <f t="shared" si="78"/>
        <v>2016</v>
      </c>
      <c r="T1225" s="12"/>
    </row>
    <row r="1226" spans="1:20" ht="28.5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8281</v>
      </c>
      <c r="O1226" t="s">
        <v>8296</v>
      </c>
      <c r="P1226">
        <f t="shared" si="79"/>
        <v>7</v>
      </c>
      <c r="Q1226">
        <f t="shared" si="76"/>
        <v>58.89</v>
      </c>
      <c r="R1226" s="10">
        <f t="shared" si="77"/>
        <v>41736.549791666665</v>
      </c>
      <c r="S1226" s="12">
        <f t="shared" si="78"/>
        <v>2014</v>
      </c>
      <c r="T1226" s="12"/>
    </row>
    <row r="1227" spans="1:20" ht="42.75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8281</v>
      </c>
      <c r="O1227" t="s">
        <v>8296</v>
      </c>
      <c r="P1227">
        <f t="shared" si="79"/>
        <v>4</v>
      </c>
      <c r="Q1227">
        <f t="shared" si="76"/>
        <v>44</v>
      </c>
      <c r="R1227" s="10">
        <f t="shared" si="77"/>
        <v>41509.905995370369</v>
      </c>
      <c r="S1227" s="12">
        <f t="shared" si="78"/>
        <v>2013</v>
      </c>
      <c r="T1227" s="12"/>
    </row>
    <row r="1228" spans="1:20" ht="42.75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8281</v>
      </c>
      <c r="O1228" t="s">
        <v>8296</v>
      </c>
      <c r="P1228">
        <f t="shared" si="79"/>
        <v>4</v>
      </c>
      <c r="Q1228">
        <f t="shared" si="76"/>
        <v>48.43</v>
      </c>
      <c r="R1228" s="10">
        <f t="shared" si="77"/>
        <v>41715.874780092592</v>
      </c>
      <c r="S1228" s="12">
        <f t="shared" si="78"/>
        <v>2014</v>
      </c>
      <c r="T1228" s="12"/>
    </row>
    <row r="1229" spans="1:20" ht="42.75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8281</v>
      </c>
      <c r="O1229" t="s">
        <v>8296</v>
      </c>
      <c r="P1229">
        <f t="shared" si="79"/>
        <v>0</v>
      </c>
      <c r="Q1229">
        <f t="shared" si="76"/>
        <v>0</v>
      </c>
      <c r="R1229" s="10">
        <f t="shared" si="77"/>
        <v>41827.919166666667</v>
      </c>
      <c r="S1229" s="12">
        <f t="shared" si="78"/>
        <v>2014</v>
      </c>
      <c r="T1229" s="12"/>
    </row>
    <row r="1230" spans="1:20" ht="42.75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8281</v>
      </c>
      <c r="O1230" t="s">
        <v>8296</v>
      </c>
      <c r="P1230">
        <f t="shared" si="79"/>
        <v>29</v>
      </c>
      <c r="Q1230">
        <f t="shared" si="76"/>
        <v>61.04</v>
      </c>
      <c r="R1230" s="10">
        <f t="shared" si="77"/>
        <v>40754.729259259257</v>
      </c>
      <c r="S1230" s="12">
        <f t="shared" si="78"/>
        <v>2011</v>
      </c>
      <c r="T1230" s="12"/>
    </row>
    <row r="1231" spans="1:20" ht="42.75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8281</v>
      </c>
      <c r="O1231" t="s">
        <v>8296</v>
      </c>
      <c r="P1231">
        <f t="shared" si="79"/>
        <v>1</v>
      </c>
      <c r="Q1231">
        <f t="shared" si="76"/>
        <v>25</v>
      </c>
      <c r="R1231" s="10">
        <f t="shared" si="77"/>
        <v>40985.459803240738</v>
      </c>
      <c r="S1231" s="12">
        <f t="shared" si="78"/>
        <v>2012</v>
      </c>
      <c r="T1231" s="12"/>
    </row>
    <row r="1232" spans="1:20" ht="42.75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8281</v>
      </c>
      <c r="O1232" t="s">
        <v>8296</v>
      </c>
      <c r="P1232">
        <f t="shared" si="79"/>
        <v>0</v>
      </c>
      <c r="Q1232">
        <f t="shared" si="76"/>
        <v>0</v>
      </c>
      <c r="R1232" s="10">
        <f t="shared" si="77"/>
        <v>40568.972569444442</v>
      </c>
      <c r="S1232" s="12">
        <f t="shared" si="78"/>
        <v>2011</v>
      </c>
      <c r="T1232" s="12"/>
    </row>
    <row r="1233" spans="1:20" ht="42.75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8281</v>
      </c>
      <c r="O1233" t="s">
        <v>8296</v>
      </c>
      <c r="P1233">
        <f t="shared" si="79"/>
        <v>0</v>
      </c>
      <c r="Q1233">
        <f t="shared" si="76"/>
        <v>0</v>
      </c>
      <c r="R1233" s="10">
        <f t="shared" si="77"/>
        <v>42193.941759259258</v>
      </c>
      <c r="S1233" s="12">
        <f t="shared" si="78"/>
        <v>2015</v>
      </c>
      <c r="T1233" s="12"/>
    </row>
    <row r="1234" spans="1:20" ht="42.75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8281</v>
      </c>
      <c r="O1234" t="s">
        <v>8296</v>
      </c>
      <c r="P1234">
        <f t="shared" si="79"/>
        <v>1</v>
      </c>
      <c r="Q1234">
        <f t="shared" si="76"/>
        <v>40</v>
      </c>
      <c r="R1234" s="10">
        <f t="shared" si="77"/>
        <v>41506.848032407412</v>
      </c>
      <c r="S1234" s="12">
        <f t="shared" si="78"/>
        <v>2013</v>
      </c>
      <c r="T1234" s="12"/>
    </row>
    <row r="1235" spans="1:20" ht="42.75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8281</v>
      </c>
      <c r="O1235" t="s">
        <v>8296</v>
      </c>
      <c r="P1235">
        <f t="shared" si="79"/>
        <v>12</v>
      </c>
      <c r="Q1235">
        <f t="shared" si="76"/>
        <v>19.329999999999998</v>
      </c>
      <c r="R1235" s="10">
        <f t="shared" si="77"/>
        <v>40939.948773148149</v>
      </c>
      <c r="S1235" s="12">
        <f t="shared" si="78"/>
        <v>2012</v>
      </c>
      <c r="T1235" s="12"/>
    </row>
    <row r="1236" spans="1:20" ht="42.75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8281</v>
      </c>
      <c r="O1236" t="s">
        <v>8296</v>
      </c>
      <c r="P1236">
        <f t="shared" si="79"/>
        <v>0</v>
      </c>
      <c r="Q1236">
        <f t="shared" si="76"/>
        <v>0</v>
      </c>
      <c r="R1236" s="10">
        <f t="shared" si="77"/>
        <v>42007.788680555561</v>
      </c>
      <c r="S1236" s="12">
        <f t="shared" si="78"/>
        <v>2015</v>
      </c>
      <c r="T1236" s="12"/>
    </row>
    <row r="1237" spans="1:20" ht="42.75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8281</v>
      </c>
      <c r="O1237" t="s">
        <v>8296</v>
      </c>
      <c r="P1237">
        <f t="shared" si="79"/>
        <v>3</v>
      </c>
      <c r="Q1237">
        <f t="shared" si="76"/>
        <v>35</v>
      </c>
      <c r="R1237" s="10">
        <f t="shared" si="77"/>
        <v>41583.135405092595</v>
      </c>
      <c r="S1237" s="12">
        <f t="shared" si="78"/>
        <v>2013</v>
      </c>
      <c r="T1237" s="12"/>
    </row>
    <row r="1238" spans="1:20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8281</v>
      </c>
      <c r="O1238" t="s">
        <v>8296</v>
      </c>
      <c r="P1238">
        <f t="shared" si="79"/>
        <v>0</v>
      </c>
      <c r="Q1238">
        <f t="shared" si="76"/>
        <v>0</v>
      </c>
      <c r="R1238" s="10">
        <f t="shared" si="77"/>
        <v>41110.680138888885</v>
      </c>
      <c r="S1238" s="12">
        <f t="shared" si="78"/>
        <v>2012</v>
      </c>
      <c r="T1238" s="12"/>
    </row>
    <row r="1239" spans="1:20" ht="42.75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8281</v>
      </c>
      <c r="O1239" t="s">
        <v>8296</v>
      </c>
      <c r="P1239">
        <f t="shared" si="79"/>
        <v>0</v>
      </c>
      <c r="Q1239">
        <f t="shared" si="76"/>
        <v>0</v>
      </c>
      <c r="R1239" s="10">
        <f t="shared" si="77"/>
        <v>41125.283159722225</v>
      </c>
      <c r="S1239" s="12">
        <f t="shared" si="78"/>
        <v>2012</v>
      </c>
      <c r="T1239" s="12"/>
    </row>
    <row r="1240" spans="1:20" ht="57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8281</v>
      </c>
      <c r="O1240" t="s">
        <v>8296</v>
      </c>
      <c r="P1240">
        <f t="shared" si="79"/>
        <v>18</v>
      </c>
      <c r="Q1240">
        <f t="shared" si="76"/>
        <v>59.33</v>
      </c>
      <c r="R1240" s="10">
        <f t="shared" si="77"/>
        <v>40731.61037037037</v>
      </c>
      <c r="S1240" s="12">
        <f t="shared" si="78"/>
        <v>2011</v>
      </c>
      <c r="T1240" s="12"/>
    </row>
    <row r="1241" spans="1:20" ht="28.5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8281</v>
      </c>
      <c r="O1241" t="s">
        <v>8296</v>
      </c>
      <c r="P1241">
        <f t="shared" si="79"/>
        <v>0</v>
      </c>
      <c r="Q1241">
        <f t="shared" si="76"/>
        <v>0</v>
      </c>
      <c r="R1241" s="10">
        <f t="shared" si="77"/>
        <v>40883.962581018517</v>
      </c>
      <c r="S1241" s="12">
        <f t="shared" si="78"/>
        <v>2011</v>
      </c>
      <c r="T1241" s="12"/>
    </row>
    <row r="1242" spans="1:20" ht="42.75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8281</v>
      </c>
      <c r="O1242" t="s">
        <v>8296</v>
      </c>
      <c r="P1242">
        <f t="shared" si="79"/>
        <v>3</v>
      </c>
      <c r="Q1242">
        <f t="shared" si="76"/>
        <v>30.13</v>
      </c>
      <c r="R1242" s="10">
        <f t="shared" si="77"/>
        <v>41409.040011574078</v>
      </c>
      <c r="S1242" s="12">
        <f t="shared" si="78"/>
        <v>2013</v>
      </c>
      <c r="T1242" s="12"/>
    </row>
    <row r="1243" spans="1:20" ht="42.75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8281</v>
      </c>
      <c r="O1243" t="s">
        <v>8296</v>
      </c>
      <c r="P1243">
        <f t="shared" si="79"/>
        <v>51</v>
      </c>
      <c r="Q1243">
        <f t="shared" si="76"/>
        <v>74.62</v>
      </c>
      <c r="R1243" s="10">
        <f t="shared" si="77"/>
        <v>41923.837731481479</v>
      </c>
      <c r="S1243" s="12">
        <f t="shared" si="78"/>
        <v>2014</v>
      </c>
      <c r="T1243" s="12"/>
    </row>
    <row r="1244" spans="1:20" ht="42.75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8281</v>
      </c>
      <c r="O1244" t="s">
        <v>8296</v>
      </c>
      <c r="P1244">
        <f t="shared" si="79"/>
        <v>1</v>
      </c>
      <c r="Q1244">
        <f t="shared" si="76"/>
        <v>5</v>
      </c>
      <c r="R1244" s="10">
        <f t="shared" si="77"/>
        <v>40782.165532407409</v>
      </c>
      <c r="S1244" s="12">
        <f t="shared" si="78"/>
        <v>2011</v>
      </c>
      <c r="T1244" s="12"/>
    </row>
    <row r="1245" spans="1:20" ht="42.75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8281</v>
      </c>
      <c r="O1245" t="s">
        <v>8296</v>
      </c>
      <c r="P1245">
        <f t="shared" si="79"/>
        <v>14</v>
      </c>
      <c r="Q1245">
        <f t="shared" si="76"/>
        <v>44.5</v>
      </c>
      <c r="R1245" s="10">
        <f t="shared" si="77"/>
        <v>40671.879293981481</v>
      </c>
      <c r="S1245" s="12">
        <f t="shared" si="78"/>
        <v>2011</v>
      </c>
      <c r="T1245" s="12"/>
    </row>
    <row r="1246" spans="1:20" ht="42.75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8281</v>
      </c>
      <c r="O1246" t="s">
        <v>8282</v>
      </c>
      <c r="P1246">
        <f t="shared" si="79"/>
        <v>104</v>
      </c>
      <c r="Q1246">
        <f t="shared" si="76"/>
        <v>46.13</v>
      </c>
      <c r="R1246" s="10">
        <f t="shared" si="77"/>
        <v>41355.825497685182</v>
      </c>
      <c r="S1246" s="12">
        <f t="shared" si="78"/>
        <v>2013</v>
      </c>
      <c r="T1246" s="12"/>
    </row>
    <row r="1247" spans="1:20" ht="42.75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8281</v>
      </c>
      <c r="O1247" t="s">
        <v>8282</v>
      </c>
      <c r="P1247">
        <f t="shared" si="79"/>
        <v>120</v>
      </c>
      <c r="Q1247">
        <f t="shared" si="76"/>
        <v>141.47</v>
      </c>
      <c r="R1247" s="10">
        <f t="shared" si="77"/>
        <v>41774.599930555552</v>
      </c>
      <c r="S1247" s="12">
        <f t="shared" si="78"/>
        <v>2014</v>
      </c>
      <c r="T1247" s="12"/>
    </row>
    <row r="1248" spans="1:20" ht="42.75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8281</v>
      </c>
      <c r="O1248" t="s">
        <v>8282</v>
      </c>
      <c r="P1248">
        <f t="shared" si="79"/>
        <v>117</v>
      </c>
      <c r="Q1248">
        <f t="shared" si="76"/>
        <v>75.48</v>
      </c>
      <c r="R1248" s="10">
        <f t="shared" si="77"/>
        <v>40838.043391203704</v>
      </c>
      <c r="S1248" s="12">
        <f t="shared" si="78"/>
        <v>2011</v>
      </c>
      <c r="T1248" s="12"/>
    </row>
    <row r="1249" spans="1:20" ht="28.5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8281</v>
      </c>
      <c r="O1249" t="s">
        <v>8282</v>
      </c>
      <c r="P1249">
        <f t="shared" si="79"/>
        <v>122</v>
      </c>
      <c r="Q1249">
        <f t="shared" si="76"/>
        <v>85.5</v>
      </c>
      <c r="R1249" s="10">
        <f t="shared" si="77"/>
        <v>41370.292303240742</v>
      </c>
      <c r="S1249" s="12">
        <f t="shared" si="78"/>
        <v>2013</v>
      </c>
      <c r="T1249" s="12"/>
    </row>
    <row r="1250" spans="1:20" ht="28.5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8281</v>
      </c>
      <c r="O1250" t="s">
        <v>8282</v>
      </c>
      <c r="P1250">
        <f t="shared" si="79"/>
        <v>152</v>
      </c>
      <c r="Q1250">
        <f t="shared" si="76"/>
        <v>64.25</v>
      </c>
      <c r="R1250" s="10">
        <f t="shared" si="77"/>
        <v>41767.656863425924</v>
      </c>
      <c r="S1250" s="12">
        <f t="shared" si="78"/>
        <v>2014</v>
      </c>
      <c r="T1250" s="12"/>
    </row>
    <row r="1251" spans="1:20" ht="42.75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t="s">
        <v>8282</v>
      </c>
      <c r="P1251">
        <f t="shared" si="79"/>
        <v>104</v>
      </c>
      <c r="Q1251">
        <f t="shared" si="76"/>
        <v>64.47</v>
      </c>
      <c r="R1251" s="10">
        <f t="shared" si="77"/>
        <v>41067.74086805556</v>
      </c>
      <c r="S1251" s="12">
        <f t="shared" si="78"/>
        <v>2012</v>
      </c>
      <c r="T1251" s="12"/>
    </row>
    <row r="1252" spans="1:20" ht="42.75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8281</v>
      </c>
      <c r="O1252" t="s">
        <v>8282</v>
      </c>
      <c r="P1252">
        <f t="shared" si="79"/>
        <v>200</v>
      </c>
      <c r="Q1252">
        <f t="shared" si="76"/>
        <v>118.2</v>
      </c>
      <c r="R1252" s="10">
        <f t="shared" si="77"/>
        <v>41843.64271990741</v>
      </c>
      <c r="S1252" s="12">
        <f t="shared" si="78"/>
        <v>2014</v>
      </c>
      <c r="T1252" s="12"/>
    </row>
    <row r="1253" spans="1:20" ht="28.5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8281</v>
      </c>
      <c r="O1253" t="s">
        <v>8282</v>
      </c>
      <c r="P1253">
        <f t="shared" si="79"/>
        <v>102</v>
      </c>
      <c r="Q1253">
        <f t="shared" si="76"/>
        <v>82.54</v>
      </c>
      <c r="R1253" s="10">
        <f t="shared" si="77"/>
        <v>40751.814432870371</v>
      </c>
      <c r="S1253" s="12">
        <f t="shared" si="78"/>
        <v>2011</v>
      </c>
      <c r="T1253" s="12"/>
    </row>
    <row r="1254" spans="1:20" ht="42.75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8281</v>
      </c>
      <c r="O1254" t="s">
        <v>8282</v>
      </c>
      <c r="P1254">
        <f t="shared" si="79"/>
        <v>138</v>
      </c>
      <c r="Q1254">
        <f t="shared" si="76"/>
        <v>34.17</v>
      </c>
      <c r="R1254" s="10">
        <f t="shared" si="77"/>
        <v>41543.988067129627</v>
      </c>
      <c r="S1254" s="12">
        <f t="shared" si="78"/>
        <v>2013</v>
      </c>
      <c r="T1254" s="12"/>
    </row>
    <row r="1255" spans="1:20" ht="42.75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8281</v>
      </c>
      <c r="O1255" t="s">
        <v>8282</v>
      </c>
      <c r="P1255">
        <f t="shared" si="79"/>
        <v>303833</v>
      </c>
      <c r="Q1255">
        <f t="shared" si="76"/>
        <v>42.73</v>
      </c>
      <c r="R1255" s="10">
        <f t="shared" si="77"/>
        <v>41855.783645833333</v>
      </c>
      <c r="S1255" s="12">
        <f t="shared" si="78"/>
        <v>2014</v>
      </c>
      <c r="T1255" s="12"/>
    </row>
    <row r="1256" spans="1:20" ht="42.75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8281</v>
      </c>
      <c r="O1256" t="s">
        <v>8282</v>
      </c>
      <c r="P1256">
        <f t="shared" si="79"/>
        <v>199</v>
      </c>
      <c r="Q1256">
        <f t="shared" si="76"/>
        <v>94.49</v>
      </c>
      <c r="R1256" s="10">
        <f t="shared" si="77"/>
        <v>40487.621365740742</v>
      </c>
      <c r="S1256" s="12">
        <f t="shared" si="78"/>
        <v>2010</v>
      </c>
      <c r="T1256" s="12"/>
    </row>
    <row r="1257" spans="1:20" ht="42.75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8281</v>
      </c>
      <c r="O1257" t="s">
        <v>8282</v>
      </c>
      <c r="P1257">
        <f t="shared" si="79"/>
        <v>202</v>
      </c>
      <c r="Q1257">
        <f t="shared" si="76"/>
        <v>55.7</v>
      </c>
      <c r="R1257" s="10">
        <f t="shared" si="77"/>
        <v>41579.845509259263</v>
      </c>
      <c r="S1257" s="12">
        <f t="shared" si="78"/>
        <v>2013</v>
      </c>
      <c r="T1257" s="12"/>
    </row>
    <row r="1258" spans="1:20" ht="42.75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8281</v>
      </c>
      <c r="O1258" t="s">
        <v>8282</v>
      </c>
      <c r="P1258">
        <f t="shared" si="79"/>
        <v>118</v>
      </c>
      <c r="Q1258">
        <f t="shared" si="76"/>
        <v>98.03</v>
      </c>
      <c r="R1258" s="10">
        <f t="shared" si="77"/>
        <v>40921.919340277782</v>
      </c>
      <c r="S1258" s="12">
        <f t="shared" si="78"/>
        <v>2012</v>
      </c>
      <c r="T1258" s="12"/>
    </row>
    <row r="1259" spans="1:20" ht="42.75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8281</v>
      </c>
      <c r="O1259" t="s">
        <v>8282</v>
      </c>
      <c r="P1259">
        <f t="shared" si="79"/>
        <v>295</v>
      </c>
      <c r="Q1259">
        <f t="shared" si="76"/>
        <v>92.1</v>
      </c>
      <c r="R1259" s="10">
        <f t="shared" si="77"/>
        <v>40587.085532407407</v>
      </c>
      <c r="S1259" s="12">
        <f t="shared" si="78"/>
        <v>2011</v>
      </c>
      <c r="T1259" s="12"/>
    </row>
    <row r="1260" spans="1:20" ht="42.75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8281</v>
      </c>
      <c r="O1260" t="s">
        <v>8282</v>
      </c>
      <c r="P1260">
        <f t="shared" si="79"/>
        <v>213</v>
      </c>
      <c r="Q1260">
        <f t="shared" si="76"/>
        <v>38.18</v>
      </c>
      <c r="R1260" s="10">
        <f t="shared" si="77"/>
        <v>41487.611250000002</v>
      </c>
      <c r="S1260" s="12">
        <f t="shared" si="78"/>
        <v>2013</v>
      </c>
      <c r="T1260" s="12"/>
    </row>
    <row r="1261" spans="1:20" ht="28.5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8281</v>
      </c>
      <c r="O1261" t="s">
        <v>8282</v>
      </c>
      <c r="P1261">
        <f t="shared" si="79"/>
        <v>104</v>
      </c>
      <c r="Q1261">
        <f t="shared" si="76"/>
        <v>27.15</v>
      </c>
      <c r="R1261" s="10">
        <f t="shared" si="77"/>
        <v>41766.970648148148</v>
      </c>
      <c r="S1261" s="12">
        <f t="shared" si="78"/>
        <v>2014</v>
      </c>
      <c r="T1261" s="12"/>
    </row>
    <row r="1262" spans="1:20" ht="42.75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8281</v>
      </c>
      <c r="O1262" t="s">
        <v>8282</v>
      </c>
      <c r="P1262">
        <f t="shared" si="79"/>
        <v>114</v>
      </c>
      <c r="Q1262">
        <f t="shared" si="76"/>
        <v>50.69</v>
      </c>
      <c r="R1262" s="10">
        <f t="shared" si="77"/>
        <v>41666.842824074076</v>
      </c>
      <c r="S1262" s="12">
        <f t="shared" si="78"/>
        <v>2014</v>
      </c>
      <c r="T1262" s="12"/>
    </row>
    <row r="1263" spans="1:20" ht="28.5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t="s">
        <v>8282</v>
      </c>
      <c r="P1263">
        <f t="shared" si="79"/>
        <v>101</v>
      </c>
      <c r="Q1263">
        <f t="shared" si="76"/>
        <v>38.94</v>
      </c>
      <c r="R1263" s="10">
        <f t="shared" si="77"/>
        <v>41638.342905092592</v>
      </c>
      <c r="S1263" s="12">
        <f t="shared" si="78"/>
        <v>2013</v>
      </c>
      <c r="T1263" s="12"/>
    </row>
    <row r="1264" spans="1:20" ht="42.75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8281</v>
      </c>
      <c r="O1264" t="s">
        <v>8282</v>
      </c>
      <c r="P1264">
        <f t="shared" si="79"/>
        <v>125</v>
      </c>
      <c r="Q1264">
        <f t="shared" si="76"/>
        <v>77.64</v>
      </c>
      <c r="R1264" s="10">
        <f t="shared" si="77"/>
        <v>41656.762638888889</v>
      </c>
      <c r="S1264" s="12">
        <f t="shared" si="78"/>
        <v>2014</v>
      </c>
      <c r="T1264" s="12"/>
    </row>
    <row r="1265" spans="1:20" ht="28.5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8281</v>
      </c>
      <c r="O1265" t="s">
        <v>8282</v>
      </c>
      <c r="P1265">
        <f t="shared" si="79"/>
        <v>119</v>
      </c>
      <c r="Q1265">
        <f t="shared" si="76"/>
        <v>43.54</v>
      </c>
      <c r="R1265" s="10">
        <f t="shared" si="77"/>
        <v>41692.084143518521</v>
      </c>
      <c r="S1265" s="12">
        <f t="shared" si="78"/>
        <v>2014</v>
      </c>
      <c r="T1265" s="12"/>
    </row>
    <row r="1266" spans="1:20" ht="42.75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8281</v>
      </c>
      <c r="O1266" t="s">
        <v>8282</v>
      </c>
      <c r="P1266">
        <f t="shared" si="79"/>
        <v>166</v>
      </c>
      <c r="Q1266">
        <f t="shared" si="76"/>
        <v>31.82</v>
      </c>
      <c r="R1266" s="10">
        <f t="shared" si="77"/>
        <v>41547.662997685184</v>
      </c>
      <c r="S1266" s="12">
        <f t="shared" si="78"/>
        <v>2013</v>
      </c>
      <c r="T1266" s="12"/>
    </row>
    <row r="1267" spans="1:20" ht="57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8281</v>
      </c>
      <c r="O1267" t="s">
        <v>8282</v>
      </c>
      <c r="P1267">
        <f t="shared" si="79"/>
        <v>119</v>
      </c>
      <c r="Q1267">
        <f t="shared" si="76"/>
        <v>63.18</v>
      </c>
      <c r="R1267" s="10">
        <f t="shared" si="77"/>
        <v>40465.655266203699</v>
      </c>
      <c r="S1267" s="12">
        <f t="shared" si="78"/>
        <v>2010</v>
      </c>
      <c r="T1267" s="12"/>
    </row>
    <row r="1268" spans="1:20" ht="28.5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8281</v>
      </c>
      <c r="O1268" t="s">
        <v>8282</v>
      </c>
      <c r="P1268">
        <f t="shared" si="79"/>
        <v>100</v>
      </c>
      <c r="Q1268">
        <f t="shared" si="76"/>
        <v>190.9</v>
      </c>
      <c r="R1268" s="10">
        <f t="shared" si="77"/>
        <v>41620.87667824074</v>
      </c>
      <c r="S1268" s="12">
        <f t="shared" si="78"/>
        <v>2013</v>
      </c>
      <c r="T1268" s="12"/>
    </row>
    <row r="1269" spans="1:20" ht="42.75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8281</v>
      </c>
      <c r="O1269" t="s">
        <v>8282</v>
      </c>
      <c r="P1269">
        <f t="shared" si="79"/>
        <v>102</v>
      </c>
      <c r="Q1269">
        <f t="shared" si="76"/>
        <v>140.86000000000001</v>
      </c>
      <c r="R1269" s="10">
        <f t="shared" si="77"/>
        <v>41449.585162037038</v>
      </c>
      <c r="S1269" s="12">
        <f t="shared" si="78"/>
        <v>2013</v>
      </c>
      <c r="T1269" s="12"/>
    </row>
    <row r="1270" spans="1:20" ht="28.5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8281</v>
      </c>
      <c r="O1270" t="s">
        <v>8282</v>
      </c>
      <c r="P1270">
        <f t="shared" si="79"/>
        <v>117</v>
      </c>
      <c r="Q1270">
        <f t="shared" si="76"/>
        <v>76.92</v>
      </c>
      <c r="R1270" s="10">
        <f t="shared" si="77"/>
        <v>41507.845451388886</v>
      </c>
      <c r="S1270" s="12">
        <f t="shared" si="78"/>
        <v>2013</v>
      </c>
      <c r="T1270" s="12"/>
    </row>
    <row r="1271" spans="1:20" ht="42.75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8281</v>
      </c>
      <c r="O1271" t="s">
        <v>8282</v>
      </c>
      <c r="P1271">
        <f t="shared" si="79"/>
        <v>109</v>
      </c>
      <c r="Q1271">
        <f t="shared" si="76"/>
        <v>99.16</v>
      </c>
      <c r="R1271" s="10">
        <f t="shared" si="77"/>
        <v>42445.823055555549</v>
      </c>
      <c r="S1271" s="12">
        <f t="shared" si="78"/>
        <v>2016</v>
      </c>
      <c r="T1271" s="12"/>
    </row>
    <row r="1272" spans="1:20" ht="28.5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8281</v>
      </c>
      <c r="O1272" t="s">
        <v>8282</v>
      </c>
      <c r="P1272">
        <f t="shared" si="79"/>
        <v>115</v>
      </c>
      <c r="Q1272">
        <f t="shared" si="76"/>
        <v>67.88</v>
      </c>
      <c r="R1272" s="10">
        <f t="shared" si="77"/>
        <v>40933.856967592597</v>
      </c>
      <c r="S1272" s="12">
        <f t="shared" si="78"/>
        <v>2012</v>
      </c>
      <c r="T1272" s="12"/>
    </row>
    <row r="1273" spans="1:20" ht="42.75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8281</v>
      </c>
      <c r="O1273" t="s">
        <v>8282</v>
      </c>
      <c r="P1273">
        <f t="shared" si="79"/>
        <v>102</v>
      </c>
      <c r="Q1273">
        <f t="shared" si="76"/>
        <v>246.29</v>
      </c>
      <c r="R1273" s="10">
        <f t="shared" si="77"/>
        <v>41561.683553240742</v>
      </c>
      <c r="S1273" s="12">
        <f t="shared" si="78"/>
        <v>2013</v>
      </c>
      <c r="T1273" s="12"/>
    </row>
    <row r="1274" spans="1:20" ht="57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8281</v>
      </c>
      <c r="O1274" t="s">
        <v>8282</v>
      </c>
      <c r="P1274">
        <f t="shared" si="79"/>
        <v>106</v>
      </c>
      <c r="Q1274">
        <f t="shared" si="76"/>
        <v>189.29</v>
      </c>
      <c r="R1274" s="10">
        <f t="shared" si="77"/>
        <v>40274.745127314818</v>
      </c>
      <c r="S1274" s="12">
        <f t="shared" si="78"/>
        <v>2010</v>
      </c>
      <c r="T1274" s="12"/>
    </row>
    <row r="1275" spans="1:20" ht="42.75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8281</v>
      </c>
      <c r="O1275" t="s">
        <v>8282</v>
      </c>
      <c r="P1275">
        <f t="shared" si="79"/>
        <v>104</v>
      </c>
      <c r="Q1275">
        <f t="shared" si="76"/>
        <v>76.67</v>
      </c>
      <c r="R1275" s="10">
        <f t="shared" si="77"/>
        <v>41852.730219907404</v>
      </c>
      <c r="S1275" s="12">
        <f t="shared" si="78"/>
        <v>2014</v>
      </c>
      <c r="T1275" s="12"/>
    </row>
    <row r="1276" spans="1:20" ht="42.75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8281</v>
      </c>
      <c r="O1276" t="s">
        <v>8282</v>
      </c>
      <c r="P1276">
        <f t="shared" si="79"/>
        <v>155</v>
      </c>
      <c r="Q1276">
        <f t="shared" si="76"/>
        <v>82.96</v>
      </c>
      <c r="R1276" s="10">
        <f t="shared" si="77"/>
        <v>41116.690104166664</v>
      </c>
      <c r="S1276" s="12">
        <f t="shared" si="78"/>
        <v>2012</v>
      </c>
      <c r="T1276" s="12"/>
    </row>
    <row r="1277" spans="1:20" ht="42.75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8281</v>
      </c>
      <c r="O1277" t="s">
        <v>8282</v>
      </c>
      <c r="P1277">
        <f t="shared" si="79"/>
        <v>162</v>
      </c>
      <c r="Q1277">
        <f t="shared" si="76"/>
        <v>62.52</v>
      </c>
      <c r="R1277" s="10">
        <f t="shared" si="77"/>
        <v>41458.867905092593</v>
      </c>
      <c r="S1277" s="12">
        <f t="shared" si="78"/>
        <v>2013</v>
      </c>
      <c r="T1277" s="12"/>
    </row>
    <row r="1278" spans="1:20" ht="28.5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8281</v>
      </c>
      <c r="O1278" t="s">
        <v>8282</v>
      </c>
      <c r="P1278">
        <f t="shared" si="79"/>
        <v>104</v>
      </c>
      <c r="Q1278">
        <f t="shared" si="76"/>
        <v>46.07</v>
      </c>
      <c r="R1278" s="10">
        <f t="shared" si="77"/>
        <v>40007.704247685186</v>
      </c>
      <c r="S1278" s="12">
        <f t="shared" si="78"/>
        <v>2009</v>
      </c>
      <c r="T1278" s="12"/>
    </row>
    <row r="1279" spans="1:20" ht="42.75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8281</v>
      </c>
      <c r="O1279" t="s">
        <v>8282</v>
      </c>
      <c r="P1279">
        <f t="shared" si="79"/>
        <v>106</v>
      </c>
      <c r="Q1279">
        <f t="shared" si="76"/>
        <v>38.54</v>
      </c>
      <c r="R1279" s="10">
        <f t="shared" si="77"/>
        <v>41121.561886574076</v>
      </c>
      <c r="S1279" s="12">
        <f t="shared" si="78"/>
        <v>2012</v>
      </c>
      <c r="T1279" s="12"/>
    </row>
    <row r="1280" spans="1:20" ht="42.75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8281</v>
      </c>
      <c r="O1280" t="s">
        <v>8282</v>
      </c>
      <c r="P1280">
        <f t="shared" si="79"/>
        <v>155</v>
      </c>
      <c r="Q1280">
        <f t="shared" si="76"/>
        <v>53.01</v>
      </c>
      <c r="R1280" s="10">
        <f t="shared" si="77"/>
        <v>41786.555162037039</v>
      </c>
      <c r="S1280" s="12">
        <f t="shared" si="78"/>
        <v>2014</v>
      </c>
      <c r="T1280" s="12"/>
    </row>
    <row r="1281" spans="1:20" ht="42.75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8281</v>
      </c>
      <c r="O1281" t="s">
        <v>8282</v>
      </c>
      <c r="P1281">
        <f t="shared" si="79"/>
        <v>111</v>
      </c>
      <c r="Q1281">
        <f t="shared" si="76"/>
        <v>73.36</v>
      </c>
      <c r="R1281" s="10">
        <f t="shared" si="77"/>
        <v>41682.099189814813</v>
      </c>
      <c r="S1281" s="12">
        <f t="shared" si="78"/>
        <v>2014</v>
      </c>
      <c r="T1281" s="12"/>
    </row>
    <row r="1282" spans="1:20" ht="42.75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8281</v>
      </c>
      <c r="O1282" t="s">
        <v>8282</v>
      </c>
      <c r="P1282">
        <f t="shared" si="79"/>
        <v>111</v>
      </c>
      <c r="Q1282">
        <f t="shared" si="76"/>
        <v>127.98</v>
      </c>
      <c r="R1282" s="10">
        <f t="shared" si="77"/>
        <v>40513.757569444446</v>
      </c>
      <c r="S1282" s="12">
        <f t="shared" si="78"/>
        <v>2010</v>
      </c>
      <c r="T1282" s="12"/>
    </row>
    <row r="1283" spans="1:20" ht="42.75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8281</v>
      </c>
      <c r="O1283" t="s">
        <v>8282</v>
      </c>
      <c r="P1283">
        <f t="shared" si="79"/>
        <v>111</v>
      </c>
      <c r="Q1283">
        <f t="shared" ref="Q1283:Q1346" si="80">IFERROR(ROUND(E1283/L1283,2),0)</f>
        <v>104.73</v>
      </c>
      <c r="R1283" s="10">
        <f t="shared" ref="R1283:R1346" si="81">(((J1283/60)/60)/24)+DATE(1970,1,1)</f>
        <v>41463.743472222224</v>
      </c>
      <c r="S1283" s="12">
        <f t="shared" ref="S1283:S1346" si="82">YEAR(R1283)</f>
        <v>2013</v>
      </c>
      <c r="T1283" s="12"/>
    </row>
    <row r="1284" spans="1:20" ht="42.75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8281</v>
      </c>
      <c r="O1284" t="s">
        <v>8282</v>
      </c>
      <c r="P1284">
        <f t="shared" ref="P1284:P1347" si="83">ROUND(E1284/D1284*100,0)</f>
        <v>124</v>
      </c>
      <c r="Q1284">
        <f t="shared" si="80"/>
        <v>67.67</v>
      </c>
      <c r="R1284" s="10">
        <f t="shared" si="81"/>
        <v>41586.475173611114</v>
      </c>
      <c r="S1284" s="12">
        <f t="shared" si="82"/>
        <v>2013</v>
      </c>
      <c r="T1284" s="12"/>
    </row>
    <row r="1285" spans="1:20" ht="42.75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8281</v>
      </c>
      <c r="O1285" t="s">
        <v>8282</v>
      </c>
      <c r="P1285">
        <f t="shared" si="83"/>
        <v>211</v>
      </c>
      <c r="Q1285">
        <f t="shared" si="80"/>
        <v>95.93</v>
      </c>
      <c r="R1285" s="10">
        <f t="shared" si="81"/>
        <v>41320.717465277776</v>
      </c>
      <c r="S1285" s="12">
        <f t="shared" si="82"/>
        <v>2013</v>
      </c>
      <c r="T1285" s="12"/>
    </row>
    <row r="1286" spans="1:20" ht="42.75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8273</v>
      </c>
      <c r="O1286" t="s">
        <v>8274</v>
      </c>
      <c r="P1286">
        <f t="shared" si="83"/>
        <v>101</v>
      </c>
      <c r="Q1286">
        <f t="shared" si="80"/>
        <v>65.16</v>
      </c>
      <c r="R1286" s="10">
        <f t="shared" si="81"/>
        <v>42712.23474537037</v>
      </c>
      <c r="S1286" s="12">
        <f t="shared" si="82"/>
        <v>2016</v>
      </c>
      <c r="T1286" s="12"/>
    </row>
    <row r="1287" spans="1:20" ht="42.75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8273</v>
      </c>
      <c r="O1287" t="s">
        <v>8274</v>
      </c>
      <c r="P1287">
        <f t="shared" si="83"/>
        <v>102</v>
      </c>
      <c r="Q1287">
        <f t="shared" si="80"/>
        <v>32.270000000000003</v>
      </c>
      <c r="R1287" s="10">
        <f t="shared" si="81"/>
        <v>42160.583043981482</v>
      </c>
      <c r="S1287" s="12">
        <f t="shared" si="82"/>
        <v>2015</v>
      </c>
      <c r="T1287" s="12"/>
    </row>
    <row r="1288" spans="1:20" ht="42.75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8273</v>
      </c>
      <c r="O1288" t="s">
        <v>8274</v>
      </c>
      <c r="P1288">
        <f t="shared" si="83"/>
        <v>108</v>
      </c>
      <c r="Q1288">
        <f t="shared" si="80"/>
        <v>81.25</v>
      </c>
      <c r="R1288" s="10">
        <f t="shared" si="81"/>
        <v>42039.384571759263</v>
      </c>
      <c r="S1288" s="12">
        <f t="shared" si="82"/>
        <v>2015</v>
      </c>
      <c r="T1288" s="12"/>
    </row>
    <row r="1289" spans="1:20" ht="71.25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8273</v>
      </c>
      <c r="O1289" t="s">
        <v>8274</v>
      </c>
      <c r="P1289">
        <f t="shared" si="83"/>
        <v>242</v>
      </c>
      <c r="Q1289">
        <f t="shared" si="80"/>
        <v>24.2</v>
      </c>
      <c r="R1289" s="10">
        <f t="shared" si="81"/>
        <v>42107.621018518519</v>
      </c>
      <c r="S1289" s="12">
        <f t="shared" si="82"/>
        <v>2015</v>
      </c>
      <c r="T1289" s="12"/>
    </row>
    <row r="1290" spans="1:20" ht="42.75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8273</v>
      </c>
      <c r="O1290" t="s">
        <v>8274</v>
      </c>
      <c r="P1290">
        <f t="shared" si="83"/>
        <v>100</v>
      </c>
      <c r="Q1290">
        <f t="shared" si="80"/>
        <v>65.87</v>
      </c>
      <c r="R1290" s="10">
        <f t="shared" si="81"/>
        <v>42561.154664351852</v>
      </c>
      <c r="S1290" s="12">
        <f t="shared" si="82"/>
        <v>2016</v>
      </c>
      <c r="T1290" s="12"/>
    </row>
    <row r="1291" spans="1:20" ht="42.75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8273</v>
      </c>
      <c r="O1291" t="s">
        <v>8274</v>
      </c>
      <c r="P1291">
        <f t="shared" si="83"/>
        <v>125</v>
      </c>
      <c r="Q1291">
        <f t="shared" si="80"/>
        <v>36.08</v>
      </c>
      <c r="R1291" s="10">
        <f t="shared" si="81"/>
        <v>42709.134780092587</v>
      </c>
      <c r="S1291" s="12">
        <f t="shared" si="82"/>
        <v>2016</v>
      </c>
      <c r="T1291" s="12"/>
    </row>
    <row r="1292" spans="1:20" ht="28.5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8273</v>
      </c>
      <c r="O1292" t="s">
        <v>8274</v>
      </c>
      <c r="P1292">
        <f t="shared" si="83"/>
        <v>109</v>
      </c>
      <c r="Q1292">
        <f t="shared" si="80"/>
        <v>44.19</v>
      </c>
      <c r="R1292" s="10">
        <f t="shared" si="81"/>
        <v>42086.614942129629</v>
      </c>
      <c r="S1292" s="12">
        <f t="shared" si="82"/>
        <v>2015</v>
      </c>
      <c r="T1292" s="12"/>
    </row>
    <row r="1293" spans="1:20" ht="42.75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8273</v>
      </c>
      <c r="O1293" t="s">
        <v>8274</v>
      </c>
      <c r="P1293">
        <f t="shared" si="83"/>
        <v>146</v>
      </c>
      <c r="Q1293">
        <f t="shared" si="80"/>
        <v>104.07</v>
      </c>
      <c r="R1293" s="10">
        <f t="shared" si="81"/>
        <v>42064.652673611112</v>
      </c>
      <c r="S1293" s="12">
        <f t="shared" si="82"/>
        <v>2015</v>
      </c>
      <c r="T1293" s="12"/>
    </row>
    <row r="1294" spans="1:20" ht="57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8273</v>
      </c>
      <c r="O1294" t="s">
        <v>8274</v>
      </c>
      <c r="P1294">
        <f t="shared" si="83"/>
        <v>110</v>
      </c>
      <c r="Q1294">
        <f t="shared" si="80"/>
        <v>35.96</v>
      </c>
      <c r="R1294" s="10">
        <f t="shared" si="81"/>
        <v>42256.764212962968</v>
      </c>
      <c r="S1294" s="12">
        <f t="shared" si="82"/>
        <v>2015</v>
      </c>
      <c r="T1294" s="12"/>
    </row>
    <row r="1295" spans="1:20" ht="57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8273</v>
      </c>
      <c r="O1295" t="s">
        <v>8274</v>
      </c>
      <c r="P1295">
        <f t="shared" si="83"/>
        <v>102</v>
      </c>
      <c r="Q1295">
        <f t="shared" si="80"/>
        <v>127.79</v>
      </c>
      <c r="R1295" s="10">
        <f t="shared" si="81"/>
        <v>42292.701053240744</v>
      </c>
      <c r="S1295" s="12">
        <f t="shared" si="82"/>
        <v>2015</v>
      </c>
      <c r="T1295" s="12"/>
    </row>
    <row r="1296" spans="1:20" ht="42.75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8273</v>
      </c>
      <c r="O1296" t="s">
        <v>8274</v>
      </c>
      <c r="P1296">
        <f t="shared" si="83"/>
        <v>122</v>
      </c>
      <c r="Q1296">
        <f t="shared" si="80"/>
        <v>27.73</v>
      </c>
      <c r="R1296" s="10">
        <f t="shared" si="81"/>
        <v>42278.453668981485</v>
      </c>
      <c r="S1296" s="12">
        <f t="shared" si="82"/>
        <v>2015</v>
      </c>
      <c r="T1296" s="12"/>
    </row>
    <row r="1297" spans="1:20" ht="42.75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8273</v>
      </c>
      <c r="O1297" t="s">
        <v>8274</v>
      </c>
      <c r="P1297">
        <f t="shared" si="83"/>
        <v>102</v>
      </c>
      <c r="Q1297">
        <f t="shared" si="80"/>
        <v>39.83</v>
      </c>
      <c r="R1297" s="10">
        <f t="shared" si="81"/>
        <v>42184.572881944448</v>
      </c>
      <c r="S1297" s="12">
        <f t="shared" si="82"/>
        <v>2015</v>
      </c>
      <c r="T1297" s="12"/>
    </row>
    <row r="1298" spans="1:20" ht="57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8273</v>
      </c>
      <c r="O1298" t="s">
        <v>8274</v>
      </c>
      <c r="P1298">
        <f t="shared" si="83"/>
        <v>141</v>
      </c>
      <c r="Q1298">
        <f t="shared" si="80"/>
        <v>52.17</v>
      </c>
      <c r="R1298" s="10">
        <f t="shared" si="81"/>
        <v>42423.050613425927</v>
      </c>
      <c r="S1298" s="12">
        <f t="shared" si="82"/>
        <v>2016</v>
      </c>
      <c r="T1298" s="12"/>
    </row>
    <row r="1299" spans="1:20" ht="42.75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8273</v>
      </c>
      <c r="O1299" t="s">
        <v>8274</v>
      </c>
      <c r="P1299">
        <f t="shared" si="83"/>
        <v>110</v>
      </c>
      <c r="Q1299">
        <f t="shared" si="80"/>
        <v>92.04</v>
      </c>
      <c r="R1299" s="10">
        <f t="shared" si="81"/>
        <v>42461.747199074074</v>
      </c>
      <c r="S1299" s="12">
        <f t="shared" si="82"/>
        <v>2016</v>
      </c>
      <c r="T1299" s="12"/>
    </row>
    <row r="1300" spans="1:20" ht="42.75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8273</v>
      </c>
      <c r="O1300" t="s">
        <v>8274</v>
      </c>
      <c r="P1300">
        <f t="shared" si="83"/>
        <v>105</v>
      </c>
      <c r="Q1300">
        <f t="shared" si="80"/>
        <v>63.42</v>
      </c>
      <c r="R1300" s="10">
        <f t="shared" si="81"/>
        <v>42458.680925925932</v>
      </c>
      <c r="S1300" s="12">
        <f t="shared" si="82"/>
        <v>2016</v>
      </c>
      <c r="T1300" s="12"/>
    </row>
    <row r="1301" spans="1:20" ht="42.75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8273</v>
      </c>
      <c r="O1301" t="s">
        <v>8274</v>
      </c>
      <c r="P1301">
        <f t="shared" si="83"/>
        <v>124</v>
      </c>
      <c r="Q1301">
        <f t="shared" si="80"/>
        <v>135.63</v>
      </c>
      <c r="R1301" s="10">
        <f t="shared" si="81"/>
        <v>42169.814340277779</v>
      </c>
      <c r="S1301" s="12">
        <f t="shared" si="82"/>
        <v>2015</v>
      </c>
      <c r="T1301" s="12"/>
    </row>
    <row r="1302" spans="1:20" ht="42.75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8273</v>
      </c>
      <c r="O1302" t="s">
        <v>8274</v>
      </c>
      <c r="P1302">
        <f t="shared" si="83"/>
        <v>135</v>
      </c>
      <c r="Q1302">
        <f t="shared" si="80"/>
        <v>168.75</v>
      </c>
      <c r="R1302" s="10">
        <f t="shared" si="81"/>
        <v>42483.675208333334</v>
      </c>
      <c r="S1302" s="12">
        <f t="shared" si="82"/>
        <v>2016</v>
      </c>
      <c r="T1302" s="12"/>
    </row>
    <row r="1303" spans="1:20" ht="42.75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8273</v>
      </c>
      <c r="O1303" t="s">
        <v>8274</v>
      </c>
      <c r="P1303">
        <f t="shared" si="83"/>
        <v>103</v>
      </c>
      <c r="Q1303">
        <f t="shared" si="80"/>
        <v>70.86</v>
      </c>
      <c r="R1303" s="10">
        <f t="shared" si="81"/>
        <v>42195.749745370369</v>
      </c>
      <c r="S1303" s="12">
        <f t="shared" si="82"/>
        <v>2015</v>
      </c>
      <c r="T1303" s="12"/>
    </row>
    <row r="1304" spans="1:20" ht="42.75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8273</v>
      </c>
      <c r="O1304" t="s">
        <v>8274</v>
      </c>
      <c r="P1304">
        <f t="shared" si="83"/>
        <v>100</v>
      </c>
      <c r="Q1304">
        <f t="shared" si="80"/>
        <v>50</v>
      </c>
      <c r="R1304" s="10">
        <f t="shared" si="81"/>
        <v>42675.057997685188</v>
      </c>
      <c r="S1304" s="12">
        <f t="shared" si="82"/>
        <v>2016</v>
      </c>
      <c r="T1304" s="12"/>
    </row>
    <row r="1305" spans="1:20" ht="28.5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8273</v>
      </c>
      <c r="O1305" t="s">
        <v>8274</v>
      </c>
      <c r="P1305">
        <f t="shared" si="83"/>
        <v>130</v>
      </c>
      <c r="Q1305">
        <f t="shared" si="80"/>
        <v>42.21</v>
      </c>
      <c r="R1305" s="10">
        <f t="shared" si="81"/>
        <v>42566.441203703704</v>
      </c>
      <c r="S1305" s="12">
        <f t="shared" si="82"/>
        <v>2016</v>
      </c>
      <c r="T1305" s="12"/>
    </row>
    <row r="1306" spans="1:20" ht="42.75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8275</v>
      </c>
      <c r="O1306" t="s">
        <v>8277</v>
      </c>
      <c r="P1306">
        <f t="shared" si="83"/>
        <v>40</v>
      </c>
      <c r="Q1306">
        <f t="shared" si="80"/>
        <v>152.41</v>
      </c>
      <c r="R1306" s="10">
        <f t="shared" si="81"/>
        <v>42747.194502314815</v>
      </c>
      <c r="S1306" s="12">
        <f t="shared" si="82"/>
        <v>2017</v>
      </c>
      <c r="T1306" s="12"/>
    </row>
    <row r="1307" spans="1:20" ht="42.75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8275</v>
      </c>
      <c r="O1307" t="s">
        <v>8277</v>
      </c>
      <c r="P1307">
        <f t="shared" si="83"/>
        <v>26</v>
      </c>
      <c r="Q1307">
        <f t="shared" si="80"/>
        <v>90.62</v>
      </c>
      <c r="R1307" s="10">
        <f t="shared" si="81"/>
        <v>42543.665601851855</v>
      </c>
      <c r="S1307" s="12">
        <f t="shared" si="82"/>
        <v>2016</v>
      </c>
      <c r="T1307" s="12"/>
    </row>
    <row r="1308" spans="1:20" ht="57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8275</v>
      </c>
      <c r="O1308" t="s">
        <v>8277</v>
      </c>
      <c r="P1308">
        <f t="shared" si="83"/>
        <v>65</v>
      </c>
      <c r="Q1308">
        <f t="shared" si="80"/>
        <v>201.6</v>
      </c>
      <c r="R1308" s="10">
        <f t="shared" si="81"/>
        <v>41947.457569444443</v>
      </c>
      <c r="S1308" s="12">
        <f t="shared" si="82"/>
        <v>2014</v>
      </c>
      <c r="T1308" s="12"/>
    </row>
    <row r="1309" spans="1:20" ht="28.5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8275</v>
      </c>
      <c r="O1309" t="s">
        <v>8277</v>
      </c>
      <c r="P1309">
        <f t="shared" si="83"/>
        <v>12</v>
      </c>
      <c r="Q1309">
        <f t="shared" si="80"/>
        <v>127.93</v>
      </c>
      <c r="R1309" s="10">
        <f t="shared" si="81"/>
        <v>42387.503229166665</v>
      </c>
      <c r="S1309" s="12">
        <f t="shared" si="82"/>
        <v>2016</v>
      </c>
      <c r="T1309" s="12"/>
    </row>
    <row r="1310" spans="1:20" ht="28.5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8275</v>
      </c>
      <c r="O1310" t="s">
        <v>8277</v>
      </c>
      <c r="P1310">
        <f t="shared" si="83"/>
        <v>11</v>
      </c>
      <c r="Q1310">
        <f t="shared" si="80"/>
        <v>29.89</v>
      </c>
      <c r="R1310" s="10">
        <f t="shared" si="81"/>
        <v>42611.613564814819</v>
      </c>
      <c r="S1310" s="12">
        <f t="shared" si="82"/>
        <v>2016</v>
      </c>
      <c r="T1310" s="12"/>
    </row>
    <row r="1311" spans="1:20" ht="42.75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8275</v>
      </c>
      <c r="O1311" t="s">
        <v>8277</v>
      </c>
      <c r="P1311">
        <f t="shared" si="83"/>
        <v>112</v>
      </c>
      <c r="Q1311">
        <f t="shared" si="80"/>
        <v>367.97</v>
      </c>
      <c r="R1311" s="10">
        <f t="shared" si="81"/>
        <v>42257.882731481484</v>
      </c>
      <c r="S1311" s="12">
        <f t="shared" si="82"/>
        <v>2015</v>
      </c>
      <c r="T1311" s="12"/>
    </row>
    <row r="1312" spans="1:20" ht="42.75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8275</v>
      </c>
      <c r="O1312" t="s">
        <v>8277</v>
      </c>
      <c r="P1312">
        <f t="shared" si="83"/>
        <v>16</v>
      </c>
      <c r="Q1312">
        <f t="shared" si="80"/>
        <v>129.16999999999999</v>
      </c>
      <c r="R1312" s="10">
        <f t="shared" si="81"/>
        <v>42556.667245370365</v>
      </c>
      <c r="S1312" s="12">
        <f t="shared" si="82"/>
        <v>2016</v>
      </c>
      <c r="T1312" s="12"/>
    </row>
    <row r="1313" spans="1:20" ht="42.75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8275</v>
      </c>
      <c r="O1313" t="s">
        <v>8277</v>
      </c>
      <c r="P1313">
        <f t="shared" si="83"/>
        <v>32</v>
      </c>
      <c r="Q1313">
        <f t="shared" si="80"/>
        <v>800.7</v>
      </c>
      <c r="R1313" s="10">
        <f t="shared" si="81"/>
        <v>42669.802303240736</v>
      </c>
      <c r="S1313" s="12">
        <f t="shared" si="82"/>
        <v>2016</v>
      </c>
      <c r="T1313" s="12"/>
    </row>
    <row r="1314" spans="1:20" ht="42.75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8275</v>
      </c>
      <c r="O1314" t="s">
        <v>8277</v>
      </c>
      <c r="P1314">
        <f t="shared" si="83"/>
        <v>1</v>
      </c>
      <c r="Q1314">
        <f t="shared" si="80"/>
        <v>28</v>
      </c>
      <c r="R1314" s="10">
        <f t="shared" si="81"/>
        <v>42082.702800925923</v>
      </c>
      <c r="S1314" s="12">
        <f t="shared" si="82"/>
        <v>2015</v>
      </c>
      <c r="T1314" s="12"/>
    </row>
    <row r="1315" spans="1:20" ht="42.75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8275</v>
      </c>
      <c r="O1315" t="s">
        <v>8277</v>
      </c>
      <c r="P1315">
        <f t="shared" si="83"/>
        <v>31</v>
      </c>
      <c r="Q1315">
        <f t="shared" si="80"/>
        <v>102.02</v>
      </c>
      <c r="R1315" s="10">
        <f t="shared" si="81"/>
        <v>42402.709652777776</v>
      </c>
      <c r="S1315" s="12">
        <f t="shared" si="82"/>
        <v>2016</v>
      </c>
      <c r="T1315" s="12"/>
    </row>
    <row r="1316" spans="1:20" ht="42.75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8275</v>
      </c>
      <c r="O1316" t="s">
        <v>8277</v>
      </c>
      <c r="P1316">
        <f t="shared" si="83"/>
        <v>1</v>
      </c>
      <c r="Q1316">
        <f t="shared" si="80"/>
        <v>184.36</v>
      </c>
      <c r="R1316" s="10">
        <f t="shared" si="81"/>
        <v>42604.669675925921</v>
      </c>
      <c r="S1316" s="12">
        <f t="shared" si="82"/>
        <v>2016</v>
      </c>
      <c r="T1316" s="12"/>
    </row>
    <row r="1317" spans="1:20" ht="28.5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8275</v>
      </c>
      <c r="O1317" t="s">
        <v>8277</v>
      </c>
      <c r="P1317">
        <f t="shared" si="83"/>
        <v>40</v>
      </c>
      <c r="Q1317">
        <f t="shared" si="80"/>
        <v>162.91999999999999</v>
      </c>
      <c r="R1317" s="10">
        <f t="shared" si="81"/>
        <v>42278.498240740737</v>
      </c>
      <c r="S1317" s="12">
        <f t="shared" si="82"/>
        <v>2015</v>
      </c>
      <c r="T1317" s="12"/>
    </row>
    <row r="1318" spans="1:20" ht="42.75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8275</v>
      </c>
      <c r="O1318" t="s">
        <v>8277</v>
      </c>
      <c r="P1318">
        <f t="shared" si="83"/>
        <v>0</v>
      </c>
      <c r="Q1318">
        <f t="shared" si="80"/>
        <v>1</v>
      </c>
      <c r="R1318" s="10">
        <f t="shared" si="81"/>
        <v>42393.961909722217</v>
      </c>
      <c r="S1318" s="12">
        <f t="shared" si="82"/>
        <v>2016</v>
      </c>
      <c r="T1318" s="12"/>
    </row>
    <row r="1319" spans="1:20" ht="57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8275</v>
      </c>
      <c r="O1319" t="s">
        <v>8277</v>
      </c>
      <c r="P1319">
        <f t="shared" si="83"/>
        <v>6</v>
      </c>
      <c r="Q1319">
        <f t="shared" si="80"/>
        <v>603.53</v>
      </c>
      <c r="R1319" s="10">
        <f t="shared" si="81"/>
        <v>42520.235486111109</v>
      </c>
      <c r="S1319" s="12">
        <f t="shared" si="82"/>
        <v>2016</v>
      </c>
      <c r="T1319" s="12"/>
    </row>
    <row r="1320" spans="1:20" ht="42.75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8275</v>
      </c>
      <c r="O1320" t="s">
        <v>8277</v>
      </c>
      <c r="P1320">
        <f t="shared" si="83"/>
        <v>15</v>
      </c>
      <c r="Q1320">
        <f t="shared" si="80"/>
        <v>45.41</v>
      </c>
      <c r="R1320" s="10">
        <f t="shared" si="81"/>
        <v>41985.043657407412</v>
      </c>
      <c r="S1320" s="12">
        <f t="shared" si="82"/>
        <v>2014</v>
      </c>
      <c r="T1320" s="12"/>
    </row>
    <row r="1321" spans="1:20" ht="42.75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8275</v>
      </c>
      <c r="O1321" t="s">
        <v>8277</v>
      </c>
      <c r="P1321">
        <f t="shared" si="83"/>
        <v>15</v>
      </c>
      <c r="Q1321">
        <f t="shared" si="80"/>
        <v>97.33</v>
      </c>
      <c r="R1321" s="10">
        <f t="shared" si="81"/>
        <v>41816.812094907407</v>
      </c>
      <c r="S1321" s="12">
        <f t="shared" si="82"/>
        <v>2014</v>
      </c>
      <c r="T1321" s="12"/>
    </row>
    <row r="1322" spans="1:20" ht="42.75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8275</v>
      </c>
      <c r="O1322" t="s">
        <v>8277</v>
      </c>
      <c r="P1322">
        <f t="shared" si="83"/>
        <v>1</v>
      </c>
      <c r="Q1322">
        <f t="shared" si="80"/>
        <v>167.67</v>
      </c>
      <c r="R1322" s="10">
        <f t="shared" si="81"/>
        <v>42705.690347222218</v>
      </c>
      <c r="S1322" s="12">
        <f t="shared" si="82"/>
        <v>2016</v>
      </c>
      <c r="T1322" s="12"/>
    </row>
    <row r="1323" spans="1:20" ht="42.75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8275</v>
      </c>
      <c r="O1323" t="s">
        <v>8277</v>
      </c>
      <c r="P1323">
        <f t="shared" si="83"/>
        <v>1</v>
      </c>
      <c r="Q1323">
        <f t="shared" si="80"/>
        <v>859.86</v>
      </c>
      <c r="R1323" s="10">
        <f t="shared" si="81"/>
        <v>42697.74927083333</v>
      </c>
      <c r="S1323" s="12">
        <f t="shared" si="82"/>
        <v>2016</v>
      </c>
      <c r="T1323" s="12"/>
    </row>
    <row r="1324" spans="1:20" ht="42.75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8275</v>
      </c>
      <c r="O1324" t="s">
        <v>8277</v>
      </c>
      <c r="P1324">
        <f t="shared" si="83"/>
        <v>0</v>
      </c>
      <c r="Q1324">
        <f t="shared" si="80"/>
        <v>26.5</v>
      </c>
      <c r="R1324" s="10">
        <f t="shared" si="81"/>
        <v>42115.656539351854</v>
      </c>
      <c r="S1324" s="12">
        <f t="shared" si="82"/>
        <v>2015</v>
      </c>
      <c r="T1324" s="12"/>
    </row>
    <row r="1325" spans="1:20" ht="42.75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8275</v>
      </c>
      <c r="O1325" t="s">
        <v>8277</v>
      </c>
      <c r="P1325">
        <f t="shared" si="83"/>
        <v>9</v>
      </c>
      <c r="Q1325">
        <f t="shared" si="80"/>
        <v>30.27</v>
      </c>
      <c r="R1325" s="10">
        <f t="shared" si="81"/>
        <v>42451.698449074072</v>
      </c>
      <c r="S1325" s="12">
        <f t="shared" si="82"/>
        <v>2016</v>
      </c>
      <c r="T1325" s="12"/>
    </row>
    <row r="1326" spans="1:20" ht="42.75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8275</v>
      </c>
      <c r="O1326" t="s">
        <v>8277</v>
      </c>
      <c r="P1326">
        <f t="shared" si="83"/>
        <v>10</v>
      </c>
      <c r="Q1326">
        <f t="shared" si="80"/>
        <v>54.67</v>
      </c>
      <c r="R1326" s="10">
        <f t="shared" si="81"/>
        <v>42626.633703703701</v>
      </c>
      <c r="S1326" s="12">
        <f t="shared" si="82"/>
        <v>2016</v>
      </c>
      <c r="T1326" s="12"/>
    </row>
    <row r="1327" spans="1:20" ht="42.75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8275</v>
      </c>
      <c r="O1327" t="s">
        <v>8277</v>
      </c>
      <c r="P1327">
        <f t="shared" si="83"/>
        <v>2</v>
      </c>
      <c r="Q1327">
        <f t="shared" si="80"/>
        <v>60.75</v>
      </c>
      <c r="R1327" s="10">
        <f t="shared" si="81"/>
        <v>42704.086053240739</v>
      </c>
      <c r="S1327" s="12">
        <f t="shared" si="82"/>
        <v>2016</v>
      </c>
      <c r="T1327" s="12"/>
    </row>
    <row r="1328" spans="1:20" ht="42.75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8275</v>
      </c>
      <c r="O1328" t="s">
        <v>8277</v>
      </c>
      <c r="P1328">
        <f t="shared" si="83"/>
        <v>1</v>
      </c>
      <c r="Q1328">
        <f t="shared" si="80"/>
        <v>102.73</v>
      </c>
      <c r="R1328" s="10">
        <f t="shared" si="81"/>
        <v>41974.791990740734</v>
      </c>
      <c r="S1328" s="12">
        <f t="shared" si="82"/>
        <v>2014</v>
      </c>
      <c r="T1328" s="12"/>
    </row>
    <row r="1329" spans="1:20" ht="42.75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8275</v>
      </c>
      <c r="O1329" t="s">
        <v>8277</v>
      </c>
      <c r="P1329">
        <f t="shared" si="83"/>
        <v>4</v>
      </c>
      <c r="Q1329">
        <f t="shared" si="80"/>
        <v>41.59</v>
      </c>
      <c r="R1329" s="10">
        <f t="shared" si="81"/>
        <v>42123.678645833337</v>
      </c>
      <c r="S1329" s="12">
        <f t="shared" si="82"/>
        <v>2015</v>
      </c>
      <c r="T1329" s="12"/>
    </row>
    <row r="1330" spans="1:20" ht="42.75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8275</v>
      </c>
      <c r="O1330" t="s">
        <v>8277</v>
      </c>
      <c r="P1330">
        <f t="shared" si="83"/>
        <v>2</v>
      </c>
      <c r="Q1330">
        <f t="shared" si="80"/>
        <v>116.53</v>
      </c>
      <c r="R1330" s="10">
        <f t="shared" si="81"/>
        <v>42612.642754629633</v>
      </c>
      <c r="S1330" s="12">
        <f t="shared" si="82"/>
        <v>2016</v>
      </c>
      <c r="T1330" s="12"/>
    </row>
    <row r="1331" spans="1:20" ht="42.75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8275</v>
      </c>
      <c r="O1331" t="s">
        <v>8277</v>
      </c>
      <c r="P1331">
        <f t="shared" si="83"/>
        <v>1</v>
      </c>
      <c r="Q1331">
        <f t="shared" si="80"/>
        <v>45.33</v>
      </c>
      <c r="R1331" s="10">
        <f t="shared" si="81"/>
        <v>41935.221585648149</v>
      </c>
      <c r="S1331" s="12">
        <f t="shared" si="82"/>
        <v>2014</v>
      </c>
      <c r="T1331" s="12"/>
    </row>
    <row r="1332" spans="1:20" ht="42.75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t="s">
        <v>8277</v>
      </c>
      <c r="P1332">
        <f t="shared" si="83"/>
        <v>22</v>
      </c>
      <c r="Q1332">
        <f t="shared" si="80"/>
        <v>157.46</v>
      </c>
      <c r="R1332" s="10">
        <f t="shared" si="81"/>
        <v>42522.276724537034</v>
      </c>
      <c r="S1332" s="12">
        <f t="shared" si="82"/>
        <v>2016</v>
      </c>
      <c r="T1332" s="12"/>
    </row>
    <row r="1333" spans="1:20" ht="42.75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8275</v>
      </c>
      <c r="O1333" t="s">
        <v>8277</v>
      </c>
      <c r="P1333">
        <f t="shared" si="83"/>
        <v>1</v>
      </c>
      <c r="Q1333">
        <f t="shared" si="80"/>
        <v>100.5</v>
      </c>
      <c r="R1333" s="10">
        <f t="shared" si="81"/>
        <v>42569.50409722222</v>
      </c>
      <c r="S1333" s="12">
        <f t="shared" si="82"/>
        <v>2016</v>
      </c>
      <c r="T1333" s="12"/>
    </row>
    <row r="1334" spans="1:20" ht="42.75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8275</v>
      </c>
      <c r="O1334" t="s">
        <v>8277</v>
      </c>
      <c r="P1334">
        <f t="shared" si="83"/>
        <v>0</v>
      </c>
      <c r="Q1334">
        <f t="shared" si="80"/>
        <v>0</v>
      </c>
      <c r="R1334" s="10">
        <f t="shared" si="81"/>
        <v>42732.060277777782</v>
      </c>
      <c r="S1334" s="12">
        <f t="shared" si="82"/>
        <v>2016</v>
      </c>
      <c r="T1334" s="12"/>
    </row>
    <row r="1335" spans="1:20" ht="42.75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8275</v>
      </c>
      <c r="O1335" t="s">
        <v>8277</v>
      </c>
      <c r="P1335">
        <f t="shared" si="83"/>
        <v>0</v>
      </c>
      <c r="Q1335">
        <f t="shared" si="80"/>
        <v>0</v>
      </c>
      <c r="R1335" s="10">
        <f t="shared" si="81"/>
        <v>41806.106770833336</v>
      </c>
      <c r="S1335" s="12">
        <f t="shared" si="82"/>
        <v>2014</v>
      </c>
      <c r="T1335" s="12"/>
    </row>
    <row r="1336" spans="1:20" ht="42.75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8275</v>
      </c>
      <c r="O1336" t="s">
        <v>8277</v>
      </c>
      <c r="P1336">
        <f t="shared" si="83"/>
        <v>11</v>
      </c>
      <c r="Q1336">
        <f t="shared" si="80"/>
        <v>51.82</v>
      </c>
      <c r="R1336" s="10">
        <f t="shared" si="81"/>
        <v>42410.774155092593</v>
      </c>
      <c r="S1336" s="12">
        <f t="shared" si="82"/>
        <v>2016</v>
      </c>
      <c r="T1336" s="12"/>
    </row>
    <row r="1337" spans="1:20" ht="42.75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8275</v>
      </c>
      <c r="O1337" t="s">
        <v>8277</v>
      </c>
      <c r="P1337">
        <f t="shared" si="83"/>
        <v>20</v>
      </c>
      <c r="Q1337">
        <f t="shared" si="80"/>
        <v>308.75</v>
      </c>
      <c r="R1337" s="10">
        <f t="shared" si="81"/>
        <v>42313.936365740738</v>
      </c>
      <c r="S1337" s="12">
        <f t="shared" si="82"/>
        <v>2015</v>
      </c>
      <c r="T1337" s="12"/>
    </row>
    <row r="1338" spans="1:20" ht="42.75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8275</v>
      </c>
      <c r="O1338" t="s">
        <v>8277</v>
      </c>
      <c r="P1338">
        <f t="shared" si="83"/>
        <v>85</v>
      </c>
      <c r="Q1338">
        <f t="shared" si="80"/>
        <v>379.23</v>
      </c>
      <c r="R1338" s="10">
        <f t="shared" si="81"/>
        <v>41955.863750000004</v>
      </c>
      <c r="S1338" s="12">
        <f t="shared" si="82"/>
        <v>2014</v>
      </c>
      <c r="T1338" s="12"/>
    </row>
    <row r="1339" spans="1:20" ht="42.75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8275</v>
      </c>
      <c r="O1339" t="s">
        <v>8277</v>
      </c>
      <c r="P1339">
        <f t="shared" si="83"/>
        <v>49</v>
      </c>
      <c r="Q1339">
        <f t="shared" si="80"/>
        <v>176.36</v>
      </c>
      <c r="R1339" s="10">
        <f t="shared" si="81"/>
        <v>42767.577303240745</v>
      </c>
      <c r="S1339" s="12">
        <f t="shared" si="82"/>
        <v>2017</v>
      </c>
      <c r="T1339" s="12"/>
    </row>
    <row r="1340" spans="1:20" ht="42.75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8275</v>
      </c>
      <c r="O1340" t="s">
        <v>8277</v>
      </c>
      <c r="P1340">
        <f t="shared" si="83"/>
        <v>3</v>
      </c>
      <c r="Q1340">
        <f t="shared" si="80"/>
        <v>66.069999999999993</v>
      </c>
      <c r="R1340" s="10">
        <f t="shared" si="81"/>
        <v>42188.803622685184</v>
      </c>
      <c r="S1340" s="12">
        <f t="shared" si="82"/>
        <v>2015</v>
      </c>
      <c r="T1340" s="12"/>
    </row>
    <row r="1341" spans="1:20" ht="28.5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8275</v>
      </c>
      <c r="O1341" t="s">
        <v>8277</v>
      </c>
      <c r="P1341">
        <f t="shared" si="83"/>
        <v>7</v>
      </c>
      <c r="Q1341">
        <f t="shared" si="80"/>
        <v>89.65</v>
      </c>
      <c r="R1341" s="10">
        <f t="shared" si="81"/>
        <v>41936.647164351853</v>
      </c>
      <c r="S1341" s="12">
        <f t="shared" si="82"/>
        <v>2014</v>
      </c>
      <c r="T1341" s="12"/>
    </row>
    <row r="1342" spans="1:20" ht="42.75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8275</v>
      </c>
      <c r="O1342" t="s">
        <v>8277</v>
      </c>
      <c r="P1342">
        <f t="shared" si="83"/>
        <v>0</v>
      </c>
      <c r="Q1342">
        <f t="shared" si="80"/>
        <v>0</v>
      </c>
      <c r="R1342" s="10">
        <f t="shared" si="81"/>
        <v>41836.595520833333</v>
      </c>
      <c r="S1342" s="12">
        <f t="shared" si="82"/>
        <v>2014</v>
      </c>
      <c r="T1342" s="12"/>
    </row>
    <row r="1343" spans="1:20" ht="42.75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8275</v>
      </c>
      <c r="O1343" t="s">
        <v>8277</v>
      </c>
      <c r="P1343">
        <f t="shared" si="83"/>
        <v>70</v>
      </c>
      <c r="Q1343">
        <f t="shared" si="80"/>
        <v>382.39</v>
      </c>
      <c r="R1343" s="10">
        <f t="shared" si="81"/>
        <v>42612.624039351853</v>
      </c>
      <c r="S1343" s="12">
        <f t="shared" si="82"/>
        <v>2016</v>
      </c>
      <c r="T1343" s="12"/>
    </row>
    <row r="1344" spans="1:20" ht="42.75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8275</v>
      </c>
      <c r="O1344" t="s">
        <v>8277</v>
      </c>
      <c r="P1344">
        <f t="shared" si="83"/>
        <v>0</v>
      </c>
      <c r="Q1344">
        <f t="shared" si="80"/>
        <v>100</v>
      </c>
      <c r="R1344" s="10">
        <f t="shared" si="81"/>
        <v>42172.816423611104</v>
      </c>
      <c r="S1344" s="12">
        <f t="shared" si="82"/>
        <v>2015</v>
      </c>
      <c r="T1344" s="12"/>
    </row>
    <row r="1345" spans="1:20" ht="42.75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8275</v>
      </c>
      <c r="O1345" t="s">
        <v>8277</v>
      </c>
      <c r="P1345">
        <f t="shared" si="83"/>
        <v>102</v>
      </c>
      <c r="Q1345">
        <f t="shared" si="80"/>
        <v>158.36000000000001</v>
      </c>
      <c r="R1345" s="10">
        <f t="shared" si="81"/>
        <v>42542.526423611111</v>
      </c>
      <c r="S1345" s="12">
        <f t="shared" si="82"/>
        <v>2016</v>
      </c>
      <c r="T1345" s="12"/>
    </row>
    <row r="1346" spans="1:20" ht="42.75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t="s">
        <v>8279</v>
      </c>
      <c r="P1346">
        <f t="shared" si="83"/>
        <v>378</v>
      </c>
      <c r="Q1346">
        <f t="shared" si="80"/>
        <v>40.76</v>
      </c>
      <c r="R1346" s="10">
        <f t="shared" si="81"/>
        <v>42522.789803240739</v>
      </c>
      <c r="S1346" s="12">
        <f t="shared" si="82"/>
        <v>2016</v>
      </c>
      <c r="T1346" s="12"/>
    </row>
    <row r="1347" spans="1:20" ht="42.75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t="s">
        <v>8279</v>
      </c>
      <c r="P1347">
        <f t="shared" si="83"/>
        <v>125</v>
      </c>
      <c r="Q1347">
        <f t="shared" ref="Q1347:Q1410" si="84">IFERROR(ROUND(E1347/L1347,2),0)</f>
        <v>53.57</v>
      </c>
      <c r="R1347" s="10">
        <f t="shared" ref="R1347:R1410" si="85">(((J1347/60)/60)/24)+DATE(1970,1,1)</f>
        <v>41799.814340277779</v>
      </c>
      <c r="S1347" s="12">
        <f t="shared" ref="S1347:S1410" si="86">YEAR(R1347)</f>
        <v>2014</v>
      </c>
      <c r="T1347" s="12"/>
    </row>
    <row r="1348" spans="1:20" ht="42.75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t="s">
        <v>8279</v>
      </c>
      <c r="P1348">
        <f t="shared" ref="P1348:P1411" si="87">ROUND(E1348/D1348*100,0)</f>
        <v>147</v>
      </c>
      <c r="Q1348">
        <f t="shared" si="84"/>
        <v>48.45</v>
      </c>
      <c r="R1348" s="10">
        <f t="shared" si="85"/>
        <v>41422.075821759259</v>
      </c>
      <c r="S1348" s="12">
        <f t="shared" si="86"/>
        <v>2013</v>
      </c>
      <c r="T1348" s="12"/>
    </row>
    <row r="1349" spans="1:20" ht="42.75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t="s">
        <v>8279</v>
      </c>
      <c r="P1349">
        <f t="shared" si="87"/>
        <v>102</v>
      </c>
      <c r="Q1349">
        <f t="shared" si="84"/>
        <v>82.42</v>
      </c>
      <c r="R1349" s="10">
        <f t="shared" si="85"/>
        <v>42040.638020833328</v>
      </c>
      <c r="S1349" s="12">
        <f t="shared" si="86"/>
        <v>2015</v>
      </c>
      <c r="T1349" s="12"/>
    </row>
    <row r="1350" spans="1:20" ht="42.75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t="s">
        <v>8279</v>
      </c>
      <c r="P1350">
        <f t="shared" si="87"/>
        <v>102</v>
      </c>
      <c r="Q1350">
        <f t="shared" si="84"/>
        <v>230.19</v>
      </c>
      <c r="R1350" s="10">
        <f t="shared" si="85"/>
        <v>41963.506168981476</v>
      </c>
      <c r="S1350" s="12">
        <f t="shared" si="86"/>
        <v>2014</v>
      </c>
      <c r="T1350" s="12"/>
    </row>
    <row r="1351" spans="1:20" ht="42.75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t="s">
        <v>8279</v>
      </c>
      <c r="P1351">
        <f t="shared" si="87"/>
        <v>204</v>
      </c>
      <c r="Q1351">
        <f t="shared" si="84"/>
        <v>59.36</v>
      </c>
      <c r="R1351" s="10">
        <f t="shared" si="85"/>
        <v>42317.33258101852</v>
      </c>
      <c r="S1351" s="12">
        <f t="shared" si="86"/>
        <v>2015</v>
      </c>
      <c r="T1351" s="12"/>
    </row>
    <row r="1352" spans="1:20" ht="42.75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t="s">
        <v>8279</v>
      </c>
      <c r="P1352">
        <f t="shared" si="87"/>
        <v>104</v>
      </c>
      <c r="Q1352">
        <f t="shared" si="84"/>
        <v>66.7</v>
      </c>
      <c r="R1352" s="10">
        <f t="shared" si="85"/>
        <v>42334.013124999998</v>
      </c>
      <c r="S1352" s="12">
        <f t="shared" si="86"/>
        <v>2015</v>
      </c>
      <c r="T1352" s="12"/>
    </row>
    <row r="1353" spans="1:20" ht="28.5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t="s">
        <v>8279</v>
      </c>
      <c r="P1353">
        <f t="shared" si="87"/>
        <v>101</v>
      </c>
      <c r="Q1353">
        <f t="shared" si="84"/>
        <v>168.78</v>
      </c>
      <c r="R1353" s="10">
        <f t="shared" si="85"/>
        <v>42382.74009259259</v>
      </c>
      <c r="S1353" s="12">
        <f t="shared" si="86"/>
        <v>2016</v>
      </c>
      <c r="T1353" s="12"/>
    </row>
    <row r="1354" spans="1:20" ht="42.75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t="s">
        <v>8279</v>
      </c>
      <c r="P1354">
        <f t="shared" si="87"/>
        <v>136</v>
      </c>
      <c r="Q1354">
        <f t="shared" si="84"/>
        <v>59.97</v>
      </c>
      <c r="R1354" s="10">
        <f t="shared" si="85"/>
        <v>42200.578310185185</v>
      </c>
      <c r="S1354" s="12">
        <f t="shared" si="86"/>
        <v>2015</v>
      </c>
      <c r="T1354" s="12"/>
    </row>
    <row r="1355" spans="1:20" ht="28.5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t="s">
        <v>8279</v>
      </c>
      <c r="P1355">
        <f t="shared" si="87"/>
        <v>134</v>
      </c>
      <c r="Q1355">
        <f t="shared" si="84"/>
        <v>31.81</v>
      </c>
      <c r="R1355" s="10">
        <f t="shared" si="85"/>
        <v>41309.11791666667</v>
      </c>
      <c r="S1355" s="12">
        <f t="shared" si="86"/>
        <v>2013</v>
      </c>
      <c r="T1355" s="12"/>
    </row>
    <row r="1356" spans="1:20" ht="42.75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t="s">
        <v>8279</v>
      </c>
      <c r="P1356">
        <f t="shared" si="87"/>
        <v>130</v>
      </c>
      <c r="Q1356">
        <f t="shared" si="84"/>
        <v>24.42</v>
      </c>
      <c r="R1356" s="10">
        <f t="shared" si="85"/>
        <v>42502.807627314818</v>
      </c>
      <c r="S1356" s="12">
        <f t="shared" si="86"/>
        <v>2016</v>
      </c>
      <c r="T1356" s="12"/>
    </row>
    <row r="1357" spans="1:20" ht="57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t="s">
        <v>8279</v>
      </c>
      <c r="P1357">
        <f t="shared" si="87"/>
        <v>123</v>
      </c>
      <c r="Q1357">
        <f t="shared" si="84"/>
        <v>25.35</v>
      </c>
      <c r="R1357" s="10">
        <f t="shared" si="85"/>
        <v>41213.254687499997</v>
      </c>
      <c r="S1357" s="12">
        <f t="shared" si="86"/>
        <v>2012</v>
      </c>
      <c r="T1357" s="12"/>
    </row>
    <row r="1358" spans="1:20" ht="42.75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t="s">
        <v>8279</v>
      </c>
      <c r="P1358">
        <f t="shared" si="87"/>
        <v>183</v>
      </c>
      <c r="Q1358">
        <f t="shared" si="84"/>
        <v>71.44</v>
      </c>
      <c r="R1358" s="10">
        <f t="shared" si="85"/>
        <v>41430.038888888892</v>
      </c>
      <c r="S1358" s="12">
        <f t="shared" si="86"/>
        <v>2013</v>
      </c>
      <c r="T1358" s="12"/>
    </row>
    <row r="1359" spans="1:20" ht="42.75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t="s">
        <v>8279</v>
      </c>
      <c r="P1359">
        <f t="shared" si="87"/>
        <v>125</v>
      </c>
      <c r="Q1359">
        <f t="shared" si="84"/>
        <v>38.549999999999997</v>
      </c>
      <c r="R1359" s="10">
        <f t="shared" si="85"/>
        <v>41304.962233796294</v>
      </c>
      <c r="S1359" s="12">
        <f t="shared" si="86"/>
        <v>2013</v>
      </c>
      <c r="T1359" s="12"/>
    </row>
    <row r="1360" spans="1:20" ht="42.75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t="s">
        <v>8279</v>
      </c>
      <c r="P1360">
        <f t="shared" si="87"/>
        <v>112</v>
      </c>
      <c r="Q1360">
        <f t="shared" si="84"/>
        <v>68.37</v>
      </c>
      <c r="R1360" s="10">
        <f t="shared" si="85"/>
        <v>40689.570868055554</v>
      </c>
      <c r="S1360" s="12">
        <f t="shared" si="86"/>
        <v>2011</v>
      </c>
      <c r="T1360" s="12"/>
    </row>
    <row r="1361" spans="1:20" ht="42.75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t="s">
        <v>8279</v>
      </c>
      <c r="P1361">
        <f t="shared" si="87"/>
        <v>116</v>
      </c>
      <c r="Q1361">
        <f t="shared" si="84"/>
        <v>40.21</v>
      </c>
      <c r="R1361" s="10">
        <f t="shared" si="85"/>
        <v>40668.814699074072</v>
      </c>
      <c r="S1361" s="12">
        <f t="shared" si="86"/>
        <v>2011</v>
      </c>
      <c r="T1361" s="12"/>
    </row>
    <row r="1362" spans="1:20" ht="28.5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t="s">
        <v>8279</v>
      </c>
      <c r="P1362">
        <f t="shared" si="87"/>
        <v>173</v>
      </c>
      <c r="Q1362">
        <f t="shared" si="84"/>
        <v>32.07</v>
      </c>
      <c r="R1362" s="10">
        <f t="shared" si="85"/>
        <v>41095.900694444441</v>
      </c>
      <c r="S1362" s="12">
        <f t="shared" si="86"/>
        <v>2012</v>
      </c>
      <c r="T1362" s="12"/>
    </row>
    <row r="1363" spans="1:20" ht="42.75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t="s">
        <v>8279</v>
      </c>
      <c r="P1363">
        <f t="shared" si="87"/>
        <v>126</v>
      </c>
      <c r="Q1363">
        <f t="shared" si="84"/>
        <v>28.63</v>
      </c>
      <c r="R1363" s="10">
        <f t="shared" si="85"/>
        <v>41781.717268518521</v>
      </c>
      <c r="S1363" s="12">
        <f t="shared" si="86"/>
        <v>2014</v>
      </c>
      <c r="T1363" s="12"/>
    </row>
    <row r="1364" spans="1:20" ht="28.5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t="s">
        <v>8279</v>
      </c>
      <c r="P1364">
        <f t="shared" si="87"/>
        <v>109</v>
      </c>
      <c r="Q1364">
        <f t="shared" si="84"/>
        <v>43.64</v>
      </c>
      <c r="R1364" s="10">
        <f t="shared" si="85"/>
        <v>41464.934386574074</v>
      </c>
      <c r="S1364" s="12">
        <f t="shared" si="86"/>
        <v>2013</v>
      </c>
      <c r="T1364" s="12"/>
    </row>
    <row r="1365" spans="1:20" ht="42.75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t="s">
        <v>8279</v>
      </c>
      <c r="P1365">
        <f t="shared" si="87"/>
        <v>100</v>
      </c>
      <c r="Q1365">
        <f t="shared" si="84"/>
        <v>40</v>
      </c>
      <c r="R1365" s="10">
        <f t="shared" si="85"/>
        <v>42396.8440625</v>
      </c>
      <c r="S1365" s="12">
        <f t="shared" si="86"/>
        <v>2016</v>
      </c>
      <c r="T1365" s="12"/>
    </row>
    <row r="1366" spans="1:20" ht="42.75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8281</v>
      </c>
      <c r="O1366" t="s">
        <v>8282</v>
      </c>
      <c r="P1366">
        <f t="shared" si="87"/>
        <v>119</v>
      </c>
      <c r="Q1366">
        <f t="shared" si="84"/>
        <v>346.04</v>
      </c>
      <c r="R1366" s="10">
        <f t="shared" si="85"/>
        <v>41951.695671296293</v>
      </c>
      <c r="S1366" s="12">
        <f t="shared" si="86"/>
        <v>2014</v>
      </c>
      <c r="T1366" s="12"/>
    </row>
    <row r="1367" spans="1:20" ht="42.75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8281</v>
      </c>
      <c r="O1367" t="s">
        <v>8282</v>
      </c>
      <c r="P1367">
        <f t="shared" si="87"/>
        <v>100</v>
      </c>
      <c r="Q1367">
        <f t="shared" si="84"/>
        <v>81.739999999999995</v>
      </c>
      <c r="R1367" s="10">
        <f t="shared" si="85"/>
        <v>42049.733240740738</v>
      </c>
      <c r="S1367" s="12">
        <f t="shared" si="86"/>
        <v>2015</v>
      </c>
      <c r="T1367" s="12"/>
    </row>
    <row r="1368" spans="1:20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8281</v>
      </c>
      <c r="O1368" t="s">
        <v>8282</v>
      </c>
      <c r="P1368">
        <f t="shared" si="87"/>
        <v>126</v>
      </c>
      <c r="Q1368">
        <f t="shared" si="84"/>
        <v>64.540000000000006</v>
      </c>
      <c r="R1368" s="10">
        <f t="shared" si="85"/>
        <v>41924.996099537035</v>
      </c>
      <c r="S1368" s="12">
        <f t="shared" si="86"/>
        <v>2014</v>
      </c>
      <c r="T1368" s="12"/>
    </row>
    <row r="1369" spans="1:20" ht="42.75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8281</v>
      </c>
      <c r="O1369" t="s">
        <v>8282</v>
      </c>
      <c r="P1369">
        <f t="shared" si="87"/>
        <v>114</v>
      </c>
      <c r="Q1369">
        <f t="shared" si="84"/>
        <v>63.48</v>
      </c>
      <c r="R1369" s="10">
        <f t="shared" si="85"/>
        <v>42292.002893518518</v>
      </c>
      <c r="S1369" s="12">
        <f t="shared" si="86"/>
        <v>2015</v>
      </c>
      <c r="T1369" s="12"/>
    </row>
    <row r="1370" spans="1:20" ht="42.75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8281</v>
      </c>
      <c r="O1370" t="s">
        <v>8282</v>
      </c>
      <c r="P1370">
        <f t="shared" si="87"/>
        <v>111</v>
      </c>
      <c r="Q1370">
        <f t="shared" si="84"/>
        <v>63.62</v>
      </c>
      <c r="R1370" s="10">
        <f t="shared" si="85"/>
        <v>42146.190902777773</v>
      </c>
      <c r="S1370" s="12">
        <f t="shared" si="86"/>
        <v>2015</v>
      </c>
      <c r="T1370" s="12"/>
    </row>
    <row r="1371" spans="1:20" ht="42.75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8281</v>
      </c>
      <c r="O1371" t="s">
        <v>8282</v>
      </c>
      <c r="P1371">
        <f t="shared" si="87"/>
        <v>105</v>
      </c>
      <c r="Q1371">
        <f t="shared" si="84"/>
        <v>83.97</v>
      </c>
      <c r="R1371" s="10">
        <f t="shared" si="85"/>
        <v>41710.594282407408</v>
      </c>
      <c r="S1371" s="12">
        <f t="shared" si="86"/>
        <v>2014</v>
      </c>
      <c r="T1371" s="12"/>
    </row>
    <row r="1372" spans="1:20" ht="28.5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8281</v>
      </c>
      <c r="O1372" t="s">
        <v>8282</v>
      </c>
      <c r="P1372">
        <f t="shared" si="87"/>
        <v>104</v>
      </c>
      <c r="Q1372">
        <f t="shared" si="84"/>
        <v>77.75</v>
      </c>
      <c r="R1372" s="10">
        <f t="shared" si="85"/>
        <v>41548.00335648148</v>
      </c>
      <c r="S1372" s="12">
        <f t="shared" si="86"/>
        <v>2013</v>
      </c>
      <c r="T1372" s="12"/>
    </row>
    <row r="1373" spans="1:20" ht="42.75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8281</v>
      </c>
      <c r="O1373" t="s">
        <v>8282</v>
      </c>
      <c r="P1373">
        <f t="shared" si="87"/>
        <v>107</v>
      </c>
      <c r="Q1373">
        <f t="shared" si="84"/>
        <v>107.07</v>
      </c>
      <c r="R1373" s="10">
        <f t="shared" si="85"/>
        <v>42101.758587962962</v>
      </c>
      <c r="S1373" s="12">
        <f t="shared" si="86"/>
        <v>2015</v>
      </c>
      <c r="T1373" s="12"/>
    </row>
    <row r="1374" spans="1:20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8281</v>
      </c>
      <c r="O1374" t="s">
        <v>8282</v>
      </c>
      <c r="P1374">
        <f t="shared" si="87"/>
        <v>124</v>
      </c>
      <c r="Q1374">
        <f t="shared" si="84"/>
        <v>38.75</v>
      </c>
      <c r="R1374" s="10">
        <f t="shared" si="85"/>
        <v>41072.739953703705</v>
      </c>
      <c r="S1374" s="12">
        <f t="shared" si="86"/>
        <v>2012</v>
      </c>
      <c r="T1374" s="12"/>
    </row>
    <row r="1375" spans="1:20" ht="28.5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8281</v>
      </c>
      <c r="O1375" t="s">
        <v>8282</v>
      </c>
      <c r="P1375">
        <f t="shared" si="87"/>
        <v>105</v>
      </c>
      <c r="Q1375">
        <f t="shared" si="84"/>
        <v>201.94</v>
      </c>
      <c r="R1375" s="10">
        <f t="shared" si="85"/>
        <v>42704.95177083333</v>
      </c>
      <c r="S1375" s="12">
        <f t="shared" si="86"/>
        <v>2016</v>
      </c>
      <c r="T1375" s="12"/>
    </row>
    <row r="1376" spans="1:20" ht="42.75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8281</v>
      </c>
      <c r="O1376" t="s">
        <v>8282</v>
      </c>
      <c r="P1376">
        <f t="shared" si="87"/>
        <v>189</v>
      </c>
      <c r="Q1376">
        <f t="shared" si="84"/>
        <v>43.06</v>
      </c>
      <c r="R1376" s="10">
        <f t="shared" si="85"/>
        <v>42424.161898148144</v>
      </c>
      <c r="S1376" s="12">
        <f t="shared" si="86"/>
        <v>2016</v>
      </c>
      <c r="T1376" s="12"/>
    </row>
    <row r="1377" spans="1:20" ht="42.75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8281</v>
      </c>
      <c r="O1377" t="s">
        <v>8282</v>
      </c>
      <c r="P1377">
        <f t="shared" si="87"/>
        <v>171</v>
      </c>
      <c r="Q1377">
        <f t="shared" si="84"/>
        <v>62.87</v>
      </c>
      <c r="R1377" s="10">
        <f t="shared" si="85"/>
        <v>42720.066192129627</v>
      </c>
      <c r="S1377" s="12">
        <f t="shared" si="86"/>
        <v>2016</v>
      </c>
      <c r="T1377" s="12"/>
    </row>
    <row r="1378" spans="1:20" ht="28.5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8281</v>
      </c>
      <c r="O1378" t="s">
        <v>8282</v>
      </c>
      <c r="P1378">
        <f t="shared" si="87"/>
        <v>252</v>
      </c>
      <c r="Q1378">
        <f t="shared" si="84"/>
        <v>55.61</v>
      </c>
      <c r="R1378" s="10">
        <f t="shared" si="85"/>
        <v>42677.669050925921</v>
      </c>
      <c r="S1378" s="12">
        <f t="shared" si="86"/>
        <v>2016</v>
      </c>
      <c r="T1378" s="12"/>
    </row>
    <row r="1379" spans="1:20" ht="42.75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8281</v>
      </c>
      <c r="O1379" t="s">
        <v>8282</v>
      </c>
      <c r="P1379">
        <f t="shared" si="87"/>
        <v>116</v>
      </c>
      <c r="Q1379">
        <f t="shared" si="84"/>
        <v>48.71</v>
      </c>
      <c r="R1379" s="10">
        <f t="shared" si="85"/>
        <v>42747.219560185185</v>
      </c>
      <c r="S1379" s="12">
        <f t="shared" si="86"/>
        <v>2017</v>
      </c>
      <c r="T1379" s="12"/>
    </row>
    <row r="1380" spans="1:20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8281</v>
      </c>
      <c r="O1380" t="s">
        <v>8282</v>
      </c>
      <c r="P1380">
        <f t="shared" si="87"/>
        <v>203</v>
      </c>
      <c r="Q1380">
        <f t="shared" si="84"/>
        <v>30.58</v>
      </c>
      <c r="R1380" s="10">
        <f t="shared" si="85"/>
        <v>42568.759374999994</v>
      </c>
      <c r="S1380" s="12">
        <f t="shared" si="86"/>
        <v>2016</v>
      </c>
      <c r="T1380" s="12"/>
    </row>
    <row r="1381" spans="1:20" ht="28.5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8281</v>
      </c>
      <c r="O1381" t="s">
        <v>8282</v>
      </c>
      <c r="P1381">
        <f t="shared" si="87"/>
        <v>112</v>
      </c>
      <c r="Q1381">
        <f t="shared" si="84"/>
        <v>73.91</v>
      </c>
      <c r="R1381" s="10">
        <f t="shared" si="85"/>
        <v>42130.491620370376</v>
      </c>
      <c r="S1381" s="12">
        <f t="shared" si="86"/>
        <v>2015</v>
      </c>
      <c r="T1381" s="12"/>
    </row>
    <row r="1382" spans="1:20" ht="28.5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8281</v>
      </c>
      <c r="O1382" t="s">
        <v>8282</v>
      </c>
      <c r="P1382">
        <f t="shared" si="87"/>
        <v>424</v>
      </c>
      <c r="Q1382">
        <f t="shared" si="84"/>
        <v>21.2</v>
      </c>
      <c r="R1382" s="10">
        <f t="shared" si="85"/>
        <v>42141.762800925921</v>
      </c>
      <c r="S1382" s="12">
        <f t="shared" si="86"/>
        <v>2015</v>
      </c>
      <c r="T1382" s="12"/>
    </row>
    <row r="1383" spans="1:20" ht="42.75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8281</v>
      </c>
      <c r="O1383" t="s">
        <v>8282</v>
      </c>
      <c r="P1383">
        <f t="shared" si="87"/>
        <v>107</v>
      </c>
      <c r="Q1383">
        <f t="shared" si="84"/>
        <v>73.36</v>
      </c>
      <c r="R1383" s="10">
        <f t="shared" si="85"/>
        <v>42703.214409722219</v>
      </c>
      <c r="S1383" s="12">
        <f t="shared" si="86"/>
        <v>2016</v>
      </c>
      <c r="T1383" s="12"/>
    </row>
    <row r="1384" spans="1:20" ht="42.75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8281</v>
      </c>
      <c r="O1384" t="s">
        <v>8282</v>
      </c>
      <c r="P1384">
        <f t="shared" si="87"/>
        <v>104</v>
      </c>
      <c r="Q1384">
        <f t="shared" si="84"/>
        <v>56.41</v>
      </c>
      <c r="R1384" s="10">
        <f t="shared" si="85"/>
        <v>41370.800185185188</v>
      </c>
      <c r="S1384" s="12">
        <f t="shared" si="86"/>
        <v>2013</v>
      </c>
      <c r="T1384" s="12"/>
    </row>
    <row r="1385" spans="1:20" ht="42.75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8281</v>
      </c>
      <c r="O1385" t="s">
        <v>8282</v>
      </c>
      <c r="P1385">
        <f t="shared" si="87"/>
        <v>212</v>
      </c>
      <c r="Q1385">
        <f t="shared" si="84"/>
        <v>50.25</v>
      </c>
      <c r="R1385" s="10">
        <f t="shared" si="85"/>
        <v>42707.074976851851</v>
      </c>
      <c r="S1385" s="12">
        <f t="shared" si="86"/>
        <v>2016</v>
      </c>
      <c r="T1385" s="12"/>
    </row>
    <row r="1386" spans="1:20" ht="42.75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8281</v>
      </c>
      <c r="O1386" t="s">
        <v>8282</v>
      </c>
      <c r="P1386">
        <f t="shared" si="87"/>
        <v>124</v>
      </c>
      <c r="Q1386">
        <f t="shared" si="84"/>
        <v>68.94</v>
      </c>
      <c r="R1386" s="10">
        <f t="shared" si="85"/>
        <v>42160.735208333332</v>
      </c>
      <c r="S1386" s="12">
        <f t="shared" si="86"/>
        <v>2015</v>
      </c>
      <c r="T1386" s="12"/>
    </row>
    <row r="1387" spans="1:20" ht="42.75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8281</v>
      </c>
      <c r="O1387" t="s">
        <v>8282</v>
      </c>
      <c r="P1387">
        <f t="shared" si="87"/>
        <v>110</v>
      </c>
      <c r="Q1387">
        <f t="shared" si="84"/>
        <v>65.91</v>
      </c>
      <c r="R1387" s="10">
        <f t="shared" si="85"/>
        <v>42433.688900462963</v>
      </c>
      <c r="S1387" s="12">
        <f t="shared" si="86"/>
        <v>2016</v>
      </c>
      <c r="T1387" s="12"/>
    </row>
    <row r="1388" spans="1:20" ht="28.5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8281</v>
      </c>
      <c r="O1388" t="s">
        <v>8282</v>
      </c>
      <c r="P1388">
        <f t="shared" si="87"/>
        <v>219</v>
      </c>
      <c r="Q1388">
        <f t="shared" si="84"/>
        <v>62.5</v>
      </c>
      <c r="R1388" s="10">
        <f t="shared" si="85"/>
        <v>42184.646863425922</v>
      </c>
      <c r="S1388" s="12">
        <f t="shared" si="86"/>
        <v>2015</v>
      </c>
      <c r="T1388" s="12"/>
    </row>
    <row r="1389" spans="1:20" ht="42.75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8281</v>
      </c>
      <c r="O1389" t="s">
        <v>8282</v>
      </c>
      <c r="P1389">
        <f t="shared" si="87"/>
        <v>137</v>
      </c>
      <c r="Q1389">
        <f t="shared" si="84"/>
        <v>70.06</v>
      </c>
      <c r="R1389" s="10">
        <f t="shared" si="85"/>
        <v>42126.92123842593</v>
      </c>
      <c r="S1389" s="12">
        <f t="shared" si="86"/>
        <v>2015</v>
      </c>
      <c r="T1389" s="12"/>
    </row>
    <row r="1390" spans="1:20" ht="42.75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8281</v>
      </c>
      <c r="O1390" t="s">
        <v>8282</v>
      </c>
      <c r="P1390">
        <f t="shared" si="87"/>
        <v>135</v>
      </c>
      <c r="Q1390">
        <f t="shared" si="84"/>
        <v>60.18</v>
      </c>
      <c r="R1390" s="10">
        <f t="shared" si="85"/>
        <v>42634.614780092597</v>
      </c>
      <c r="S1390" s="12">
        <f t="shared" si="86"/>
        <v>2016</v>
      </c>
      <c r="T1390" s="12"/>
    </row>
    <row r="1391" spans="1:20" ht="28.5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8281</v>
      </c>
      <c r="O1391" t="s">
        <v>8282</v>
      </c>
      <c r="P1391">
        <f t="shared" si="87"/>
        <v>145</v>
      </c>
      <c r="Q1391">
        <f t="shared" si="84"/>
        <v>21.38</v>
      </c>
      <c r="R1391" s="10">
        <f t="shared" si="85"/>
        <v>42565.480983796297</v>
      </c>
      <c r="S1391" s="12">
        <f t="shared" si="86"/>
        <v>2016</v>
      </c>
      <c r="T1391" s="12"/>
    </row>
    <row r="1392" spans="1:20" ht="42.75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8281</v>
      </c>
      <c r="O1392" t="s">
        <v>8282</v>
      </c>
      <c r="P1392">
        <f t="shared" si="87"/>
        <v>109</v>
      </c>
      <c r="Q1392">
        <f t="shared" si="84"/>
        <v>160.79</v>
      </c>
      <c r="R1392" s="10">
        <f t="shared" si="85"/>
        <v>42087.803310185183</v>
      </c>
      <c r="S1392" s="12">
        <f t="shared" si="86"/>
        <v>2015</v>
      </c>
      <c r="T1392" s="12"/>
    </row>
    <row r="1393" spans="1:20" ht="42.75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8281</v>
      </c>
      <c r="O1393" t="s">
        <v>8282</v>
      </c>
      <c r="P1393">
        <f t="shared" si="87"/>
        <v>110</v>
      </c>
      <c r="Q1393">
        <f t="shared" si="84"/>
        <v>42.38</v>
      </c>
      <c r="R1393" s="10">
        <f t="shared" si="85"/>
        <v>42193.650671296295</v>
      </c>
      <c r="S1393" s="12">
        <f t="shared" si="86"/>
        <v>2015</v>
      </c>
      <c r="T1393" s="12"/>
    </row>
    <row r="1394" spans="1:20" ht="42.75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8281</v>
      </c>
      <c r="O1394" t="s">
        <v>8282</v>
      </c>
      <c r="P1394">
        <f t="shared" si="87"/>
        <v>114</v>
      </c>
      <c r="Q1394">
        <f t="shared" si="84"/>
        <v>27.32</v>
      </c>
      <c r="R1394" s="10">
        <f t="shared" si="85"/>
        <v>42401.154930555553</v>
      </c>
      <c r="S1394" s="12">
        <f t="shared" si="86"/>
        <v>2016</v>
      </c>
      <c r="T1394" s="12"/>
    </row>
    <row r="1395" spans="1:20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8281</v>
      </c>
      <c r="O1395" t="s">
        <v>8282</v>
      </c>
      <c r="P1395">
        <f t="shared" si="87"/>
        <v>102</v>
      </c>
      <c r="Q1395">
        <f t="shared" si="84"/>
        <v>196.83</v>
      </c>
      <c r="R1395" s="10">
        <f t="shared" si="85"/>
        <v>42553.681979166664</v>
      </c>
      <c r="S1395" s="12">
        <f t="shared" si="86"/>
        <v>2016</v>
      </c>
      <c r="T1395" s="12"/>
    </row>
    <row r="1396" spans="1:20" ht="42.75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8281</v>
      </c>
      <c r="O1396" t="s">
        <v>8282</v>
      </c>
      <c r="P1396">
        <f t="shared" si="87"/>
        <v>122</v>
      </c>
      <c r="Q1396">
        <f t="shared" si="84"/>
        <v>53.88</v>
      </c>
      <c r="R1396" s="10">
        <f t="shared" si="85"/>
        <v>42752.144976851851</v>
      </c>
      <c r="S1396" s="12">
        <f t="shared" si="86"/>
        <v>2017</v>
      </c>
      <c r="T1396" s="12"/>
    </row>
    <row r="1397" spans="1:20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8281</v>
      </c>
      <c r="O1397" t="s">
        <v>8282</v>
      </c>
      <c r="P1397">
        <f t="shared" si="87"/>
        <v>112</v>
      </c>
      <c r="Q1397">
        <f t="shared" si="84"/>
        <v>47.76</v>
      </c>
      <c r="R1397" s="10">
        <f t="shared" si="85"/>
        <v>42719.90834490741</v>
      </c>
      <c r="S1397" s="12">
        <f t="shared" si="86"/>
        <v>2016</v>
      </c>
      <c r="T1397" s="12"/>
    </row>
    <row r="1398" spans="1:20" ht="42.75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8281</v>
      </c>
      <c r="O1398" t="s">
        <v>8282</v>
      </c>
      <c r="P1398">
        <f t="shared" si="87"/>
        <v>107</v>
      </c>
      <c r="Q1398">
        <f t="shared" si="84"/>
        <v>88.19</v>
      </c>
      <c r="R1398" s="10">
        <f t="shared" si="85"/>
        <v>42018.99863425926</v>
      </c>
      <c r="S1398" s="12">
        <f t="shared" si="86"/>
        <v>2015</v>
      </c>
      <c r="T1398" s="12"/>
    </row>
    <row r="1399" spans="1:20" ht="42.75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8281</v>
      </c>
      <c r="O1399" t="s">
        <v>8282</v>
      </c>
      <c r="P1399">
        <f t="shared" si="87"/>
        <v>114</v>
      </c>
      <c r="Q1399">
        <f t="shared" si="84"/>
        <v>72.06</v>
      </c>
      <c r="R1399" s="10">
        <f t="shared" si="85"/>
        <v>42640.917939814812</v>
      </c>
      <c r="S1399" s="12">
        <f t="shared" si="86"/>
        <v>2016</v>
      </c>
      <c r="T1399" s="12"/>
    </row>
    <row r="1400" spans="1:20" ht="42.75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8281</v>
      </c>
      <c r="O1400" t="s">
        <v>8282</v>
      </c>
      <c r="P1400">
        <f t="shared" si="87"/>
        <v>110</v>
      </c>
      <c r="Q1400">
        <f t="shared" si="84"/>
        <v>74.25</v>
      </c>
      <c r="R1400" s="10">
        <f t="shared" si="85"/>
        <v>42526.874236111107</v>
      </c>
      <c r="S1400" s="12">
        <f t="shared" si="86"/>
        <v>2016</v>
      </c>
      <c r="T1400" s="12"/>
    </row>
    <row r="1401" spans="1:20" ht="42.75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8281</v>
      </c>
      <c r="O1401" t="s">
        <v>8282</v>
      </c>
      <c r="P1401">
        <f t="shared" si="87"/>
        <v>126</v>
      </c>
      <c r="Q1401">
        <f t="shared" si="84"/>
        <v>61.7</v>
      </c>
      <c r="R1401" s="10">
        <f t="shared" si="85"/>
        <v>41889.004317129627</v>
      </c>
      <c r="S1401" s="12">
        <f t="shared" si="86"/>
        <v>2014</v>
      </c>
      <c r="T1401" s="12"/>
    </row>
    <row r="1402" spans="1:20" ht="42.75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8281</v>
      </c>
      <c r="O1402" t="s">
        <v>8282</v>
      </c>
      <c r="P1402">
        <f t="shared" si="87"/>
        <v>167</v>
      </c>
      <c r="Q1402">
        <f t="shared" si="84"/>
        <v>17.239999999999998</v>
      </c>
      <c r="R1402" s="10">
        <f t="shared" si="85"/>
        <v>42498.341122685189</v>
      </c>
      <c r="S1402" s="12">
        <f t="shared" si="86"/>
        <v>2016</v>
      </c>
      <c r="T1402" s="12"/>
    </row>
    <row r="1403" spans="1:20" ht="42.75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8281</v>
      </c>
      <c r="O1403" t="s">
        <v>8282</v>
      </c>
      <c r="P1403">
        <f t="shared" si="87"/>
        <v>497</v>
      </c>
      <c r="Q1403">
        <f t="shared" si="84"/>
        <v>51.72</v>
      </c>
      <c r="R1403" s="10">
        <f t="shared" si="85"/>
        <v>41399.99622685185</v>
      </c>
      <c r="S1403" s="12">
        <f t="shared" si="86"/>
        <v>2013</v>
      </c>
      <c r="T1403" s="12"/>
    </row>
    <row r="1404" spans="1:20" ht="42.75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8281</v>
      </c>
      <c r="O1404" t="s">
        <v>8282</v>
      </c>
      <c r="P1404">
        <f t="shared" si="87"/>
        <v>109</v>
      </c>
      <c r="Q1404">
        <f t="shared" si="84"/>
        <v>24.15</v>
      </c>
      <c r="R1404" s="10">
        <f t="shared" si="85"/>
        <v>42065.053368055553</v>
      </c>
      <c r="S1404" s="12">
        <f t="shared" si="86"/>
        <v>2015</v>
      </c>
      <c r="T1404" s="12"/>
    </row>
    <row r="1405" spans="1:20" ht="42.75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8281</v>
      </c>
      <c r="O1405" t="s">
        <v>8282</v>
      </c>
      <c r="P1405">
        <f t="shared" si="87"/>
        <v>103</v>
      </c>
      <c r="Q1405">
        <f t="shared" si="84"/>
        <v>62.17</v>
      </c>
      <c r="R1405" s="10">
        <f t="shared" si="85"/>
        <v>41451.062905092593</v>
      </c>
      <c r="S1405" s="12">
        <f t="shared" si="86"/>
        <v>2013</v>
      </c>
      <c r="T1405" s="12"/>
    </row>
    <row r="1406" spans="1:20" ht="42.75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8278</v>
      </c>
      <c r="O1406" t="s">
        <v>8297</v>
      </c>
      <c r="P1406">
        <f t="shared" si="87"/>
        <v>2</v>
      </c>
      <c r="Q1406">
        <f t="shared" si="84"/>
        <v>48.2</v>
      </c>
      <c r="R1406" s="10">
        <f t="shared" si="85"/>
        <v>42032.510243055556</v>
      </c>
      <c r="S1406" s="12">
        <f t="shared" si="86"/>
        <v>2015</v>
      </c>
      <c r="T1406" s="12"/>
    </row>
    <row r="1407" spans="1:20" ht="28.5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8278</v>
      </c>
      <c r="O1407" t="s">
        <v>8297</v>
      </c>
      <c r="P1407">
        <f t="shared" si="87"/>
        <v>0</v>
      </c>
      <c r="Q1407">
        <f t="shared" si="84"/>
        <v>6.18</v>
      </c>
      <c r="R1407" s="10">
        <f t="shared" si="85"/>
        <v>41941.680567129632</v>
      </c>
      <c r="S1407" s="12">
        <f t="shared" si="86"/>
        <v>2014</v>
      </c>
      <c r="T1407" s="12"/>
    </row>
    <row r="1408" spans="1:20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8278</v>
      </c>
      <c r="O1408" t="s">
        <v>8297</v>
      </c>
      <c r="P1408">
        <f t="shared" si="87"/>
        <v>0</v>
      </c>
      <c r="Q1408">
        <f t="shared" si="84"/>
        <v>5</v>
      </c>
      <c r="R1408" s="10">
        <f t="shared" si="85"/>
        <v>42297.432951388888</v>
      </c>
      <c r="S1408" s="12">
        <f t="shared" si="86"/>
        <v>2015</v>
      </c>
      <c r="T1408" s="12"/>
    </row>
    <row r="1409" spans="1:20" ht="42.75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8278</v>
      </c>
      <c r="O1409" t="s">
        <v>8297</v>
      </c>
      <c r="P1409">
        <f t="shared" si="87"/>
        <v>1</v>
      </c>
      <c r="Q1409">
        <f t="shared" si="84"/>
        <v>7.5</v>
      </c>
      <c r="R1409" s="10">
        <f t="shared" si="85"/>
        <v>41838.536782407406</v>
      </c>
      <c r="S1409" s="12">
        <f t="shared" si="86"/>
        <v>2014</v>
      </c>
      <c r="T1409" s="12"/>
    </row>
    <row r="1410" spans="1:20" ht="42.75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8278</v>
      </c>
      <c r="O1410" t="s">
        <v>8297</v>
      </c>
      <c r="P1410">
        <f t="shared" si="87"/>
        <v>7</v>
      </c>
      <c r="Q1410">
        <f t="shared" si="84"/>
        <v>12</v>
      </c>
      <c r="R1410" s="10">
        <f t="shared" si="85"/>
        <v>42291.872175925921</v>
      </c>
      <c r="S1410" s="12">
        <f t="shared" si="86"/>
        <v>2015</v>
      </c>
      <c r="T1410" s="12"/>
    </row>
    <row r="1411" spans="1:20" ht="42.75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8278</v>
      </c>
      <c r="O1411" t="s">
        <v>8297</v>
      </c>
      <c r="P1411">
        <f t="shared" si="87"/>
        <v>0</v>
      </c>
      <c r="Q1411">
        <f t="shared" ref="Q1411:Q1474" si="88">IFERROR(ROUND(E1411/L1411,2),0)</f>
        <v>0</v>
      </c>
      <c r="R1411" s="10">
        <f t="shared" ref="R1411:R1474" si="89">(((J1411/60)/60)/24)+DATE(1970,1,1)</f>
        <v>41945.133506944447</v>
      </c>
      <c r="S1411" s="12">
        <f t="shared" ref="S1411:S1474" si="90">YEAR(R1411)</f>
        <v>2014</v>
      </c>
      <c r="T1411" s="12"/>
    </row>
    <row r="1412" spans="1:20" ht="42.75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8278</v>
      </c>
      <c r="O1412" t="s">
        <v>8297</v>
      </c>
      <c r="P1412">
        <f t="shared" ref="P1412:P1475" si="91">ROUND(E1412/D1412*100,0)</f>
        <v>0</v>
      </c>
      <c r="Q1412">
        <f t="shared" si="88"/>
        <v>1</v>
      </c>
      <c r="R1412" s="10">
        <f t="shared" si="89"/>
        <v>42479.318518518514</v>
      </c>
      <c r="S1412" s="12">
        <f t="shared" si="90"/>
        <v>2016</v>
      </c>
      <c r="T1412" s="12"/>
    </row>
    <row r="1413" spans="1:20" ht="57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8278</v>
      </c>
      <c r="O1413" t="s">
        <v>8297</v>
      </c>
      <c r="P1413">
        <f t="shared" si="91"/>
        <v>0</v>
      </c>
      <c r="Q1413">
        <f t="shared" si="88"/>
        <v>2.33</v>
      </c>
      <c r="R1413" s="10">
        <f t="shared" si="89"/>
        <v>42013.059027777781</v>
      </c>
      <c r="S1413" s="12">
        <f t="shared" si="90"/>
        <v>2015</v>
      </c>
      <c r="T1413" s="12"/>
    </row>
    <row r="1414" spans="1:20" ht="28.5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8278</v>
      </c>
      <c r="O1414" t="s">
        <v>8297</v>
      </c>
      <c r="P1414">
        <f t="shared" si="91"/>
        <v>5</v>
      </c>
      <c r="Q1414">
        <f t="shared" si="88"/>
        <v>24.62</v>
      </c>
      <c r="R1414" s="10">
        <f t="shared" si="89"/>
        <v>41947.063645833332</v>
      </c>
      <c r="S1414" s="12">
        <f t="shared" si="90"/>
        <v>2014</v>
      </c>
      <c r="T1414" s="12"/>
    </row>
    <row r="1415" spans="1:20" ht="57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8278</v>
      </c>
      <c r="O1415" t="s">
        <v>8297</v>
      </c>
      <c r="P1415">
        <f t="shared" si="91"/>
        <v>5</v>
      </c>
      <c r="Q1415">
        <f t="shared" si="88"/>
        <v>100</v>
      </c>
      <c r="R1415" s="10">
        <f t="shared" si="89"/>
        <v>42360.437152777777</v>
      </c>
      <c r="S1415" s="12">
        <f t="shared" si="90"/>
        <v>2015</v>
      </c>
      <c r="T1415" s="12"/>
    </row>
    <row r="1416" spans="1:20" ht="42.75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8278</v>
      </c>
      <c r="O1416" t="s">
        <v>8297</v>
      </c>
      <c r="P1416">
        <f t="shared" si="91"/>
        <v>0</v>
      </c>
      <c r="Q1416">
        <f t="shared" si="88"/>
        <v>1</v>
      </c>
      <c r="R1416" s="10">
        <f t="shared" si="89"/>
        <v>42708.25309027778</v>
      </c>
      <c r="S1416" s="12">
        <f t="shared" si="90"/>
        <v>2016</v>
      </c>
      <c r="T1416" s="12"/>
    </row>
    <row r="1417" spans="1:20" ht="42.75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8278</v>
      </c>
      <c r="O1417" t="s">
        <v>8297</v>
      </c>
      <c r="P1417">
        <f t="shared" si="91"/>
        <v>18</v>
      </c>
      <c r="Q1417">
        <f t="shared" si="88"/>
        <v>88.89</v>
      </c>
      <c r="R1417" s="10">
        <f t="shared" si="89"/>
        <v>42192.675821759258</v>
      </c>
      <c r="S1417" s="12">
        <f t="shared" si="90"/>
        <v>2015</v>
      </c>
      <c r="T1417" s="12"/>
    </row>
    <row r="1418" spans="1:20" ht="42.75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8278</v>
      </c>
      <c r="O1418" t="s">
        <v>8297</v>
      </c>
      <c r="P1418">
        <f t="shared" si="91"/>
        <v>0</v>
      </c>
      <c r="Q1418">
        <f t="shared" si="88"/>
        <v>0</v>
      </c>
      <c r="R1418" s="10">
        <f t="shared" si="89"/>
        <v>42299.926145833335</v>
      </c>
      <c r="S1418" s="12">
        <f t="shared" si="90"/>
        <v>2015</v>
      </c>
      <c r="T1418" s="12"/>
    </row>
    <row r="1419" spans="1:20" ht="42.75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8278</v>
      </c>
      <c r="O1419" t="s">
        <v>8297</v>
      </c>
      <c r="P1419">
        <f t="shared" si="91"/>
        <v>1</v>
      </c>
      <c r="Q1419">
        <f t="shared" si="88"/>
        <v>27.5</v>
      </c>
      <c r="R1419" s="10">
        <f t="shared" si="89"/>
        <v>42232.15016203704</v>
      </c>
      <c r="S1419" s="12">
        <f t="shared" si="90"/>
        <v>2015</v>
      </c>
      <c r="T1419" s="12"/>
    </row>
    <row r="1420" spans="1:20" ht="57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8278</v>
      </c>
      <c r="O1420" t="s">
        <v>8297</v>
      </c>
      <c r="P1420">
        <f t="shared" si="91"/>
        <v>0</v>
      </c>
      <c r="Q1420">
        <f t="shared" si="88"/>
        <v>6</v>
      </c>
      <c r="R1420" s="10">
        <f t="shared" si="89"/>
        <v>42395.456412037034</v>
      </c>
      <c r="S1420" s="12">
        <f t="shared" si="90"/>
        <v>2016</v>
      </c>
      <c r="T1420" s="12"/>
    </row>
    <row r="1421" spans="1:20" ht="42.75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8278</v>
      </c>
      <c r="O1421" t="s">
        <v>8297</v>
      </c>
      <c r="P1421">
        <f t="shared" si="91"/>
        <v>7</v>
      </c>
      <c r="Q1421">
        <f t="shared" si="88"/>
        <v>44.5</v>
      </c>
      <c r="R1421" s="10">
        <f t="shared" si="89"/>
        <v>42622.456238425926</v>
      </c>
      <c r="S1421" s="12">
        <f t="shared" si="90"/>
        <v>2016</v>
      </c>
      <c r="T1421" s="12"/>
    </row>
    <row r="1422" spans="1:20" ht="28.5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8278</v>
      </c>
      <c r="O1422" t="s">
        <v>8297</v>
      </c>
      <c r="P1422">
        <f t="shared" si="91"/>
        <v>3</v>
      </c>
      <c r="Q1422">
        <f t="shared" si="88"/>
        <v>1</v>
      </c>
      <c r="R1422" s="10">
        <f t="shared" si="89"/>
        <v>42524.667662037042</v>
      </c>
      <c r="S1422" s="12">
        <f t="shared" si="90"/>
        <v>2016</v>
      </c>
      <c r="T1422" s="12"/>
    </row>
    <row r="1423" spans="1:20" ht="42.75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8278</v>
      </c>
      <c r="O1423" t="s">
        <v>8297</v>
      </c>
      <c r="P1423">
        <f t="shared" si="91"/>
        <v>0</v>
      </c>
      <c r="Q1423">
        <f t="shared" si="88"/>
        <v>100</v>
      </c>
      <c r="R1423" s="10">
        <f t="shared" si="89"/>
        <v>42013.915613425925</v>
      </c>
      <c r="S1423" s="12">
        <f t="shared" si="90"/>
        <v>2015</v>
      </c>
      <c r="T1423" s="12"/>
    </row>
    <row r="1424" spans="1:20" ht="42.75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8278</v>
      </c>
      <c r="O1424" t="s">
        <v>8297</v>
      </c>
      <c r="P1424">
        <f t="shared" si="91"/>
        <v>0</v>
      </c>
      <c r="Q1424">
        <f t="shared" si="88"/>
        <v>13</v>
      </c>
      <c r="R1424" s="10">
        <f t="shared" si="89"/>
        <v>42604.239629629628</v>
      </c>
      <c r="S1424" s="12">
        <f t="shared" si="90"/>
        <v>2016</v>
      </c>
      <c r="T1424" s="12"/>
    </row>
    <row r="1425" spans="1:20" ht="42.75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8278</v>
      </c>
      <c r="O1425" t="s">
        <v>8297</v>
      </c>
      <c r="P1425">
        <f t="shared" si="91"/>
        <v>0</v>
      </c>
      <c r="Q1425">
        <f t="shared" si="88"/>
        <v>100</v>
      </c>
      <c r="R1425" s="10">
        <f t="shared" si="89"/>
        <v>42340.360312500001</v>
      </c>
      <c r="S1425" s="12">
        <f t="shared" si="90"/>
        <v>2015</v>
      </c>
      <c r="T1425" s="12"/>
    </row>
    <row r="1426" spans="1:20" ht="42.75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8278</v>
      </c>
      <c r="O1426" t="s">
        <v>8297</v>
      </c>
      <c r="P1426">
        <f t="shared" si="91"/>
        <v>20</v>
      </c>
      <c r="Q1426">
        <f t="shared" si="88"/>
        <v>109.07</v>
      </c>
      <c r="R1426" s="10">
        <f t="shared" si="89"/>
        <v>42676.717615740738</v>
      </c>
      <c r="S1426" s="12">
        <f t="shared" si="90"/>
        <v>2016</v>
      </c>
      <c r="T1426" s="12"/>
    </row>
    <row r="1427" spans="1:20" ht="42.75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8278</v>
      </c>
      <c r="O1427" t="s">
        <v>8297</v>
      </c>
      <c r="P1427">
        <f t="shared" si="91"/>
        <v>0</v>
      </c>
      <c r="Q1427">
        <f t="shared" si="88"/>
        <v>0</v>
      </c>
      <c r="R1427" s="10">
        <f t="shared" si="89"/>
        <v>42093.131469907406</v>
      </c>
      <c r="S1427" s="12">
        <f t="shared" si="90"/>
        <v>2015</v>
      </c>
      <c r="T1427" s="12"/>
    </row>
    <row r="1428" spans="1:20" ht="42.75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8278</v>
      </c>
      <c r="O1428" t="s">
        <v>8297</v>
      </c>
      <c r="P1428">
        <f t="shared" si="91"/>
        <v>0</v>
      </c>
      <c r="Q1428">
        <f t="shared" si="88"/>
        <v>0</v>
      </c>
      <c r="R1428" s="10">
        <f t="shared" si="89"/>
        <v>42180.390277777777</v>
      </c>
      <c r="S1428" s="12">
        <f t="shared" si="90"/>
        <v>2015</v>
      </c>
      <c r="T1428" s="12"/>
    </row>
    <row r="1429" spans="1:20" ht="42.75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8278</v>
      </c>
      <c r="O1429" t="s">
        <v>8297</v>
      </c>
      <c r="P1429">
        <f t="shared" si="91"/>
        <v>8</v>
      </c>
      <c r="Q1429">
        <f t="shared" si="88"/>
        <v>104.75</v>
      </c>
      <c r="R1429" s="10">
        <f t="shared" si="89"/>
        <v>42601.851678240739</v>
      </c>
      <c r="S1429" s="12">
        <f t="shared" si="90"/>
        <v>2016</v>
      </c>
      <c r="T1429" s="12"/>
    </row>
    <row r="1430" spans="1:20" ht="42.75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8278</v>
      </c>
      <c r="O1430" t="s">
        <v>8297</v>
      </c>
      <c r="P1430">
        <f t="shared" si="91"/>
        <v>5</v>
      </c>
      <c r="Q1430">
        <f t="shared" si="88"/>
        <v>15</v>
      </c>
      <c r="R1430" s="10">
        <f t="shared" si="89"/>
        <v>42432.379826388889</v>
      </c>
      <c r="S1430" s="12">
        <f t="shared" si="90"/>
        <v>2016</v>
      </c>
      <c r="T1430" s="12"/>
    </row>
    <row r="1431" spans="1:20" ht="42.75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8278</v>
      </c>
      <c r="O1431" t="s">
        <v>8297</v>
      </c>
      <c r="P1431">
        <f t="shared" si="91"/>
        <v>0</v>
      </c>
      <c r="Q1431">
        <f t="shared" si="88"/>
        <v>0</v>
      </c>
      <c r="R1431" s="10">
        <f t="shared" si="89"/>
        <v>42074.060671296291</v>
      </c>
      <c r="S1431" s="12">
        <f t="shared" si="90"/>
        <v>2015</v>
      </c>
      <c r="T1431" s="12"/>
    </row>
    <row r="1432" spans="1:20" ht="42.75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8278</v>
      </c>
      <c r="O1432" t="s">
        <v>8297</v>
      </c>
      <c r="P1432">
        <f t="shared" si="91"/>
        <v>8</v>
      </c>
      <c r="Q1432">
        <f t="shared" si="88"/>
        <v>80.599999999999994</v>
      </c>
      <c r="R1432" s="10">
        <f t="shared" si="89"/>
        <v>41961.813518518517</v>
      </c>
      <c r="S1432" s="12">
        <f t="shared" si="90"/>
        <v>2014</v>
      </c>
      <c r="T1432" s="12"/>
    </row>
    <row r="1433" spans="1:20" ht="42.75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8278</v>
      </c>
      <c r="O1433" t="s">
        <v>8297</v>
      </c>
      <c r="P1433">
        <f t="shared" si="91"/>
        <v>32</v>
      </c>
      <c r="Q1433">
        <f t="shared" si="88"/>
        <v>115.55</v>
      </c>
      <c r="R1433" s="10">
        <f t="shared" si="89"/>
        <v>42304.210833333331</v>
      </c>
      <c r="S1433" s="12">
        <f t="shared" si="90"/>
        <v>2015</v>
      </c>
      <c r="T1433" s="12"/>
    </row>
    <row r="1434" spans="1:20" ht="42.75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8278</v>
      </c>
      <c r="O1434" t="s">
        <v>8297</v>
      </c>
      <c r="P1434">
        <f t="shared" si="91"/>
        <v>0</v>
      </c>
      <c r="Q1434">
        <f t="shared" si="88"/>
        <v>0</v>
      </c>
      <c r="R1434" s="10">
        <f t="shared" si="89"/>
        <v>42175.780416666668</v>
      </c>
      <c r="S1434" s="12">
        <f t="shared" si="90"/>
        <v>2015</v>
      </c>
      <c r="T1434" s="12"/>
    </row>
    <row r="1435" spans="1:20" ht="42.75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8278</v>
      </c>
      <c r="O1435" t="s">
        <v>8297</v>
      </c>
      <c r="P1435">
        <f t="shared" si="91"/>
        <v>7</v>
      </c>
      <c r="Q1435">
        <f t="shared" si="88"/>
        <v>80.5</v>
      </c>
      <c r="R1435" s="10">
        <f t="shared" si="89"/>
        <v>42673.625868055555</v>
      </c>
      <c r="S1435" s="12">
        <f t="shared" si="90"/>
        <v>2016</v>
      </c>
      <c r="T1435" s="12"/>
    </row>
    <row r="1436" spans="1:20" ht="42.75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8278</v>
      </c>
      <c r="O1436" t="s">
        <v>8297</v>
      </c>
      <c r="P1436">
        <f t="shared" si="91"/>
        <v>10</v>
      </c>
      <c r="Q1436">
        <f t="shared" si="88"/>
        <v>744.55</v>
      </c>
      <c r="R1436" s="10">
        <f t="shared" si="89"/>
        <v>42142.767106481479</v>
      </c>
      <c r="S1436" s="12">
        <f t="shared" si="90"/>
        <v>2015</v>
      </c>
      <c r="T1436" s="12"/>
    </row>
    <row r="1437" spans="1:20" ht="28.5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8278</v>
      </c>
      <c r="O1437" t="s">
        <v>8297</v>
      </c>
      <c r="P1437">
        <f t="shared" si="91"/>
        <v>0</v>
      </c>
      <c r="Q1437">
        <f t="shared" si="88"/>
        <v>7.5</v>
      </c>
      <c r="R1437" s="10">
        <f t="shared" si="89"/>
        <v>42258.780324074076</v>
      </c>
      <c r="S1437" s="12">
        <f t="shared" si="90"/>
        <v>2015</v>
      </c>
      <c r="T1437" s="12"/>
    </row>
    <row r="1438" spans="1:20" ht="42.75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8278</v>
      </c>
      <c r="O1438" t="s">
        <v>8297</v>
      </c>
      <c r="P1438">
        <f t="shared" si="91"/>
        <v>1</v>
      </c>
      <c r="Q1438">
        <f t="shared" si="88"/>
        <v>38.5</v>
      </c>
      <c r="R1438" s="10">
        <f t="shared" si="89"/>
        <v>42391.35019675926</v>
      </c>
      <c r="S1438" s="12">
        <f t="shared" si="90"/>
        <v>2016</v>
      </c>
      <c r="T1438" s="12"/>
    </row>
    <row r="1439" spans="1:20" ht="57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8278</v>
      </c>
      <c r="O1439" t="s">
        <v>8297</v>
      </c>
      <c r="P1439">
        <f t="shared" si="91"/>
        <v>27</v>
      </c>
      <c r="Q1439">
        <f t="shared" si="88"/>
        <v>36.68</v>
      </c>
      <c r="R1439" s="10">
        <f t="shared" si="89"/>
        <v>41796.531701388885</v>
      </c>
      <c r="S1439" s="12">
        <f t="shared" si="90"/>
        <v>2014</v>
      </c>
      <c r="T1439" s="12"/>
    </row>
    <row r="1440" spans="1:20" ht="42.75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8278</v>
      </c>
      <c r="O1440" t="s">
        <v>8297</v>
      </c>
      <c r="P1440">
        <f t="shared" si="91"/>
        <v>3</v>
      </c>
      <c r="Q1440">
        <f t="shared" si="88"/>
        <v>75</v>
      </c>
      <c r="R1440" s="10">
        <f t="shared" si="89"/>
        <v>42457.871516203704</v>
      </c>
      <c r="S1440" s="12">
        <f t="shared" si="90"/>
        <v>2016</v>
      </c>
      <c r="T1440" s="12"/>
    </row>
    <row r="1441" spans="1:20" ht="42.75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8278</v>
      </c>
      <c r="O1441" t="s">
        <v>8297</v>
      </c>
      <c r="P1441">
        <f t="shared" si="91"/>
        <v>7</v>
      </c>
      <c r="Q1441">
        <f t="shared" si="88"/>
        <v>30</v>
      </c>
      <c r="R1441" s="10">
        <f t="shared" si="89"/>
        <v>42040.829872685179</v>
      </c>
      <c r="S1441" s="12">
        <f t="shared" si="90"/>
        <v>2015</v>
      </c>
      <c r="T1441" s="12"/>
    </row>
    <row r="1442" spans="1:20" ht="42.75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8278</v>
      </c>
      <c r="O1442" t="s">
        <v>8297</v>
      </c>
      <c r="P1442">
        <f t="shared" si="91"/>
        <v>0</v>
      </c>
      <c r="Q1442">
        <f t="shared" si="88"/>
        <v>1</v>
      </c>
      <c r="R1442" s="10">
        <f t="shared" si="89"/>
        <v>42486.748414351852</v>
      </c>
      <c r="S1442" s="12">
        <f t="shared" si="90"/>
        <v>2016</v>
      </c>
      <c r="T1442" s="12"/>
    </row>
    <row r="1443" spans="1:20" ht="42.75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8278</v>
      </c>
      <c r="O1443" t="s">
        <v>8297</v>
      </c>
      <c r="P1443">
        <f t="shared" si="91"/>
        <v>1</v>
      </c>
      <c r="Q1443">
        <f t="shared" si="88"/>
        <v>673.33</v>
      </c>
      <c r="R1443" s="10">
        <f t="shared" si="89"/>
        <v>42198.765844907408</v>
      </c>
      <c r="S1443" s="12">
        <f t="shared" si="90"/>
        <v>2015</v>
      </c>
      <c r="T1443" s="12"/>
    </row>
    <row r="1444" spans="1:20" ht="42.75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8278</v>
      </c>
      <c r="O1444" t="s">
        <v>8297</v>
      </c>
      <c r="P1444">
        <f t="shared" si="91"/>
        <v>0</v>
      </c>
      <c r="Q1444">
        <f t="shared" si="88"/>
        <v>0</v>
      </c>
      <c r="R1444" s="10">
        <f t="shared" si="89"/>
        <v>42485.64534722222</v>
      </c>
      <c r="S1444" s="12">
        <f t="shared" si="90"/>
        <v>2016</v>
      </c>
      <c r="T1444" s="12"/>
    </row>
    <row r="1445" spans="1:20" ht="42.75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8278</v>
      </c>
      <c r="O1445" t="s">
        <v>8297</v>
      </c>
      <c r="P1445">
        <f t="shared" si="91"/>
        <v>0</v>
      </c>
      <c r="Q1445">
        <f t="shared" si="88"/>
        <v>0</v>
      </c>
      <c r="R1445" s="10">
        <f t="shared" si="89"/>
        <v>42707.926030092596</v>
      </c>
      <c r="S1445" s="12">
        <f t="shared" si="90"/>
        <v>2016</v>
      </c>
      <c r="T1445" s="12"/>
    </row>
    <row r="1446" spans="1:20" ht="42.75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8278</v>
      </c>
      <c r="O1446" t="s">
        <v>8297</v>
      </c>
      <c r="P1446">
        <f t="shared" si="91"/>
        <v>0</v>
      </c>
      <c r="Q1446">
        <f t="shared" si="88"/>
        <v>0</v>
      </c>
      <c r="R1446" s="10">
        <f t="shared" si="89"/>
        <v>42199.873402777783</v>
      </c>
      <c r="S1446" s="12">
        <f t="shared" si="90"/>
        <v>2015</v>
      </c>
      <c r="T1446" s="12"/>
    </row>
    <row r="1447" spans="1:20" ht="42.75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8278</v>
      </c>
      <c r="O1447" t="s">
        <v>8297</v>
      </c>
      <c r="P1447">
        <f t="shared" si="91"/>
        <v>0</v>
      </c>
      <c r="Q1447">
        <f t="shared" si="88"/>
        <v>0</v>
      </c>
      <c r="R1447" s="10">
        <f t="shared" si="89"/>
        <v>42139.542303240742</v>
      </c>
      <c r="S1447" s="12">
        <f t="shared" si="90"/>
        <v>2015</v>
      </c>
      <c r="T1447" s="12"/>
    </row>
    <row r="1448" spans="1:20" ht="42.75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8278</v>
      </c>
      <c r="O1448" t="s">
        <v>8297</v>
      </c>
      <c r="P1448">
        <f t="shared" si="91"/>
        <v>0</v>
      </c>
      <c r="Q1448">
        <f t="shared" si="88"/>
        <v>0</v>
      </c>
      <c r="R1448" s="10">
        <f t="shared" si="89"/>
        <v>42461.447662037041</v>
      </c>
      <c r="S1448" s="12">
        <f t="shared" si="90"/>
        <v>2016</v>
      </c>
      <c r="T1448" s="12"/>
    </row>
    <row r="1449" spans="1:20" ht="28.5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8278</v>
      </c>
      <c r="O1449" t="s">
        <v>8297</v>
      </c>
      <c r="P1449">
        <f t="shared" si="91"/>
        <v>0</v>
      </c>
      <c r="Q1449">
        <f t="shared" si="88"/>
        <v>25</v>
      </c>
      <c r="R1449" s="10">
        <f t="shared" si="89"/>
        <v>42529.730717592596</v>
      </c>
      <c r="S1449" s="12">
        <f t="shared" si="90"/>
        <v>2016</v>
      </c>
      <c r="T1449" s="12"/>
    </row>
    <row r="1450" spans="1:20" ht="42.75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8278</v>
      </c>
      <c r="O1450" t="s">
        <v>8297</v>
      </c>
      <c r="P1450">
        <f t="shared" si="91"/>
        <v>0</v>
      </c>
      <c r="Q1450">
        <f t="shared" si="88"/>
        <v>0</v>
      </c>
      <c r="R1450" s="10">
        <f t="shared" si="89"/>
        <v>42115.936550925922</v>
      </c>
      <c r="S1450" s="12">
        <f t="shared" si="90"/>
        <v>2015</v>
      </c>
      <c r="T1450" s="12"/>
    </row>
    <row r="1451" spans="1:20" ht="42.75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8278</v>
      </c>
      <c r="O1451" t="s">
        <v>8297</v>
      </c>
      <c r="P1451">
        <f t="shared" si="91"/>
        <v>0</v>
      </c>
      <c r="Q1451">
        <f t="shared" si="88"/>
        <v>0</v>
      </c>
      <c r="R1451" s="10">
        <f t="shared" si="89"/>
        <v>42086.811400462961</v>
      </c>
      <c r="S1451" s="12">
        <f t="shared" si="90"/>
        <v>2015</v>
      </c>
      <c r="T1451" s="12"/>
    </row>
    <row r="1452" spans="1:20" ht="57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8278</v>
      </c>
      <c r="O1452" t="s">
        <v>8297</v>
      </c>
      <c r="P1452">
        <f t="shared" si="91"/>
        <v>0</v>
      </c>
      <c r="Q1452">
        <f t="shared" si="88"/>
        <v>1</v>
      </c>
      <c r="R1452" s="10">
        <f t="shared" si="89"/>
        <v>42390.171261574069</v>
      </c>
      <c r="S1452" s="12">
        <f t="shared" si="90"/>
        <v>2016</v>
      </c>
      <c r="T1452" s="12"/>
    </row>
    <row r="1453" spans="1:20" ht="42.75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8278</v>
      </c>
      <c r="O1453" t="s">
        <v>8297</v>
      </c>
      <c r="P1453">
        <f t="shared" si="91"/>
        <v>0</v>
      </c>
      <c r="Q1453">
        <f t="shared" si="88"/>
        <v>1</v>
      </c>
      <c r="R1453" s="10">
        <f t="shared" si="89"/>
        <v>41931.959016203706</v>
      </c>
      <c r="S1453" s="12">
        <f t="shared" si="90"/>
        <v>2014</v>
      </c>
      <c r="T1453" s="12"/>
    </row>
    <row r="1454" spans="1:20" ht="28.5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8278</v>
      </c>
      <c r="O1454" t="s">
        <v>8297</v>
      </c>
      <c r="P1454">
        <f t="shared" si="91"/>
        <v>0</v>
      </c>
      <c r="Q1454">
        <f t="shared" si="88"/>
        <v>0</v>
      </c>
      <c r="R1454" s="10">
        <f t="shared" si="89"/>
        <v>41818.703275462962</v>
      </c>
      <c r="S1454" s="12">
        <f t="shared" si="90"/>
        <v>2014</v>
      </c>
      <c r="T1454" s="12"/>
    </row>
    <row r="1455" spans="1:20" ht="42.75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8278</v>
      </c>
      <c r="O1455" t="s">
        <v>8297</v>
      </c>
      <c r="P1455">
        <f t="shared" si="91"/>
        <v>0</v>
      </c>
      <c r="Q1455">
        <f t="shared" si="88"/>
        <v>0</v>
      </c>
      <c r="R1455" s="10">
        <f t="shared" si="89"/>
        <v>42795.696145833332</v>
      </c>
      <c r="S1455" s="12">
        <f t="shared" si="90"/>
        <v>2017</v>
      </c>
      <c r="T1455" s="12"/>
    </row>
    <row r="1456" spans="1:20" ht="42.75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8278</v>
      </c>
      <c r="O1456" t="s">
        <v>8297</v>
      </c>
      <c r="P1456">
        <f t="shared" si="91"/>
        <v>1</v>
      </c>
      <c r="Q1456">
        <f t="shared" si="88"/>
        <v>15</v>
      </c>
      <c r="R1456" s="10">
        <f t="shared" si="89"/>
        <v>42463.866666666669</v>
      </c>
      <c r="S1456" s="12">
        <f t="shared" si="90"/>
        <v>2016</v>
      </c>
      <c r="T1456" s="12"/>
    </row>
    <row r="1457" spans="1:20" ht="42.75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8278</v>
      </c>
      <c r="O1457" t="s">
        <v>8297</v>
      </c>
      <c r="P1457">
        <f t="shared" si="91"/>
        <v>11</v>
      </c>
      <c r="Q1457">
        <f t="shared" si="88"/>
        <v>225</v>
      </c>
      <c r="R1457" s="10">
        <f t="shared" si="89"/>
        <v>41832.672685185185</v>
      </c>
      <c r="S1457" s="12">
        <f t="shared" si="90"/>
        <v>2014</v>
      </c>
      <c r="T1457" s="12"/>
    </row>
    <row r="1458" spans="1:20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8278</v>
      </c>
      <c r="O1458" t="s">
        <v>8297</v>
      </c>
      <c r="P1458">
        <f t="shared" si="91"/>
        <v>3</v>
      </c>
      <c r="Q1458">
        <f t="shared" si="88"/>
        <v>48.33</v>
      </c>
      <c r="R1458" s="10">
        <f t="shared" si="89"/>
        <v>42708.668576388889</v>
      </c>
      <c r="S1458" s="12">
        <f t="shared" si="90"/>
        <v>2016</v>
      </c>
      <c r="T1458" s="12"/>
    </row>
    <row r="1459" spans="1:20" ht="28.5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8278</v>
      </c>
      <c r="O1459" t="s">
        <v>8297</v>
      </c>
      <c r="P1459">
        <f t="shared" si="91"/>
        <v>0</v>
      </c>
      <c r="Q1459">
        <f t="shared" si="88"/>
        <v>0</v>
      </c>
      <c r="R1459" s="10">
        <f t="shared" si="89"/>
        <v>42289.89634259259</v>
      </c>
      <c r="S1459" s="12">
        <f t="shared" si="90"/>
        <v>2015</v>
      </c>
      <c r="T1459" s="12"/>
    </row>
    <row r="1460" spans="1:20" ht="57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8278</v>
      </c>
      <c r="O1460" t="s">
        <v>8297</v>
      </c>
      <c r="P1460">
        <f t="shared" si="91"/>
        <v>0</v>
      </c>
      <c r="Q1460">
        <f t="shared" si="88"/>
        <v>0</v>
      </c>
      <c r="R1460" s="10">
        <f t="shared" si="89"/>
        <v>41831.705555555556</v>
      </c>
      <c r="S1460" s="12">
        <f t="shared" si="90"/>
        <v>2014</v>
      </c>
      <c r="T1460" s="12"/>
    </row>
    <row r="1461" spans="1:20" ht="42.75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8278</v>
      </c>
      <c r="O1461" t="s">
        <v>8297</v>
      </c>
      <c r="P1461">
        <f t="shared" si="91"/>
        <v>0</v>
      </c>
      <c r="Q1461">
        <f t="shared" si="88"/>
        <v>0</v>
      </c>
      <c r="R1461" s="10">
        <f t="shared" si="89"/>
        <v>42312.204814814817</v>
      </c>
      <c r="S1461" s="12">
        <f t="shared" si="90"/>
        <v>2015</v>
      </c>
      <c r="T1461" s="12"/>
    </row>
    <row r="1462" spans="1:20" ht="42.75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8278</v>
      </c>
      <c r="O1462" t="s">
        <v>8297</v>
      </c>
      <c r="P1462">
        <f t="shared" si="91"/>
        <v>0</v>
      </c>
      <c r="Q1462">
        <f t="shared" si="88"/>
        <v>0</v>
      </c>
      <c r="R1462" s="10">
        <f t="shared" si="89"/>
        <v>41915.896967592591</v>
      </c>
      <c r="S1462" s="12">
        <f t="shared" si="90"/>
        <v>2014</v>
      </c>
      <c r="T1462" s="12"/>
    </row>
    <row r="1463" spans="1:20" ht="28.5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8278</v>
      </c>
      <c r="O1463" t="s">
        <v>8298</v>
      </c>
      <c r="P1463">
        <f t="shared" si="91"/>
        <v>101</v>
      </c>
      <c r="Q1463">
        <f t="shared" si="88"/>
        <v>44.67</v>
      </c>
      <c r="R1463" s="10">
        <f t="shared" si="89"/>
        <v>41899.645300925928</v>
      </c>
      <c r="S1463" s="12">
        <f t="shared" si="90"/>
        <v>2014</v>
      </c>
      <c r="T1463" s="12"/>
    </row>
    <row r="1464" spans="1:20" ht="28.5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8278</v>
      </c>
      <c r="O1464" t="s">
        <v>8298</v>
      </c>
      <c r="P1464">
        <f t="shared" si="91"/>
        <v>109</v>
      </c>
      <c r="Q1464">
        <f t="shared" si="88"/>
        <v>28.94</v>
      </c>
      <c r="R1464" s="10">
        <f t="shared" si="89"/>
        <v>41344.662858796299</v>
      </c>
      <c r="S1464" s="12">
        <f t="shared" si="90"/>
        <v>2013</v>
      </c>
      <c r="T1464" s="12"/>
    </row>
    <row r="1465" spans="1:20" ht="42.75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8278</v>
      </c>
      <c r="O1465" t="s">
        <v>8298</v>
      </c>
      <c r="P1465">
        <f t="shared" si="91"/>
        <v>148</v>
      </c>
      <c r="Q1465">
        <f t="shared" si="88"/>
        <v>35.44</v>
      </c>
      <c r="R1465" s="10">
        <f t="shared" si="89"/>
        <v>41326.911319444444</v>
      </c>
      <c r="S1465" s="12">
        <f t="shared" si="90"/>
        <v>2013</v>
      </c>
      <c r="T1465" s="12"/>
    </row>
    <row r="1466" spans="1:20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8278</v>
      </c>
      <c r="O1466" t="s">
        <v>8298</v>
      </c>
      <c r="P1466">
        <f t="shared" si="91"/>
        <v>163</v>
      </c>
      <c r="Q1466">
        <f t="shared" si="88"/>
        <v>34.869999999999997</v>
      </c>
      <c r="R1466" s="10">
        <f t="shared" si="89"/>
        <v>41291.661550925928</v>
      </c>
      <c r="S1466" s="12">
        <f t="shared" si="90"/>
        <v>2013</v>
      </c>
      <c r="T1466" s="12"/>
    </row>
    <row r="1467" spans="1:20" ht="42.75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8278</v>
      </c>
      <c r="O1467" t="s">
        <v>8298</v>
      </c>
      <c r="P1467">
        <f t="shared" si="91"/>
        <v>456</v>
      </c>
      <c r="Q1467">
        <f t="shared" si="88"/>
        <v>52.62</v>
      </c>
      <c r="R1467" s="10">
        <f t="shared" si="89"/>
        <v>40959.734398148146</v>
      </c>
      <c r="S1467" s="12">
        <f t="shared" si="90"/>
        <v>2012</v>
      </c>
      <c r="T1467" s="12"/>
    </row>
    <row r="1468" spans="1:20" ht="42.75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8278</v>
      </c>
      <c r="O1468" t="s">
        <v>8298</v>
      </c>
      <c r="P1468">
        <f t="shared" si="91"/>
        <v>108</v>
      </c>
      <c r="Q1468">
        <f t="shared" si="88"/>
        <v>69.599999999999994</v>
      </c>
      <c r="R1468" s="10">
        <f t="shared" si="89"/>
        <v>42340.172060185185</v>
      </c>
      <c r="S1468" s="12">
        <f t="shared" si="90"/>
        <v>2015</v>
      </c>
      <c r="T1468" s="12"/>
    </row>
    <row r="1469" spans="1:20" ht="28.5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8278</v>
      </c>
      <c r="O1469" t="s">
        <v>8298</v>
      </c>
      <c r="P1469">
        <f t="shared" si="91"/>
        <v>115</v>
      </c>
      <c r="Q1469">
        <f t="shared" si="88"/>
        <v>76.72</v>
      </c>
      <c r="R1469" s="10">
        <f t="shared" si="89"/>
        <v>40933.80190972222</v>
      </c>
      <c r="S1469" s="12">
        <f t="shared" si="90"/>
        <v>2012</v>
      </c>
      <c r="T1469" s="12"/>
    </row>
    <row r="1470" spans="1:20" ht="42.75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8278</v>
      </c>
      <c r="O1470" t="s">
        <v>8298</v>
      </c>
      <c r="P1470">
        <f t="shared" si="91"/>
        <v>102</v>
      </c>
      <c r="Q1470">
        <f t="shared" si="88"/>
        <v>33.19</v>
      </c>
      <c r="R1470" s="10">
        <f t="shared" si="89"/>
        <v>40646.014456018522</v>
      </c>
      <c r="S1470" s="12">
        <f t="shared" si="90"/>
        <v>2011</v>
      </c>
      <c r="T1470" s="12"/>
    </row>
    <row r="1471" spans="1:20" ht="42.75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8278</v>
      </c>
      <c r="O1471" t="s">
        <v>8298</v>
      </c>
      <c r="P1471">
        <f t="shared" si="91"/>
        <v>108</v>
      </c>
      <c r="Q1471">
        <f t="shared" si="88"/>
        <v>149.46</v>
      </c>
      <c r="R1471" s="10">
        <f t="shared" si="89"/>
        <v>41290.598483796297</v>
      </c>
      <c r="S1471" s="12">
        <f t="shared" si="90"/>
        <v>2013</v>
      </c>
      <c r="T1471" s="12"/>
    </row>
    <row r="1472" spans="1:20" ht="57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8278</v>
      </c>
      <c r="O1472" t="s">
        <v>8298</v>
      </c>
      <c r="P1472">
        <f t="shared" si="91"/>
        <v>125</v>
      </c>
      <c r="Q1472">
        <f t="shared" si="88"/>
        <v>23.17</v>
      </c>
      <c r="R1472" s="10">
        <f t="shared" si="89"/>
        <v>41250.827118055553</v>
      </c>
      <c r="S1472" s="12">
        <f t="shared" si="90"/>
        <v>2012</v>
      </c>
      <c r="T1472" s="12"/>
    </row>
    <row r="1473" spans="1:20" ht="42.75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8278</v>
      </c>
      <c r="O1473" t="s">
        <v>8298</v>
      </c>
      <c r="P1473">
        <f t="shared" si="91"/>
        <v>104</v>
      </c>
      <c r="Q1473">
        <f t="shared" si="88"/>
        <v>96.88</v>
      </c>
      <c r="R1473" s="10">
        <f t="shared" si="89"/>
        <v>42073.957569444443</v>
      </c>
      <c r="S1473" s="12">
        <f t="shared" si="90"/>
        <v>2015</v>
      </c>
      <c r="T1473" s="12"/>
    </row>
    <row r="1474" spans="1:20" ht="42.75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8278</v>
      </c>
      <c r="O1474" t="s">
        <v>8298</v>
      </c>
      <c r="P1474">
        <f t="shared" si="91"/>
        <v>139</v>
      </c>
      <c r="Q1474">
        <f t="shared" si="88"/>
        <v>103.2</v>
      </c>
      <c r="R1474" s="10">
        <f t="shared" si="89"/>
        <v>41533.542858796296</v>
      </c>
      <c r="S1474" s="12">
        <f t="shared" si="90"/>
        <v>2013</v>
      </c>
      <c r="T1474" s="12"/>
    </row>
    <row r="1475" spans="1:20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8278</v>
      </c>
      <c r="O1475" t="s">
        <v>8298</v>
      </c>
      <c r="P1475">
        <f t="shared" si="91"/>
        <v>121</v>
      </c>
      <c r="Q1475">
        <f t="shared" ref="Q1475:Q1538" si="92">IFERROR(ROUND(E1475/L1475,2),0)</f>
        <v>38.46</v>
      </c>
      <c r="R1475" s="10">
        <f t="shared" ref="R1475:R1538" si="93">(((J1475/60)/60)/24)+DATE(1970,1,1)</f>
        <v>40939.979618055557</v>
      </c>
      <c r="S1475" s="12">
        <f t="shared" ref="S1475:S1538" si="94">YEAR(R1475)</f>
        <v>2012</v>
      </c>
      <c r="T1475" s="12"/>
    </row>
    <row r="1476" spans="1:20" ht="42.75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8278</v>
      </c>
      <c r="O1476" t="s">
        <v>8298</v>
      </c>
      <c r="P1476">
        <f t="shared" ref="P1476:P1539" si="95">ROUND(E1476/D1476*100,0)</f>
        <v>112</v>
      </c>
      <c r="Q1476">
        <f t="shared" si="92"/>
        <v>44.32</v>
      </c>
      <c r="R1476" s="10">
        <f t="shared" si="93"/>
        <v>41500.727916666663</v>
      </c>
      <c r="S1476" s="12">
        <f t="shared" si="94"/>
        <v>2013</v>
      </c>
      <c r="T1476" s="12"/>
    </row>
    <row r="1477" spans="1:20" ht="42.75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8278</v>
      </c>
      <c r="O1477" t="s">
        <v>8298</v>
      </c>
      <c r="P1477">
        <f t="shared" si="95"/>
        <v>189</v>
      </c>
      <c r="Q1477">
        <f t="shared" si="92"/>
        <v>64.17</v>
      </c>
      <c r="R1477" s="10">
        <f t="shared" si="93"/>
        <v>41960.722951388889</v>
      </c>
      <c r="S1477" s="12">
        <f t="shared" si="94"/>
        <v>2014</v>
      </c>
      <c r="T1477" s="12"/>
    </row>
    <row r="1478" spans="1:20" ht="28.5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8278</v>
      </c>
      <c r="O1478" t="s">
        <v>8298</v>
      </c>
      <c r="P1478">
        <f t="shared" si="95"/>
        <v>662</v>
      </c>
      <c r="Q1478">
        <f t="shared" si="92"/>
        <v>43.33</v>
      </c>
      <c r="R1478" s="10">
        <f t="shared" si="93"/>
        <v>40766.041921296295</v>
      </c>
      <c r="S1478" s="12">
        <f t="shared" si="94"/>
        <v>2011</v>
      </c>
      <c r="T1478" s="12"/>
    </row>
    <row r="1479" spans="1:20" ht="42.75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8278</v>
      </c>
      <c r="O1479" t="s">
        <v>8298</v>
      </c>
      <c r="P1479">
        <f t="shared" si="95"/>
        <v>111</v>
      </c>
      <c r="Q1479">
        <f t="shared" si="92"/>
        <v>90.5</v>
      </c>
      <c r="R1479" s="10">
        <f t="shared" si="93"/>
        <v>40840.615787037037</v>
      </c>
      <c r="S1479" s="12">
        <f t="shared" si="94"/>
        <v>2011</v>
      </c>
      <c r="T1479" s="12"/>
    </row>
    <row r="1480" spans="1:20" ht="42.75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8278</v>
      </c>
      <c r="O1480" t="s">
        <v>8298</v>
      </c>
      <c r="P1480">
        <f t="shared" si="95"/>
        <v>1182</v>
      </c>
      <c r="Q1480">
        <f t="shared" si="92"/>
        <v>29.19</v>
      </c>
      <c r="R1480" s="10">
        <f t="shared" si="93"/>
        <v>41394.871678240743</v>
      </c>
      <c r="S1480" s="12">
        <f t="shared" si="94"/>
        <v>2013</v>
      </c>
      <c r="T1480" s="12"/>
    </row>
    <row r="1481" spans="1:20" ht="42.75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8278</v>
      </c>
      <c r="O1481" t="s">
        <v>8298</v>
      </c>
      <c r="P1481">
        <f t="shared" si="95"/>
        <v>137</v>
      </c>
      <c r="Q1481">
        <f t="shared" si="92"/>
        <v>30.96</v>
      </c>
      <c r="R1481" s="10">
        <f t="shared" si="93"/>
        <v>41754.745243055557</v>
      </c>
      <c r="S1481" s="12">
        <f t="shared" si="94"/>
        <v>2014</v>
      </c>
      <c r="T1481" s="12"/>
    </row>
    <row r="1482" spans="1:20" ht="42.75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8278</v>
      </c>
      <c r="O1482" t="s">
        <v>8298</v>
      </c>
      <c r="P1482">
        <f t="shared" si="95"/>
        <v>117</v>
      </c>
      <c r="Q1482">
        <f t="shared" si="92"/>
        <v>92.16</v>
      </c>
      <c r="R1482" s="10">
        <f t="shared" si="93"/>
        <v>41464.934016203704</v>
      </c>
      <c r="S1482" s="12">
        <f t="shared" si="94"/>
        <v>2013</v>
      </c>
      <c r="T1482" s="12"/>
    </row>
    <row r="1483" spans="1:20" ht="42.75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8278</v>
      </c>
      <c r="O1483" t="s">
        <v>8280</v>
      </c>
      <c r="P1483">
        <f t="shared" si="95"/>
        <v>2</v>
      </c>
      <c r="Q1483">
        <f t="shared" si="92"/>
        <v>17.5</v>
      </c>
      <c r="R1483" s="10">
        <f t="shared" si="93"/>
        <v>41550.922974537039</v>
      </c>
      <c r="S1483" s="12">
        <f t="shared" si="94"/>
        <v>2013</v>
      </c>
      <c r="T1483" s="12"/>
    </row>
    <row r="1484" spans="1:20" ht="42.75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8278</v>
      </c>
      <c r="O1484" t="s">
        <v>8280</v>
      </c>
      <c r="P1484">
        <f t="shared" si="95"/>
        <v>0</v>
      </c>
      <c r="Q1484">
        <f t="shared" si="92"/>
        <v>5</v>
      </c>
      <c r="R1484" s="10">
        <f t="shared" si="93"/>
        <v>41136.85805555556</v>
      </c>
      <c r="S1484" s="12">
        <f t="shared" si="94"/>
        <v>2012</v>
      </c>
      <c r="T1484" s="12"/>
    </row>
    <row r="1485" spans="1:20" ht="42.75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8278</v>
      </c>
      <c r="O1485" t="s">
        <v>8280</v>
      </c>
      <c r="P1485">
        <f t="shared" si="95"/>
        <v>1</v>
      </c>
      <c r="Q1485">
        <f t="shared" si="92"/>
        <v>25</v>
      </c>
      <c r="R1485" s="10">
        <f t="shared" si="93"/>
        <v>42548.192997685182</v>
      </c>
      <c r="S1485" s="12">
        <f t="shared" si="94"/>
        <v>2016</v>
      </c>
      <c r="T1485" s="12"/>
    </row>
    <row r="1486" spans="1:20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8278</v>
      </c>
      <c r="O1486" t="s">
        <v>8280</v>
      </c>
      <c r="P1486">
        <f t="shared" si="95"/>
        <v>0</v>
      </c>
      <c r="Q1486">
        <f t="shared" si="92"/>
        <v>0</v>
      </c>
      <c r="R1486" s="10">
        <f t="shared" si="93"/>
        <v>41053.200960648144</v>
      </c>
      <c r="S1486" s="12">
        <f t="shared" si="94"/>
        <v>2012</v>
      </c>
      <c r="T1486" s="12"/>
    </row>
    <row r="1487" spans="1:20" ht="42.75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8278</v>
      </c>
      <c r="O1487" t="s">
        <v>8280</v>
      </c>
      <c r="P1487">
        <f t="shared" si="95"/>
        <v>2</v>
      </c>
      <c r="Q1487">
        <f t="shared" si="92"/>
        <v>50</v>
      </c>
      <c r="R1487" s="10">
        <f t="shared" si="93"/>
        <v>42130.795983796299</v>
      </c>
      <c r="S1487" s="12">
        <f t="shared" si="94"/>
        <v>2015</v>
      </c>
      <c r="T1487" s="12"/>
    </row>
    <row r="1488" spans="1:20" ht="42.75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8278</v>
      </c>
      <c r="O1488" t="s">
        <v>8280</v>
      </c>
      <c r="P1488">
        <f t="shared" si="95"/>
        <v>0</v>
      </c>
      <c r="Q1488">
        <f t="shared" si="92"/>
        <v>16</v>
      </c>
      <c r="R1488" s="10">
        <f t="shared" si="93"/>
        <v>42032.168530092589</v>
      </c>
      <c r="S1488" s="12">
        <f t="shared" si="94"/>
        <v>2015</v>
      </c>
      <c r="T1488" s="12"/>
    </row>
    <row r="1489" spans="1:20" ht="42.75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8278</v>
      </c>
      <c r="O1489" t="s">
        <v>8280</v>
      </c>
      <c r="P1489">
        <f t="shared" si="95"/>
        <v>0</v>
      </c>
      <c r="Q1489">
        <f t="shared" si="92"/>
        <v>0</v>
      </c>
      <c r="R1489" s="10">
        <f t="shared" si="93"/>
        <v>42554.917488425926</v>
      </c>
      <c r="S1489" s="12">
        <f t="shared" si="94"/>
        <v>2016</v>
      </c>
      <c r="T1489" s="12"/>
    </row>
    <row r="1490" spans="1:20" ht="42.75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8278</v>
      </c>
      <c r="O1490" t="s">
        <v>8280</v>
      </c>
      <c r="P1490">
        <f t="shared" si="95"/>
        <v>2</v>
      </c>
      <c r="Q1490">
        <f t="shared" si="92"/>
        <v>60</v>
      </c>
      <c r="R1490" s="10">
        <f t="shared" si="93"/>
        <v>41614.563194444447</v>
      </c>
      <c r="S1490" s="12">
        <f t="shared" si="94"/>
        <v>2013</v>
      </c>
      <c r="T1490" s="12"/>
    </row>
    <row r="1491" spans="1:20" ht="42.75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8278</v>
      </c>
      <c r="O1491" t="s">
        <v>8280</v>
      </c>
      <c r="P1491">
        <f t="shared" si="95"/>
        <v>0</v>
      </c>
      <c r="Q1491">
        <f t="shared" si="92"/>
        <v>0</v>
      </c>
      <c r="R1491" s="10">
        <f t="shared" si="93"/>
        <v>41198.611712962964</v>
      </c>
      <c r="S1491" s="12">
        <f t="shared" si="94"/>
        <v>2012</v>
      </c>
      <c r="T1491" s="12"/>
    </row>
    <row r="1492" spans="1:20" ht="42.75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8278</v>
      </c>
      <c r="O1492" t="s">
        <v>8280</v>
      </c>
      <c r="P1492">
        <f t="shared" si="95"/>
        <v>31</v>
      </c>
      <c r="Q1492">
        <f t="shared" si="92"/>
        <v>47.11</v>
      </c>
      <c r="R1492" s="10">
        <f t="shared" si="93"/>
        <v>41520.561041666668</v>
      </c>
      <c r="S1492" s="12">
        <f t="shared" si="94"/>
        <v>2013</v>
      </c>
      <c r="T1492" s="12"/>
    </row>
    <row r="1493" spans="1:20" ht="42.75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8278</v>
      </c>
      <c r="O1493" t="s">
        <v>8280</v>
      </c>
      <c r="P1493">
        <f t="shared" si="95"/>
        <v>8</v>
      </c>
      <c r="Q1493">
        <f t="shared" si="92"/>
        <v>100</v>
      </c>
      <c r="R1493" s="10">
        <f t="shared" si="93"/>
        <v>41991.713460648149</v>
      </c>
      <c r="S1493" s="12">
        <f t="shared" si="94"/>
        <v>2014</v>
      </c>
      <c r="T1493" s="12"/>
    </row>
    <row r="1494" spans="1:20" ht="42.75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8278</v>
      </c>
      <c r="O1494" t="s">
        <v>8280</v>
      </c>
      <c r="P1494">
        <f t="shared" si="95"/>
        <v>1</v>
      </c>
      <c r="Q1494">
        <f t="shared" si="92"/>
        <v>15</v>
      </c>
      <c r="R1494" s="10">
        <f t="shared" si="93"/>
        <v>40682.884791666671</v>
      </c>
      <c r="S1494" s="12">
        <f t="shared" si="94"/>
        <v>2011</v>
      </c>
      <c r="T1494" s="12"/>
    </row>
    <row r="1495" spans="1:20" ht="28.5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8278</v>
      </c>
      <c r="O1495" t="s">
        <v>8280</v>
      </c>
      <c r="P1495">
        <f t="shared" si="95"/>
        <v>0</v>
      </c>
      <c r="Q1495">
        <f t="shared" si="92"/>
        <v>0</v>
      </c>
      <c r="R1495" s="10">
        <f t="shared" si="93"/>
        <v>41411.866608796299</v>
      </c>
      <c r="S1495" s="12">
        <f t="shared" si="94"/>
        <v>2013</v>
      </c>
      <c r="T1495" s="12"/>
    </row>
    <row r="1496" spans="1:20" ht="42.75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8278</v>
      </c>
      <c r="O1496" t="s">
        <v>8280</v>
      </c>
      <c r="P1496">
        <f t="shared" si="95"/>
        <v>9</v>
      </c>
      <c r="Q1496">
        <f t="shared" si="92"/>
        <v>40.450000000000003</v>
      </c>
      <c r="R1496" s="10">
        <f t="shared" si="93"/>
        <v>42067.722372685181</v>
      </c>
      <c r="S1496" s="12">
        <f t="shared" si="94"/>
        <v>2015</v>
      </c>
      <c r="T1496" s="12"/>
    </row>
    <row r="1497" spans="1:20" ht="28.5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8278</v>
      </c>
      <c r="O1497" t="s">
        <v>8280</v>
      </c>
      <c r="P1497">
        <f t="shared" si="95"/>
        <v>0</v>
      </c>
      <c r="Q1497">
        <f t="shared" si="92"/>
        <v>0</v>
      </c>
      <c r="R1497" s="10">
        <f t="shared" si="93"/>
        <v>40752.789710648147</v>
      </c>
      <c r="S1497" s="12">
        <f t="shared" si="94"/>
        <v>2011</v>
      </c>
      <c r="T1497" s="12"/>
    </row>
    <row r="1498" spans="1:20" ht="42.75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8278</v>
      </c>
      <c r="O1498" t="s">
        <v>8280</v>
      </c>
      <c r="P1498">
        <f t="shared" si="95"/>
        <v>0</v>
      </c>
      <c r="Q1498">
        <f t="shared" si="92"/>
        <v>0</v>
      </c>
      <c r="R1498" s="10">
        <f t="shared" si="93"/>
        <v>41838.475219907406</v>
      </c>
      <c r="S1498" s="12">
        <f t="shared" si="94"/>
        <v>2014</v>
      </c>
      <c r="T1498" s="12"/>
    </row>
    <row r="1499" spans="1:20" ht="42.75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8278</v>
      </c>
      <c r="O1499" t="s">
        <v>8280</v>
      </c>
      <c r="P1499">
        <f t="shared" si="95"/>
        <v>0</v>
      </c>
      <c r="Q1499">
        <f t="shared" si="92"/>
        <v>1</v>
      </c>
      <c r="R1499" s="10">
        <f t="shared" si="93"/>
        <v>41444.64261574074</v>
      </c>
      <c r="S1499" s="12">
        <f t="shared" si="94"/>
        <v>2013</v>
      </c>
      <c r="T1499" s="12"/>
    </row>
    <row r="1500" spans="1:20" ht="42.75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8278</v>
      </c>
      <c r="O1500" t="s">
        <v>8280</v>
      </c>
      <c r="P1500">
        <f t="shared" si="95"/>
        <v>2</v>
      </c>
      <c r="Q1500">
        <f t="shared" si="92"/>
        <v>19</v>
      </c>
      <c r="R1500" s="10">
        <f t="shared" si="93"/>
        <v>41840.983541666668</v>
      </c>
      <c r="S1500" s="12">
        <f t="shared" si="94"/>
        <v>2014</v>
      </c>
      <c r="T1500" s="12"/>
    </row>
    <row r="1501" spans="1:20" ht="42.75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8278</v>
      </c>
      <c r="O1501" t="s">
        <v>8280</v>
      </c>
      <c r="P1501">
        <f t="shared" si="95"/>
        <v>0</v>
      </c>
      <c r="Q1501">
        <f t="shared" si="92"/>
        <v>5</v>
      </c>
      <c r="R1501" s="10">
        <f t="shared" si="93"/>
        <v>42527.007326388892</v>
      </c>
      <c r="S1501" s="12">
        <f t="shared" si="94"/>
        <v>2016</v>
      </c>
      <c r="T1501" s="12"/>
    </row>
    <row r="1502" spans="1:20" ht="42.75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8278</v>
      </c>
      <c r="O1502" t="s">
        <v>8280</v>
      </c>
      <c r="P1502">
        <f t="shared" si="95"/>
        <v>25</v>
      </c>
      <c r="Q1502">
        <f t="shared" si="92"/>
        <v>46.73</v>
      </c>
      <c r="R1502" s="10">
        <f t="shared" si="93"/>
        <v>41365.904594907406</v>
      </c>
      <c r="S1502" s="12">
        <f t="shared" si="94"/>
        <v>2013</v>
      </c>
      <c r="T1502" s="12"/>
    </row>
    <row r="1503" spans="1:20" ht="28.5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8294</v>
      </c>
      <c r="O1503" t="s">
        <v>8295</v>
      </c>
      <c r="P1503">
        <f t="shared" si="95"/>
        <v>166</v>
      </c>
      <c r="Q1503">
        <f t="shared" si="92"/>
        <v>97.73</v>
      </c>
      <c r="R1503" s="10">
        <f t="shared" si="93"/>
        <v>42163.583599537036</v>
      </c>
      <c r="S1503" s="12">
        <f t="shared" si="94"/>
        <v>2015</v>
      </c>
      <c r="T1503" s="12"/>
    </row>
    <row r="1504" spans="1:20" ht="42.75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8294</v>
      </c>
      <c r="O1504" t="s">
        <v>8295</v>
      </c>
      <c r="P1504">
        <f t="shared" si="95"/>
        <v>101</v>
      </c>
      <c r="Q1504">
        <f t="shared" si="92"/>
        <v>67.84</v>
      </c>
      <c r="R1504" s="10">
        <f t="shared" si="93"/>
        <v>42426.542592592596</v>
      </c>
      <c r="S1504" s="12">
        <f t="shared" si="94"/>
        <v>2016</v>
      </c>
      <c r="T1504" s="12"/>
    </row>
    <row r="1505" spans="1:20" ht="42.75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8294</v>
      </c>
      <c r="O1505" t="s">
        <v>8295</v>
      </c>
      <c r="P1505">
        <f t="shared" si="95"/>
        <v>108</v>
      </c>
      <c r="Q1505">
        <f t="shared" si="92"/>
        <v>56.98</v>
      </c>
      <c r="R1505" s="10">
        <f t="shared" si="93"/>
        <v>42606.347233796296</v>
      </c>
      <c r="S1505" s="12">
        <f t="shared" si="94"/>
        <v>2016</v>
      </c>
      <c r="T1505" s="12"/>
    </row>
    <row r="1506" spans="1:20" ht="42.75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8294</v>
      </c>
      <c r="O1506" t="s">
        <v>8295</v>
      </c>
      <c r="P1506">
        <f t="shared" si="95"/>
        <v>278</v>
      </c>
      <c r="Q1506">
        <f t="shared" si="92"/>
        <v>67.16</v>
      </c>
      <c r="R1506" s="10">
        <f t="shared" si="93"/>
        <v>41772.657685185186</v>
      </c>
      <c r="S1506" s="12">
        <f t="shared" si="94"/>
        <v>2014</v>
      </c>
      <c r="T1506" s="12"/>
    </row>
    <row r="1507" spans="1:20" ht="57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8294</v>
      </c>
      <c r="O1507" t="s">
        <v>8295</v>
      </c>
      <c r="P1507">
        <f t="shared" si="95"/>
        <v>104</v>
      </c>
      <c r="Q1507">
        <f t="shared" si="92"/>
        <v>48.04</v>
      </c>
      <c r="R1507" s="10">
        <f t="shared" si="93"/>
        <v>42414.44332175926</v>
      </c>
      <c r="S1507" s="12">
        <f t="shared" si="94"/>
        <v>2016</v>
      </c>
      <c r="T1507" s="12"/>
    </row>
    <row r="1508" spans="1:20" ht="42.75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8294</v>
      </c>
      <c r="O1508" t="s">
        <v>8295</v>
      </c>
      <c r="P1508">
        <f t="shared" si="95"/>
        <v>111</v>
      </c>
      <c r="Q1508">
        <f t="shared" si="92"/>
        <v>38.86</v>
      </c>
      <c r="R1508" s="10">
        <f t="shared" si="93"/>
        <v>41814.785925925928</v>
      </c>
      <c r="S1508" s="12">
        <f t="shared" si="94"/>
        <v>2014</v>
      </c>
      <c r="T1508" s="12"/>
    </row>
    <row r="1509" spans="1:20" ht="42.75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8294</v>
      </c>
      <c r="O1509" t="s">
        <v>8295</v>
      </c>
      <c r="P1509">
        <f t="shared" si="95"/>
        <v>215</v>
      </c>
      <c r="Q1509">
        <f t="shared" si="92"/>
        <v>78.180000000000007</v>
      </c>
      <c r="R1509" s="10">
        <f t="shared" si="93"/>
        <v>40254.450335648151</v>
      </c>
      <c r="S1509" s="12">
        <f t="shared" si="94"/>
        <v>2010</v>
      </c>
      <c r="T1509" s="12"/>
    </row>
    <row r="1510" spans="1:20" ht="42.75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8294</v>
      </c>
      <c r="O1510" t="s">
        <v>8295</v>
      </c>
      <c r="P1510">
        <f t="shared" si="95"/>
        <v>111</v>
      </c>
      <c r="Q1510">
        <f t="shared" si="92"/>
        <v>97.11</v>
      </c>
      <c r="R1510" s="10">
        <f t="shared" si="93"/>
        <v>41786.614363425928</v>
      </c>
      <c r="S1510" s="12">
        <f t="shared" si="94"/>
        <v>2014</v>
      </c>
      <c r="T1510" s="12"/>
    </row>
    <row r="1511" spans="1:20" ht="42.75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8294</v>
      </c>
      <c r="O1511" t="s">
        <v>8295</v>
      </c>
      <c r="P1511">
        <f t="shared" si="95"/>
        <v>124</v>
      </c>
      <c r="Q1511">
        <f t="shared" si="92"/>
        <v>110.39</v>
      </c>
      <c r="R1511" s="10">
        <f t="shared" si="93"/>
        <v>42751.533391203702</v>
      </c>
      <c r="S1511" s="12">
        <f t="shared" si="94"/>
        <v>2017</v>
      </c>
      <c r="T1511" s="12"/>
    </row>
    <row r="1512" spans="1:20" ht="42.75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8294</v>
      </c>
      <c r="O1512" t="s">
        <v>8295</v>
      </c>
      <c r="P1512">
        <f t="shared" si="95"/>
        <v>101</v>
      </c>
      <c r="Q1512">
        <f t="shared" si="92"/>
        <v>39.92</v>
      </c>
      <c r="R1512" s="10">
        <f t="shared" si="93"/>
        <v>41809.385162037033</v>
      </c>
      <c r="S1512" s="12">
        <f t="shared" si="94"/>
        <v>2014</v>
      </c>
      <c r="T1512" s="12"/>
    </row>
    <row r="1513" spans="1:20" ht="42.75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8294</v>
      </c>
      <c r="O1513" t="s">
        <v>8295</v>
      </c>
      <c r="P1513">
        <f t="shared" si="95"/>
        <v>112</v>
      </c>
      <c r="Q1513">
        <f t="shared" si="92"/>
        <v>75.98</v>
      </c>
      <c r="R1513" s="10">
        <f t="shared" si="93"/>
        <v>42296.583379629628</v>
      </c>
      <c r="S1513" s="12">
        <f t="shared" si="94"/>
        <v>2015</v>
      </c>
      <c r="T1513" s="12"/>
    </row>
    <row r="1514" spans="1:20" ht="42.75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8294</v>
      </c>
      <c r="O1514" t="s">
        <v>8295</v>
      </c>
      <c r="P1514">
        <f t="shared" si="95"/>
        <v>559</v>
      </c>
      <c r="Q1514">
        <f t="shared" si="92"/>
        <v>58.38</v>
      </c>
      <c r="R1514" s="10">
        <f t="shared" si="93"/>
        <v>42741.684479166666</v>
      </c>
      <c r="S1514" s="12">
        <f t="shared" si="94"/>
        <v>2017</v>
      </c>
      <c r="T1514" s="12"/>
    </row>
    <row r="1515" spans="1:20" ht="42.75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8294</v>
      </c>
      <c r="O1515" t="s">
        <v>8295</v>
      </c>
      <c r="P1515">
        <f t="shared" si="95"/>
        <v>150</v>
      </c>
      <c r="Q1515">
        <f t="shared" si="92"/>
        <v>55.82</v>
      </c>
      <c r="R1515" s="10">
        <f t="shared" si="93"/>
        <v>41806.637337962966</v>
      </c>
      <c r="S1515" s="12">
        <f t="shared" si="94"/>
        <v>2014</v>
      </c>
      <c r="T1515" s="12"/>
    </row>
    <row r="1516" spans="1:20" ht="42.75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8294</v>
      </c>
      <c r="O1516" t="s">
        <v>8295</v>
      </c>
      <c r="P1516">
        <f t="shared" si="95"/>
        <v>106</v>
      </c>
      <c r="Q1516">
        <f t="shared" si="92"/>
        <v>151.24</v>
      </c>
      <c r="R1516" s="10">
        <f t="shared" si="93"/>
        <v>42234.597685185188</v>
      </c>
      <c r="S1516" s="12">
        <f t="shared" si="94"/>
        <v>2015</v>
      </c>
      <c r="T1516" s="12"/>
    </row>
    <row r="1517" spans="1:20" ht="42.75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8294</v>
      </c>
      <c r="O1517" t="s">
        <v>8295</v>
      </c>
      <c r="P1517">
        <f t="shared" si="95"/>
        <v>157</v>
      </c>
      <c r="Q1517">
        <f t="shared" si="92"/>
        <v>849.67</v>
      </c>
      <c r="R1517" s="10">
        <f t="shared" si="93"/>
        <v>42415.253437499996</v>
      </c>
      <c r="S1517" s="12">
        <f t="shared" si="94"/>
        <v>2016</v>
      </c>
      <c r="T1517" s="12"/>
    </row>
    <row r="1518" spans="1:20" ht="42.75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8294</v>
      </c>
      <c r="O1518" t="s">
        <v>8295</v>
      </c>
      <c r="P1518">
        <f t="shared" si="95"/>
        <v>109</v>
      </c>
      <c r="Q1518">
        <f t="shared" si="92"/>
        <v>159.24</v>
      </c>
      <c r="R1518" s="10">
        <f t="shared" si="93"/>
        <v>42619.466342592597</v>
      </c>
      <c r="S1518" s="12">
        <f t="shared" si="94"/>
        <v>2016</v>
      </c>
      <c r="T1518" s="12"/>
    </row>
    <row r="1519" spans="1:20" ht="42.75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8294</v>
      </c>
      <c r="O1519" t="s">
        <v>8295</v>
      </c>
      <c r="P1519">
        <f t="shared" si="95"/>
        <v>162</v>
      </c>
      <c r="Q1519">
        <f t="shared" si="92"/>
        <v>39.51</v>
      </c>
      <c r="R1519" s="10">
        <f t="shared" si="93"/>
        <v>41948.56658564815</v>
      </c>
      <c r="S1519" s="12">
        <f t="shared" si="94"/>
        <v>2014</v>
      </c>
      <c r="T1519" s="12"/>
    </row>
    <row r="1520" spans="1:20" ht="28.5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8294</v>
      </c>
      <c r="O1520" t="s">
        <v>8295</v>
      </c>
      <c r="P1520">
        <f t="shared" si="95"/>
        <v>205</v>
      </c>
      <c r="Q1520">
        <f t="shared" si="92"/>
        <v>130.53</v>
      </c>
      <c r="R1520" s="10">
        <f t="shared" si="93"/>
        <v>41760.8200462963</v>
      </c>
      <c r="S1520" s="12">
        <f t="shared" si="94"/>
        <v>2014</v>
      </c>
      <c r="T1520" s="12"/>
    </row>
    <row r="1521" spans="1:20" ht="42.75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8294</v>
      </c>
      <c r="O1521" t="s">
        <v>8295</v>
      </c>
      <c r="P1521">
        <f t="shared" si="95"/>
        <v>103</v>
      </c>
      <c r="Q1521">
        <f t="shared" si="92"/>
        <v>64.16</v>
      </c>
      <c r="R1521" s="10">
        <f t="shared" si="93"/>
        <v>41782.741701388892</v>
      </c>
      <c r="S1521" s="12">
        <f t="shared" si="94"/>
        <v>2014</v>
      </c>
      <c r="T1521" s="12"/>
    </row>
    <row r="1522" spans="1:20" ht="28.5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8294</v>
      </c>
      <c r="O1522" t="s">
        <v>8295</v>
      </c>
      <c r="P1522">
        <f t="shared" si="95"/>
        <v>103</v>
      </c>
      <c r="Q1522">
        <f t="shared" si="92"/>
        <v>111.53</v>
      </c>
      <c r="R1522" s="10">
        <f t="shared" si="93"/>
        <v>41955.857789351852</v>
      </c>
      <c r="S1522" s="12">
        <f t="shared" si="94"/>
        <v>2014</v>
      </c>
      <c r="T1522" s="12"/>
    </row>
    <row r="1523" spans="1:20" ht="42.75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8294</v>
      </c>
      <c r="O1523" t="s">
        <v>8295</v>
      </c>
      <c r="P1523">
        <f t="shared" si="95"/>
        <v>107</v>
      </c>
      <c r="Q1523">
        <f t="shared" si="92"/>
        <v>170.45</v>
      </c>
      <c r="R1523" s="10">
        <f t="shared" si="93"/>
        <v>42493.167719907404</v>
      </c>
      <c r="S1523" s="12">
        <f t="shared" si="94"/>
        <v>2016</v>
      </c>
      <c r="T1523" s="12"/>
    </row>
    <row r="1524" spans="1:20" ht="57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8294</v>
      </c>
      <c r="O1524" t="s">
        <v>8295</v>
      </c>
      <c r="P1524">
        <f t="shared" si="95"/>
        <v>139</v>
      </c>
      <c r="Q1524">
        <f t="shared" si="92"/>
        <v>133.74</v>
      </c>
      <c r="R1524" s="10">
        <f t="shared" si="93"/>
        <v>41899.830312500002</v>
      </c>
      <c r="S1524" s="12">
        <f t="shared" si="94"/>
        <v>2014</v>
      </c>
      <c r="T1524" s="12"/>
    </row>
    <row r="1525" spans="1:20" ht="42.75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8294</v>
      </c>
      <c r="O1525" t="s">
        <v>8295</v>
      </c>
      <c r="P1525">
        <f t="shared" si="95"/>
        <v>125</v>
      </c>
      <c r="Q1525">
        <f t="shared" si="92"/>
        <v>95.83</v>
      </c>
      <c r="R1525" s="10">
        <f t="shared" si="93"/>
        <v>41964.751342592594</v>
      </c>
      <c r="S1525" s="12">
        <f t="shared" si="94"/>
        <v>2014</v>
      </c>
      <c r="T1525" s="12"/>
    </row>
    <row r="1526" spans="1:20" ht="42.75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8294</v>
      </c>
      <c r="O1526" t="s">
        <v>8295</v>
      </c>
      <c r="P1526">
        <f t="shared" si="95"/>
        <v>207</v>
      </c>
      <c r="Q1526">
        <f t="shared" si="92"/>
        <v>221.79</v>
      </c>
      <c r="R1526" s="10">
        <f t="shared" si="93"/>
        <v>42756.501041666663</v>
      </c>
      <c r="S1526" s="12">
        <f t="shared" si="94"/>
        <v>2017</v>
      </c>
      <c r="T1526" s="12"/>
    </row>
    <row r="1527" spans="1:20" ht="42.75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8294</v>
      </c>
      <c r="O1527" t="s">
        <v>8295</v>
      </c>
      <c r="P1527">
        <f t="shared" si="95"/>
        <v>174</v>
      </c>
      <c r="Q1527">
        <f t="shared" si="92"/>
        <v>32.32</v>
      </c>
      <c r="R1527" s="10">
        <f t="shared" si="93"/>
        <v>42570.702986111108</v>
      </c>
      <c r="S1527" s="12">
        <f t="shared" si="94"/>
        <v>2016</v>
      </c>
      <c r="T1527" s="12"/>
    </row>
    <row r="1528" spans="1:20" ht="42.75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8294</v>
      </c>
      <c r="O1528" t="s">
        <v>8295</v>
      </c>
      <c r="P1528">
        <f t="shared" si="95"/>
        <v>120</v>
      </c>
      <c r="Q1528">
        <f t="shared" si="92"/>
        <v>98.84</v>
      </c>
      <c r="R1528" s="10">
        <f t="shared" si="93"/>
        <v>42339.276006944448</v>
      </c>
      <c r="S1528" s="12">
        <f t="shared" si="94"/>
        <v>2015</v>
      </c>
      <c r="T1528" s="12"/>
    </row>
    <row r="1529" spans="1:20" ht="42.75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8294</v>
      </c>
      <c r="O1529" t="s">
        <v>8295</v>
      </c>
      <c r="P1529">
        <f t="shared" si="95"/>
        <v>110</v>
      </c>
      <c r="Q1529">
        <f t="shared" si="92"/>
        <v>55.22</v>
      </c>
      <c r="R1529" s="10">
        <f t="shared" si="93"/>
        <v>42780.600532407407</v>
      </c>
      <c r="S1529" s="12">
        <f t="shared" si="94"/>
        <v>2017</v>
      </c>
      <c r="T1529" s="12"/>
    </row>
    <row r="1530" spans="1:20" ht="28.5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8294</v>
      </c>
      <c r="O1530" t="s">
        <v>8295</v>
      </c>
      <c r="P1530">
        <f t="shared" si="95"/>
        <v>282</v>
      </c>
      <c r="Q1530">
        <f t="shared" si="92"/>
        <v>52.79</v>
      </c>
      <c r="R1530" s="10">
        <f t="shared" si="93"/>
        <v>42736.732893518521</v>
      </c>
      <c r="S1530" s="12">
        <f t="shared" si="94"/>
        <v>2017</v>
      </c>
      <c r="T1530" s="12"/>
    </row>
    <row r="1531" spans="1:20" ht="28.5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8294</v>
      </c>
      <c r="O1531" t="s">
        <v>8295</v>
      </c>
      <c r="P1531">
        <f t="shared" si="95"/>
        <v>101</v>
      </c>
      <c r="Q1531">
        <f t="shared" si="92"/>
        <v>135.66999999999999</v>
      </c>
      <c r="R1531" s="10">
        <f t="shared" si="93"/>
        <v>42052.628703703704</v>
      </c>
      <c r="S1531" s="12">
        <f t="shared" si="94"/>
        <v>2015</v>
      </c>
      <c r="T1531" s="12"/>
    </row>
    <row r="1532" spans="1:20" ht="57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8294</v>
      </c>
      <c r="O1532" t="s">
        <v>8295</v>
      </c>
      <c r="P1532">
        <f t="shared" si="95"/>
        <v>135</v>
      </c>
      <c r="Q1532">
        <f t="shared" si="92"/>
        <v>53.99</v>
      </c>
      <c r="R1532" s="10">
        <f t="shared" si="93"/>
        <v>42275.767303240747</v>
      </c>
      <c r="S1532" s="12">
        <f t="shared" si="94"/>
        <v>2015</v>
      </c>
      <c r="T1532" s="12"/>
    </row>
    <row r="1533" spans="1:20" ht="42.75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8294</v>
      </c>
      <c r="O1533" t="s">
        <v>8295</v>
      </c>
      <c r="P1533">
        <f t="shared" si="95"/>
        <v>176</v>
      </c>
      <c r="Q1533">
        <f t="shared" si="92"/>
        <v>56.64</v>
      </c>
      <c r="R1533" s="10">
        <f t="shared" si="93"/>
        <v>41941.802384259259</v>
      </c>
      <c r="S1533" s="12">
        <f t="shared" si="94"/>
        <v>2014</v>
      </c>
      <c r="T1533" s="12"/>
    </row>
    <row r="1534" spans="1:20" ht="42.75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8294</v>
      </c>
      <c r="O1534" t="s">
        <v>8295</v>
      </c>
      <c r="P1534">
        <f t="shared" si="95"/>
        <v>484</v>
      </c>
      <c r="Q1534">
        <f t="shared" si="92"/>
        <v>82.32</v>
      </c>
      <c r="R1534" s="10">
        <f t="shared" si="93"/>
        <v>42391.475289351853</v>
      </c>
      <c r="S1534" s="12">
        <f t="shared" si="94"/>
        <v>2016</v>
      </c>
      <c r="T1534" s="12"/>
    </row>
    <row r="1535" spans="1:20" ht="42.75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8294</v>
      </c>
      <c r="O1535" t="s">
        <v>8295</v>
      </c>
      <c r="P1535">
        <f t="shared" si="95"/>
        <v>145</v>
      </c>
      <c r="Q1535">
        <f t="shared" si="92"/>
        <v>88.26</v>
      </c>
      <c r="R1535" s="10">
        <f t="shared" si="93"/>
        <v>42443.00204861111</v>
      </c>
      <c r="S1535" s="12">
        <f t="shared" si="94"/>
        <v>2016</v>
      </c>
      <c r="T1535" s="12"/>
    </row>
    <row r="1536" spans="1:20" ht="42.75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8294</v>
      </c>
      <c r="O1536" t="s">
        <v>8295</v>
      </c>
      <c r="P1536">
        <f t="shared" si="95"/>
        <v>418</v>
      </c>
      <c r="Q1536">
        <f t="shared" si="92"/>
        <v>84.91</v>
      </c>
      <c r="R1536" s="10">
        <f t="shared" si="93"/>
        <v>42221.67432870371</v>
      </c>
      <c r="S1536" s="12">
        <f t="shared" si="94"/>
        <v>2015</v>
      </c>
      <c r="T1536" s="12"/>
    </row>
    <row r="1537" spans="1:20" ht="42.75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8294</v>
      </c>
      <c r="O1537" t="s">
        <v>8295</v>
      </c>
      <c r="P1537">
        <f t="shared" si="95"/>
        <v>132</v>
      </c>
      <c r="Q1537">
        <f t="shared" si="92"/>
        <v>48.15</v>
      </c>
      <c r="R1537" s="10">
        <f t="shared" si="93"/>
        <v>42484.829062500001</v>
      </c>
      <c r="S1537" s="12">
        <f t="shared" si="94"/>
        <v>2016</v>
      </c>
      <c r="T1537" s="12"/>
    </row>
    <row r="1538" spans="1:20" ht="42.75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8294</v>
      </c>
      <c r="O1538" t="s">
        <v>8295</v>
      </c>
      <c r="P1538">
        <f t="shared" si="95"/>
        <v>250</v>
      </c>
      <c r="Q1538">
        <f t="shared" si="92"/>
        <v>66.02</v>
      </c>
      <c r="R1538" s="10">
        <f t="shared" si="93"/>
        <v>42213.802199074074</v>
      </c>
      <c r="S1538" s="12">
        <f t="shared" si="94"/>
        <v>2015</v>
      </c>
      <c r="T1538" s="12"/>
    </row>
    <row r="1539" spans="1:20" ht="42.75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8294</v>
      </c>
      <c r="O1539" t="s">
        <v>8295</v>
      </c>
      <c r="P1539">
        <f t="shared" si="95"/>
        <v>180</v>
      </c>
      <c r="Q1539">
        <f t="shared" ref="Q1539:Q1602" si="96">IFERROR(ROUND(E1539/L1539,2),0)</f>
        <v>96.38</v>
      </c>
      <c r="R1539" s="10">
        <f t="shared" ref="R1539:R1602" si="97">(((J1539/60)/60)/24)+DATE(1970,1,1)</f>
        <v>42552.315127314811</v>
      </c>
      <c r="S1539" s="12">
        <f t="shared" ref="S1539:S1602" si="98">YEAR(R1539)</f>
        <v>2016</v>
      </c>
      <c r="T1539" s="12"/>
    </row>
    <row r="1540" spans="1:20" ht="42.75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8294</v>
      </c>
      <c r="O1540" t="s">
        <v>8295</v>
      </c>
      <c r="P1540">
        <f t="shared" ref="P1540:P1603" si="99">ROUND(E1540/D1540*100,0)</f>
        <v>103</v>
      </c>
      <c r="Q1540">
        <f t="shared" si="96"/>
        <v>156.16999999999999</v>
      </c>
      <c r="R1540" s="10">
        <f t="shared" si="97"/>
        <v>41981.782060185185</v>
      </c>
      <c r="S1540" s="12">
        <f t="shared" si="98"/>
        <v>2014</v>
      </c>
      <c r="T1540" s="12"/>
    </row>
    <row r="1541" spans="1:20" ht="42.75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8294</v>
      </c>
      <c r="O1541" t="s">
        <v>8295</v>
      </c>
      <c r="P1541">
        <f t="shared" si="99"/>
        <v>136</v>
      </c>
      <c r="Q1541">
        <f t="shared" si="96"/>
        <v>95.76</v>
      </c>
      <c r="R1541" s="10">
        <f t="shared" si="97"/>
        <v>42705.919201388882</v>
      </c>
      <c r="S1541" s="12">
        <f t="shared" si="98"/>
        <v>2016</v>
      </c>
      <c r="T1541" s="12"/>
    </row>
    <row r="1542" spans="1:20" ht="42.75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8294</v>
      </c>
      <c r="O1542" t="s">
        <v>8295</v>
      </c>
      <c r="P1542">
        <f t="shared" si="99"/>
        <v>118</v>
      </c>
      <c r="Q1542">
        <f t="shared" si="96"/>
        <v>180.41</v>
      </c>
      <c r="R1542" s="10">
        <f t="shared" si="97"/>
        <v>41939.00712962963</v>
      </c>
      <c r="S1542" s="12">
        <f t="shared" si="98"/>
        <v>2014</v>
      </c>
      <c r="T1542" s="12"/>
    </row>
    <row r="1543" spans="1:20" ht="42.75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8294</v>
      </c>
      <c r="O1543" t="s">
        <v>8299</v>
      </c>
      <c r="P1543">
        <f t="shared" si="99"/>
        <v>0</v>
      </c>
      <c r="Q1543">
        <f t="shared" si="96"/>
        <v>3</v>
      </c>
      <c r="R1543" s="10">
        <f t="shared" si="97"/>
        <v>41974.712245370371</v>
      </c>
      <c r="S1543" s="12">
        <f t="shared" si="98"/>
        <v>2014</v>
      </c>
      <c r="T1543" s="12"/>
    </row>
    <row r="1544" spans="1:20" ht="42.75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8294</v>
      </c>
      <c r="O1544" t="s">
        <v>8299</v>
      </c>
      <c r="P1544">
        <f t="shared" si="99"/>
        <v>4</v>
      </c>
      <c r="Q1544">
        <f t="shared" si="96"/>
        <v>20</v>
      </c>
      <c r="R1544" s="10">
        <f t="shared" si="97"/>
        <v>42170.996527777781</v>
      </c>
      <c r="S1544" s="12">
        <f t="shared" si="98"/>
        <v>2015</v>
      </c>
      <c r="T1544" s="12"/>
    </row>
    <row r="1545" spans="1:20" ht="42.75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8294</v>
      </c>
      <c r="O1545" t="s">
        <v>8299</v>
      </c>
      <c r="P1545">
        <f t="shared" si="99"/>
        <v>0</v>
      </c>
      <c r="Q1545">
        <f t="shared" si="96"/>
        <v>10</v>
      </c>
      <c r="R1545" s="10">
        <f t="shared" si="97"/>
        <v>41935.509652777779</v>
      </c>
      <c r="S1545" s="12">
        <f t="shared" si="98"/>
        <v>2014</v>
      </c>
      <c r="T1545" s="12"/>
    </row>
    <row r="1546" spans="1:20" ht="42.75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8294</v>
      </c>
      <c r="O1546" t="s">
        <v>8299</v>
      </c>
      <c r="P1546">
        <f t="shared" si="99"/>
        <v>0</v>
      </c>
      <c r="Q1546">
        <f t="shared" si="96"/>
        <v>0</v>
      </c>
      <c r="R1546" s="10">
        <f t="shared" si="97"/>
        <v>42053.051203703704</v>
      </c>
      <c r="S1546" s="12">
        <f t="shared" si="98"/>
        <v>2015</v>
      </c>
      <c r="T1546" s="12"/>
    </row>
    <row r="1547" spans="1:20" ht="42.75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8294</v>
      </c>
      <c r="O1547" t="s">
        <v>8299</v>
      </c>
      <c r="P1547">
        <f t="shared" si="99"/>
        <v>0</v>
      </c>
      <c r="Q1547">
        <f t="shared" si="96"/>
        <v>1</v>
      </c>
      <c r="R1547" s="10">
        <f t="shared" si="97"/>
        <v>42031.884652777779</v>
      </c>
      <c r="S1547" s="12">
        <f t="shared" si="98"/>
        <v>2015</v>
      </c>
      <c r="T1547" s="12"/>
    </row>
    <row r="1548" spans="1:20" ht="42.75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8294</v>
      </c>
      <c r="O1548" t="s">
        <v>8299</v>
      </c>
      <c r="P1548">
        <f t="shared" si="99"/>
        <v>29</v>
      </c>
      <c r="Q1548">
        <f t="shared" si="96"/>
        <v>26.27</v>
      </c>
      <c r="R1548" s="10">
        <f t="shared" si="97"/>
        <v>41839.212951388887</v>
      </c>
      <c r="S1548" s="12">
        <f t="shared" si="98"/>
        <v>2014</v>
      </c>
      <c r="T1548" s="12"/>
    </row>
    <row r="1549" spans="1:20" ht="42.75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8294</v>
      </c>
      <c r="O1549" t="s">
        <v>8299</v>
      </c>
      <c r="P1549">
        <f t="shared" si="99"/>
        <v>0</v>
      </c>
      <c r="Q1549">
        <f t="shared" si="96"/>
        <v>0</v>
      </c>
      <c r="R1549" s="10">
        <f t="shared" si="97"/>
        <v>42782.426875000005</v>
      </c>
      <c r="S1549" s="12">
        <f t="shared" si="98"/>
        <v>2017</v>
      </c>
      <c r="T1549" s="12"/>
    </row>
    <row r="1550" spans="1:20" ht="28.5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8294</v>
      </c>
      <c r="O1550" t="s">
        <v>8299</v>
      </c>
      <c r="P1550">
        <f t="shared" si="99"/>
        <v>9</v>
      </c>
      <c r="Q1550">
        <f t="shared" si="96"/>
        <v>60</v>
      </c>
      <c r="R1550" s="10">
        <f t="shared" si="97"/>
        <v>42286.88217592593</v>
      </c>
      <c r="S1550" s="12">
        <f t="shared" si="98"/>
        <v>2015</v>
      </c>
      <c r="T1550" s="12"/>
    </row>
    <row r="1551" spans="1:20" ht="42.75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8294</v>
      </c>
      <c r="O1551" t="s">
        <v>8299</v>
      </c>
      <c r="P1551">
        <f t="shared" si="99"/>
        <v>34</v>
      </c>
      <c r="Q1551">
        <f t="shared" si="96"/>
        <v>28.33</v>
      </c>
      <c r="R1551" s="10">
        <f t="shared" si="97"/>
        <v>42281.136099537034</v>
      </c>
      <c r="S1551" s="12">
        <f t="shared" si="98"/>
        <v>2015</v>
      </c>
      <c r="T1551" s="12"/>
    </row>
    <row r="1552" spans="1:20" ht="42.75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8294</v>
      </c>
      <c r="O1552" t="s">
        <v>8299</v>
      </c>
      <c r="P1552">
        <f t="shared" si="99"/>
        <v>13</v>
      </c>
      <c r="Q1552">
        <f t="shared" si="96"/>
        <v>14.43</v>
      </c>
      <c r="R1552" s="10">
        <f t="shared" si="97"/>
        <v>42472.449467592596</v>
      </c>
      <c r="S1552" s="12">
        <f t="shared" si="98"/>
        <v>2016</v>
      </c>
      <c r="T1552" s="12"/>
    </row>
    <row r="1553" spans="1:20" ht="42.75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8294</v>
      </c>
      <c r="O1553" t="s">
        <v>8299</v>
      </c>
      <c r="P1553">
        <f t="shared" si="99"/>
        <v>0</v>
      </c>
      <c r="Q1553">
        <f t="shared" si="96"/>
        <v>0</v>
      </c>
      <c r="R1553" s="10">
        <f t="shared" si="97"/>
        <v>42121.824525462958</v>
      </c>
      <c r="S1553" s="12">
        <f t="shared" si="98"/>
        <v>2015</v>
      </c>
      <c r="T1553" s="12"/>
    </row>
    <row r="1554" spans="1:20" ht="42.75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8294</v>
      </c>
      <c r="O1554" t="s">
        <v>8299</v>
      </c>
      <c r="P1554">
        <f t="shared" si="99"/>
        <v>49</v>
      </c>
      <c r="Q1554">
        <f t="shared" si="96"/>
        <v>132.19</v>
      </c>
      <c r="R1554" s="10">
        <f t="shared" si="97"/>
        <v>41892.688750000001</v>
      </c>
      <c r="S1554" s="12">
        <f t="shared" si="98"/>
        <v>2014</v>
      </c>
      <c r="T1554" s="12"/>
    </row>
    <row r="1555" spans="1:20" ht="42.75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8294</v>
      </c>
      <c r="O1555" t="s">
        <v>8299</v>
      </c>
      <c r="P1555">
        <f t="shared" si="99"/>
        <v>0</v>
      </c>
      <c r="Q1555">
        <f t="shared" si="96"/>
        <v>0</v>
      </c>
      <c r="R1555" s="10">
        <f t="shared" si="97"/>
        <v>42219.282951388886</v>
      </c>
      <c r="S1555" s="12">
        <f t="shared" si="98"/>
        <v>2015</v>
      </c>
      <c r="T1555" s="12"/>
    </row>
    <row r="1556" spans="1:20" ht="57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8294</v>
      </c>
      <c r="O1556" t="s">
        <v>8299</v>
      </c>
      <c r="P1556">
        <f t="shared" si="99"/>
        <v>0</v>
      </c>
      <c r="Q1556">
        <f t="shared" si="96"/>
        <v>0</v>
      </c>
      <c r="R1556" s="10">
        <f t="shared" si="97"/>
        <v>42188.252199074079</v>
      </c>
      <c r="S1556" s="12">
        <f t="shared" si="98"/>
        <v>2015</v>
      </c>
      <c r="T1556" s="12"/>
    </row>
    <row r="1557" spans="1:20" ht="42.75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8294</v>
      </c>
      <c r="O1557" t="s">
        <v>8299</v>
      </c>
      <c r="P1557">
        <f t="shared" si="99"/>
        <v>0</v>
      </c>
      <c r="Q1557">
        <f t="shared" si="96"/>
        <v>0</v>
      </c>
      <c r="R1557" s="10">
        <f t="shared" si="97"/>
        <v>42241.613796296297</v>
      </c>
      <c r="S1557" s="12">
        <f t="shared" si="98"/>
        <v>2015</v>
      </c>
      <c r="T1557" s="12"/>
    </row>
    <row r="1558" spans="1:20" ht="42.75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8294</v>
      </c>
      <c r="O1558" t="s">
        <v>8299</v>
      </c>
      <c r="P1558">
        <f t="shared" si="99"/>
        <v>45</v>
      </c>
      <c r="Q1558">
        <f t="shared" si="96"/>
        <v>56.42</v>
      </c>
      <c r="R1558" s="10">
        <f t="shared" si="97"/>
        <v>42525.153055555551</v>
      </c>
      <c r="S1558" s="12">
        <f t="shared" si="98"/>
        <v>2016</v>
      </c>
      <c r="T1558" s="12"/>
    </row>
    <row r="1559" spans="1:20" ht="42.75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8294</v>
      </c>
      <c r="O1559" t="s">
        <v>8299</v>
      </c>
      <c r="P1559">
        <f t="shared" si="99"/>
        <v>4</v>
      </c>
      <c r="Q1559">
        <f t="shared" si="96"/>
        <v>100</v>
      </c>
      <c r="R1559" s="10">
        <f t="shared" si="97"/>
        <v>41871.65315972222</v>
      </c>
      <c r="S1559" s="12">
        <f t="shared" si="98"/>
        <v>2014</v>
      </c>
      <c r="T1559" s="12"/>
    </row>
    <row r="1560" spans="1:20" ht="42.75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8294</v>
      </c>
      <c r="O1560" t="s">
        <v>8299</v>
      </c>
      <c r="P1560">
        <f t="shared" si="99"/>
        <v>5</v>
      </c>
      <c r="Q1560">
        <f t="shared" si="96"/>
        <v>11.67</v>
      </c>
      <c r="R1560" s="10">
        <f t="shared" si="97"/>
        <v>42185.397673611107</v>
      </c>
      <c r="S1560" s="12">
        <f t="shared" si="98"/>
        <v>2015</v>
      </c>
      <c r="T1560" s="12"/>
    </row>
    <row r="1561" spans="1:20" ht="28.5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8294</v>
      </c>
      <c r="O1561" t="s">
        <v>8299</v>
      </c>
      <c r="P1561">
        <f t="shared" si="99"/>
        <v>0</v>
      </c>
      <c r="Q1561">
        <f t="shared" si="96"/>
        <v>50</v>
      </c>
      <c r="R1561" s="10">
        <f t="shared" si="97"/>
        <v>42108.05322916666</v>
      </c>
      <c r="S1561" s="12">
        <f t="shared" si="98"/>
        <v>2015</v>
      </c>
      <c r="T1561" s="12"/>
    </row>
    <row r="1562" spans="1:20" ht="42.75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8294</v>
      </c>
      <c r="O1562" t="s">
        <v>8299</v>
      </c>
      <c r="P1562">
        <f t="shared" si="99"/>
        <v>4</v>
      </c>
      <c r="Q1562">
        <f t="shared" si="96"/>
        <v>23.5</v>
      </c>
      <c r="R1562" s="10">
        <f t="shared" si="97"/>
        <v>41936.020752314813</v>
      </c>
      <c r="S1562" s="12">
        <f t="shared" si="98"/>
        <v>2014</v>
      </c>
      <c r="T1562" s="12"/>
    </row>
    <row r="1563" spans="1:20" ht="42.75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t="s">
        <v>8300</v>
      </c>
      <c r="P1563">
        <f t="shared" si="99"/>
        <v>1</v>
      </c>
      <c r="Q1563">
        <f t="shared" si="96"/>
        <v>67</v>
      </c>
      <c r="R1563" s="10">
        <f t="shared" si="97"/>
        <v>41555.041701388887</v>
      </c>
      <c r="S1563" s="12">
        <f t="shared" si="98"/>
        <v>2013</v>
      </c>
      <c r="T1563" s="12"/>
    </row>
    <row r="1564" spans="1:20" ht="42.75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8278</v>
      </c>
      <c r="O1564" t="s">
        <v>8300</v>
      </c>
      <c r="P1564">
        <f t="shared" si="99"/>
        <v>0</v>
      </c>
      <c r="Q1564">
        <f t="shared" si="96"/>
        <v>0</v>
      </c>
      <c r="R1564" s="10">
        <f t="shared" si="97"/>
        <v>40079.566157407404</v>
      </c>
      <c r="S1564" s="12">
        <f t="shared" si="98"/>
        <v>2009</v>
      </c>
      <c r="T1564" s="12"/>
    </row>
    <row r="1565" spans="1:20" ht="42.75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t="s">
        <v>8300</v>
      </c>
      <c r="P1565">
        <f t="shared" si="99"/>
        <v>1</v>
      </c>
      <c r="Q1565">
        <f t="shared" si="96"/>
        <v>42.5</v>
      </c>
      <c r="R1565" s="10">
        <f t="shared" si="97"/>
        <v>41652.742488425924</v>
      </c>
      <c r="S1565" s="12">
        <f t="shared" si="98"/>
        <v>2014</v>
      </c>
      <c r="T1565" s="12"/>
    </row>
    <row r="1566" spans="1:20" ht="42.75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8278</v>
      </c>
      <c r="O1566" t="s">
        <v>8300</v>
      </c>
      <c r="P1566">
        <f t="shared" si="99"/>
        <v>0</v>
      </c>
      <c r="Q1566">
        <f t="shared" si="96"/>
        <v>10</v>
      </c>
      <c r="R1566" s="10">
        <f t="shared" si="97"/>
        <v>42121.367002314815</v>
      </c>
      <c r="S1566" s="12">
        <f t="shared" si="98"/>
        <v>2015</v>
      </c>
      <c r="T1566" s="12"/>
    </row>
    <row r="1567" spans="1:20" ht="42.75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t="s">
        <v>8300</v>
      </c>
      <c r="P1567">
        <f t="shared" si="99"/>
        <v>3</v>
      </c>
      <c r="Q1567">
        <f t="shared" si="96"/>
        <v>100</v>
      </c>
      <c r="R1567" s="10">
        <f t="shared" si="97"/>
        <v>40672.729872685188</v>
      </c>
      <c r="S1567" s="12">
        <f t="shared" si="98"/>
        <v>2011</v>
      </c>
      <c r="T1567" s="12"/>
    </row>
    <row r="1568" spans="1:20" ht="42.75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t="s">
        <v>8300</v>
      </c>
      <c r="P1568">
        <f t="shared" si="99"/>
        <v>21</v>
      </c>
      <c r="Q1568">
        <f t="shared" si="96"/>
        <v>108.05</v>
      </c>
      <c r="R1568" s="10">
        <f t="shared" si="97"/>
        <v>42549.916712962964</v>
      </c>
      <c r="S1568" s="12">
        <f t="shared" si="98"/>
        <v>2016</v>
      </c>
      <c r="T1568" s="12"/>
    </row>
    <row r="1569" spans="1:20" ht="42.75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8278</v>
      </c>
      <c r="O1569" t="s">
        <v>8300</v>
      </c>
      <c r="P1569">
        <f t="shared" si="99"/>
        <v>4</v>
      </c>
      <c r="Q1569">
        <f t="shared" si="96"/>
        <v>26.92</v>
      </c>
      <c r="R1569" s="10">
        <f t="shared" si="97"/>
        <v>41671.936863425923</v>
      </c>
      <c r="S1569" s="12">
        <f t="shared" si="98"/>
        <v>2014</v>
      </c>
      <c r="T1569" s="12"/>
    </row>
    <row r="1570" spans="1:20" ht="42.75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t="s">
        <v>8300</v>
      </c>
      <c r="P1570">
        <f t="shared" si="99"/>
        <v>14</v>
      </c>
      <c r="Q1570">
        <f t="shared" si="96"/>
        <v>155</v>
      </c>
      <c r="R1570" s="10">
        <f t="shared" si="97"/>
        <v>41962.062326388885</v>
      </c>
      <c r="S1570" s="12">
        <f t="shared" si="98"/>
        <v>2014</v>
      </c>
      <c r="T1570" s="12"/>
    </row>
    <row r="1571" spans="1:20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8278</v>
      </c>
      <c r="O1571" t="s">
        <v>8300</v>
      </c>
      <c r="P1571">
        <f t="shared" si="99"/>
        <v>0</v>
      </c>
      <c r="Q1571">
        <f t="shared" si="96"/>
        <v>0</v>
      </c>
      <c r="R1571" s="10">
        <f t="shared" si="97"/>
        <v>41389.679560185185</v>
      </c>
      <c r="S1571" s="12">
        <f t="shared" si="98"/>
        <v>2013</v>
      </c>
      <c r="T1571" s="12"/>
    </row>
    <row r="1572" spans="1:20" ht="28.5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t="s">
        <v>8300</v>
      </c>
      <c r="P1572">
        <f t="shared" si="99"/>
        <v>41</v>
      </c>
      <c r="Q1572">
        <f t="shared" si="96"/>
        <v>47.77</v>
      </c>
      <c r="R1572" s="10">
        <f t="shared" si="97"/>
        <v>42438.813449074078</v>
      </c>
      <c r="S1572" s="12">
        <f t="shared" si="98"/>
        <v>2016</v>
      </c>
      <c r="T1572" s="12"/>
    </row>
    <row r="1573" spans="1:20" ht="42.75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8278</v>
      </c>
      <c r="O1573" t="s">
        <v>8300</v>
      </c>
      <c r="P1573">
        <f t="shared" si="99"/>
        <v>1</v>
      </c>
      <c r="Q1573">
        <f t="shared" si="96"/>
        <v>20</v>
      </c>
      <c r="R1573" s="10">
        <f t="shared" si="97"/>
        <v>42144.769479166673</v>
      </c>
      <c r="S1573" s="12">
        <f t="shared" si="98"/>
        <v>2015</v>
      </c>
      <c r="T1573" s="12"/>
    </row>
    <row r="1574" spans="1:20" ht="42.75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8278</v>
      </c>
      <c r="O1574" t="s">
        <v>8300</v>
      </c>
      <c r="P1574">
        <f t="shared" si="99"/>
        <v>5</v>
      </c>
      <c r="Q1574">
        <f t="shared" si="96"/>
        <v>41.67</v>
      </c>
      <c r="R1574" s="10">
        <f t="shared" si="97"/>
        <v>42404.033090277779</v>
      </c>
      <c r="S1574" s="12">
        <f t="shared" si="98"/>
        <v>2016</v>
      </c>
      <c r="T1574" s="12"/>
    </row>
    <row r="1575" spans="1:20" ht="42.75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t="s">
        <v>8300</v>
      </c>
      <c r="P1575">
        <f t="shared" si="99"/>
        <v>2</v>
      </c>
      <c r="Q1575">
        <f t="shared" si="96"/>
        <v>74.33</v>
      </c>
      <c r="R1575" s="10">
        <f t="shared" si="97"/>
        <v>42786.000023148154</v>
      </c>
      <c r="S1575" s="12">
        <f t="shared" si="98"/>
        <v>2017</v>
      </c>
      <c r="T1575" s="12"/>
    </row>
    <row r="1576" spans="1:20" ht="42.75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t="s">
        <v>8300</v>
      </c>
      <c r="P1576">
        <f t="shared" si="99"/>
        <v>5</v>
      </c>
      <c r="Q1576">
        <f t="shared" si="96"/>
        <v>84.33</v>
      </c>
      <c r="R1576" s="10">
        <f t="shared" si="97"/>
        <v>42017.927418981482</v>
      </c>
      <c r="S1576" s="12">
        <f t="shared" si="98"/>
        <v>2015</v>
      </c>
      <c r="T1576" s="12"/>
    </row>
    <row r="1577" spans="1:20" ht="42.75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t="s">
        <v>8300</v>
      </c>
      <c r="P1577">
        <f t="shared" si="99"/>
        <v>23</v>
      </c>
      <c r="Q1577">
        <f t="shared" si="96"/>
        <v>65.459999999999994</v>
      </c>
      <c r="R1577" s="10">
        <f t="shared" si="97"/>
        <v>41799.524259259262</v>
      </c>
      <c r="S1577" s="12">
        <f t="shared" si="98"/>
        <v>2014</v>
      </c>
      <c r="T1577" s="12"/>
    </row>
    <row r="1578" spans="1:20" ht="28.5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t="s">
        <v>8300</v>
      </c>
      <c r="P1578">
        <f t="shared" si="99"/>
        <v>13</v>
      </c>
      <c r="Q1578">
        <f t="shared" si="96"/>
        <v>65</v>
      </c>
      <c r="R1578" s="10">
        <f t="shared" si="97"/>
        <v>42140.879259259258</v>
      </c>
      <c r="S1578" s="12">
        <f t="shared" si="98"/>
        <v>2015</v>
      </c>
      <c r="T1578" s="12"/>
    </row>
    <row r="1579" spans="1:20" ht="42.75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8278</v>
      </c>
      <c r="O1579" t="s">
        <v>8300</v>
      </c>
      <c r="P1579">
        <f t="shared" si="99"/>
        <v>1</v>
      </c>
      <c r="Q1579">
        <f t="shared" si="96"/>
        <v>27.5</v>
      </c>
      <c r="R1579" s="10">
        <f t="shared" si="97"/>
        <v>41054.847777777781</v>
      </c>
      <c r="S1579" s="12">
        <f t="shared" si="98"/>
        <v>2012</v>
      </c>
      <c r="T1579" s="12"/>
    </row>
    <row r="1580" spans="1:20" ht="57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t="s">
        <v>8300</v>
      </c>
      <c r="P1580">
        <f t="shared" si="99"/>
        <v>11</v>
      </c>
      <c r="Q1580">
        <f t="shared" si="96"/>
        <v>51.25</v>
      </c>
      <c r="R1580" s="10">
        <f t="shared" si="97"/>
        <v>40399.065868055557</v>
      </c>
      <c r="S1580" s="12">
        <f t="shared" si="98"/>
        <v>2010</v>
      </c>
      <c r="T1580" s="12"/>
    </row>
    <row r="1581" spans="1:20" ht="28.5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8278</v>
      </c>
      <c r="O1581" t="s">
        <v>8300</v>
      </c>
      <c r="P1581">
        <f t="shared" si="99"/>
        <v>1</v>
      </c>
      <c r="Q1581">
        <f t="shared" si="96"/>
        <v>14</v>
      </c>
      <c r="R1581" s="10">
        <f t="shared" si="97"/>
        <v>41481.996423611112</v>
      </c>
      <c r="S1581" s="12">
        <f t="shared" si="98"/>
        <v>2013</v>
      </c>
      <c r="T1581" s="12"/>
    </row>
    <row r="1582" spans="1:20" ht="42.75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8278</v>
      </c>
      <c r="O1582" t="s">
        <v>8300</v>
      </c>
      <c r="P1582">
        <f t="shared" si="99"/>
        <v>0</v>
      </c>
      <c r="Q1582">
        <f t="shared" si="96"/>
        <v>0</v>
      </c>
      <c r="R1582" s="10">
        <f t="shared" si="97"/>
        <v>40990.050069444449</v>
      </c>
      <c r="S1582" s="12">
        <f t="shared" si="98"/>
        <v>2012</v>
      </c>
      <c r="T1582" s="12"/>
    </row>
    <row r="1583" spans="1:20" ht="42.75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8294</v>
      </c>
      <c r="O1583" t="s">
        <v>8301</v>
      </c>
      <c r="P1583">
        <f t="shared" si="99"/>
        <v>1</v>
      </c>
      <c r="Q1583">
        <f t="shared" si="96"/>
        <v>5</v>
      </c>
      <c r="R1583" s="10">
        <f t="shared" si="97"/>
        <v>42325.448958333334</v>
      </c>
      <c r="S1583" s="12">
        <f t="shared" si="98"/>
        <v>2015</v>
      </c>
      <c r="T1583" s="12"/>
    </row>
    <row r="1584" spans="1:20" ht="28.5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8294</v>
      </c>
      <c r="O1584" t="s">
        <v>8301</v>
      </c>
      <c r="P1584">
        <f t="shared" si="99"/>
        <v>9</v>
      </c>
      <c r="Q1584">
        <f t="shared" si="96"/>
        <v>31</v>
      </c>
      <c r="R1584" s="10">
        <f t="shared" si="97"/>
        <v>42246.789965277778</v>
      </c>
      <c r="S1584" s="12">
        <f t="shared" si="98"/>
        <v>2015</v>
      </c>
      <c r="T1584" s="12"/>
    </row>
    <row r="1585" spans="1:20" ht="42.75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8294</v>
      </c>
      <c r="O1585" t="s">
        <v>8301</v>
      </c>
      <c r="P1585">
        <f t="shared" si="99"/>
        <v>0</v>
      </c>
      <c r="Q1585">
        <f t="shared" si="96"/>
        <v>15</v>
      </c>
      <c r="R1585" s="10">
        <f t="shared" si="97"/>
        <v>41877.904988425929</v>
      </c>
      <c r="S1585" s="12">
        <f t="shared" si="98"/>
        <v>2014</v>
      </c>
      <c r="T1585" s="12"/>
    </row>
    <row r="1586" spans="1:20" ht="42.75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8294</v>
      </c>
      <c r="O1586" t="s">
        <v>8301</v>
      </c>
      <c r="P1586">
        <f t="shared" si="99"/>
        <v>0</v>
      </c>
      <c r="Q1586">
        <f t="shared" si="96"/>
        <v>0</v>
      </c>
      <c r="R1586" s="10">
        <f t="shared" si="97"/>
        <v>41779.649317129632</v>
      </c>
      <c r="S1586" s="12">
        <f t="shared" si="98"/>
        <v>2014</v>
      </c>
      <c r="T1586" s="12"/>
    </row>
    <row r="1587" spans="1:20" ht="57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8294</v>
      </c>
      <c r="O1587" t="s">
        <v>8301</v>
      </c>
      <c r="P1587">
        <f t="shared" si="99"/>
        <v>79</v>
      </c>
      <c r="Q1587">
        <f t="shared" si="96"/>
        <v>131.66999999999999</v>
      </c>
      <c r="R1587" s="10">
        <f t="shared" si="97"/>
        <v>42707.895462962959</v>
      </c>
      <c r="S1587" s="12">
        <f t="shared" si="98"/>
        <v>2016</v>
      </c>
      <c r="T1587" s="12"/>
    </row>
    <row r="1588" spans="1:20" ht="28.5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8294</v>
      </c>
      <c r="O1588" t="s">
        <v>8301</v>
      </c>
      <c r="P1588">
        <f t="shared" si="99"/>
        <v>0</v>
      </c>
      <c r="Q1588">
        <f t="shared" si="96"/>
        <v>0</v>
      </c>
      <c r="R1588" s="10">
        <f t="shared" si="97"/>
        <v>42069.104421296302</v>
      </c>
      <c r="S1588" s="12">
        <f t="shared" si="98"/>
        <v>2015</v>
      </c>
      <c r="T1588" s="12"/>
    </row>
    <row r="1589" spans="1:20" ht="42.75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8294</v>
      </c>
      <c r="O1589" t="s">
        <v>8301</v>
      </c>
      <c r="P1589">
        <f t="shared" si="99"/>
        <v>0</v>
      </c>
      <c r="Q1589">
        <f t="shared" si="96"/>
        <v>1</v>
      </c>
      <c r="R1589" s="10">
        <f t="shared" si="97"/>
        <v>41956.950983796298</v>
      </c>
      <c r="S1589" s="12">
        <f t="shared" si="98"/>
        <v>2014</v>
      </c>
      <c r="T1589" s="12"/>
    </row>
    <row r="1590" spans="1:20" ht="28.5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8294</v>
      </c>
      <c r="O1590" t="s">
        <v>8301</v>
      </c>
      <c r="P1590">
        <f t="shared" si="99"/>
        <v>0</v>
      </c>
      <c r="Q1590">
        <f t="shared" si="96"/>
        <v>0</v>
      </c>
      <c r="R1590" s="10">
        <f t="shared" si="97"/>
        <v>42005.24998842593</v>
      </c>
      <c r="S1590" s="12">
        <f t="shared" si="98"/>
        <v>2015</v>
      </c>
      <c r="T1590" s="12"/>
    </row>
    <row r="1591" spans="1:20" ht="42.75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8294</v>
      </c>
      <c r="O1591" t="s">
        <v>8301</v>
      </c>
      <c r="P1591">
        <f t="shared" si="99"/>
        <v>0</v>
      </c>
      <c r="Q1591">
        <f t="shared" si="96"/>
        <v>0</v>
      </c>
      <c r="R1591" s="10">
        <f t="shared" si="97"/>
        <v>42256.984791666662</v>
      </c>
      <c r="S1591" s="12">
        <f t="shared" si="98"/>
        <v>2015</v>
      </c>
      <c r="T1591" s="12"/>
    </row>
    <row r="1592" spans="1:20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8294</v>
      </c>
      <c r="O1592" t="s">
        <v>8301</v>
      </c>
      <c r="P1592">
        <f t="shared" si="99"/>
        <v>2</v>
      </c>
      <c r="Q1592">
        <f t="shared" si="96"/>
        <v>510</v>
      </c>
      <c r="R1592" s="10">
        <f t="shared" si="97"/>
        <v>42240.857222222221</v>
      </c>
      <c r="S1592" s="12">
        <f t="shared" si="98"/>
        <v>2015</v>
      </c>
      <c r="T1592" s="12"/>
    </row>
    <row r="1593" spans="1:20" ht="57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8294</v>
      </c>
      <c r="O1593" t="s">
        <v>8301</v>
      </c>
      <c r="P1593">
        <f t="shared" si="99"/>
        <v>29</v>
      </c>
      <c r="Q1593">
        <f t="shared" si="96"/>
        <v>44.48</v>
      </c>
      <c r="R1593" s="10">
        <f t="shared" si="97"/>
        <v>42433.726168981477</v>
      </c>
      <c r="S1593" s="12">
        <f t="shared" si="98"/>
        <v>2016</v>
      </c>
      <c r="T1593" s="12"/>
    </row>
    <row r="1594" spans="1:20" ht="28.5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8294</v>
      </c>
      <c r="O1594" t="s">
        <v>8301</v>
      </c>
      <c r="P1594">
        <f t="shared" si="99"/>
        <v>0</v>
      </c>
      <c r="Q1594">
        <f t="shared" si="96"/>
        <v>0</v>
      </c>
      <c r="R1594" s="10">
        <f t="shared" si="97"/>
        <v>42046.072743055556</v>
      </c>
      <c r="S1594" s="12">
        <f t="shared" si="98"/>
        <v>2015</v>
      </c>
      <c r="T1594" s="12"/>
    </row>
    <row r="1595" spans="1:20" ht="28.5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8294</v>
      </c>
      <c r="O1595" t="s">
        <v>8301</v>
      </c>
      <c r="P1595">
        <f t="shared" si="99"/>
        <v>0</v>
      </c>
      <c r="Q1595">
        <f t="shared" si="96"/>
        <v>1</v>
      </c>
      <c r="R1595" s="10">
        <f t="shared" si="97"/>
        <v>42033.845543981486</v>
      </c>
      <c r="S1595" s="12">
        <f t="shared" si="98"/>
        <v>2015</v>
      </c>
      <c r="T1595" s="12"/>
    </row>
    <row r="1596" spans="1:20" ht="28.5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8294</v>
      </c>
      <c r="O1596" t="s">
        <v>8301</v>
      </c>
      <c r="P1596">
        <f t="shared" si="99"/>
        <v>21</v>
      </c>
      <c r="Q1596">
        <f t="shared" si="96"/>
        <v>20.5</v>
      </c>
      <c r="R1596" s="10">
        <f t="shared" si="97"/>
        <v>42445.712754629625</v>
      </c>
      <c r="S1596" s="12">
        <f t="shared" si="98"/>
        <v>2016</v>
      </c>
      <c r="T1596" s="12"/>
    </row>
    <row r="1597" spans="1:20" ht="42.75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8294</v>
      </c>
      <c r="O1597" t="s">
        <v>8301</v>
      </c>
      <c r="P1597">
        <f t="shared" si="99"/>
        <v>0</v>
      </c>
      <c r="Q1597">
        <f t="shared" si="96"/>
        <v>40</v>
      </c>
      <c r="R1597" s="10">
        <f t="shared" si="97"/>
        <v>41780.050092592595</v>
      </c>
      <c r="S1597" s="12">
        <f t="shared" si="98"/>
        <v>2014</v>
      </c>
      <c r="T1597" s="12"/>
    </row>
    <row r="1598" spans="1:20" ht="42.75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8294</v>
      </c>
      <c r="O1598" t="s">
        <v>8301</v>
      </c>
      <c r="P1598">
        <f t="shared" si="99"/>
        <v>2</v>
      </c>
      <c r="Q1598">
        <f t="shared" si="96"/>
        <v>25</v>
      </c>
      <c r="R1598" s="10">
        <f t="shared" si="97"/>
        <v>41941.430196759262</v>
      </c>
      <c r="S1598" s="12">
        <f t="shared" si="98"/>
        <v>2014</v>
      </c>
      <c r="T1598" s="12"/>
    </row>
    <row r="1599" spans="1:20" ht="42.75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8294</v>
      </c>
      <c r="O1599" t="s">
        <v>8301</v>
      </c>
      <c r="P1599">
        <f t="shared" si="99"/>
        <v>0</v>
      </c>
      <c r="Q1599">
        <f t="shared" si="96"/>
        <v>0</v>
      </c>
      <c r="R1599" s="10">
        <f t="shared" si="97"/>
        <v>42603.354131944448</v>
      </c>
      <c r="S1599" s="12">
        <f t="shared" si="98"/>
        <v>2016</v>
      </c>
      <c r="T1599" s="12"/>
    </row>
    <row r="1600" spans="1:20" ht="57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8294</v>
      </c>
      <c r="O1600" t="s">
        <v>8301</v>
      </c>
      <c r="P1600">
        <f t="shared" si="99"/>
        <v>0</v>
      </c>
      <c r="Q1600">
        <f t="shared" si="96"/>
        <v>1</v>
      </c>
      <c r="R1600" s="10">
        <f t="shared" si="97"/>
        <v>42151.667337962965</v>
      </c>
      <c r="S1600" s="12">
        <f t="shared" si="98"/>
        <v>2015</v>
      </c>
      <c r="T1600" s="12"/>
    </row>
    <row r="1601" spans="1:20" ht="42.75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8294</v>
      </c>
      <c r="O1601" t="s">
        <v>8301</v>
      </c>
      <c r="P1601">
        <f t="shared" si="99"/>
        <v>0</v>
      </c>
      <c r="Q1601">
        <f t="shared" si="96"/>
        <v>0</v>
      </c>
      <c r="R1601" s="10">
        <f t="shared" si="97"/>
        <v>42438.53907407407</v>
      </c>
      <c r="S1601" s="12">
        <f t="shared" si="98"/>
        <v>2016</v>
      </c>
      <c r="T1601" s="12"/>
    </row>
    <row r="1602" spans="1:20" ht="42.75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8294</v>
      </c>
      <c r="O1602" t="s">
        <v>8301</v>
      </c>
      <c r="P1602">
        <f t="shared" si="99"/>
        <v>7</v>
      </c>
      <c r="Q1602">
        <f t="shared" si="96"/>
        <v>40.78</v>
      </c>
      <c r="R1602" s="10">
        <f t="shared" si="97"/>
        <v>41791.057314814818</v>
      </c>
      <c r="S1602" s="12">
        <f t="shared" si="98"/>
        <v>2014</v>
      </c>
      <c r="T1602" s="12"/>
    </row>
    <row r="1603" spans="1:20" ht="42.75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8281</v>
      </c>
      <c r="O1603" t="s">
        <v>8282</v>
      </c>
      <c r="P1603">
        <f t="shared" si="99"/>
        <v>108</v>
      </c>
      <c r="Q1603">
        <f t="shared" ref="Q1603:Q1666" si="100">IFERROR(ROUND(E1603/L1603,2),0)</f>
        <v>48.33</v>
      </c>
      <c r="R1603" s="10">
        <f t="shared" ref="R1603:R1666" si="101">(((J1603/60)/60)/24)+DATE(1970,1,1)</f>
        <v>40638.092974537038</v>
      </c>
      <c r="S1603" s="12">
        <f t="shared" ref="S1603:S1666" si="102">YEAR(R1603)</f>
        <v>2011</v>
      </c>
      <c r="T1603" s="12"/>
    </row>
    <row r="1604" spans="1:20" ht="42.75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8281</v>
      </c>
      <c r="O1604" t="s">
        <v>8282</v>
      </c>
      <c r="P1604">
        <f t="shared" ref="P1604:P1667" si="103">ROUND(E1604/D1604*100,0)</f>
        <v>100</v>
      </c>
      <c r="Q1604">
        <f t="shared" si="100"/>
        <v>46.95</v>
      </c>
      <c r="R1604" s="10">
        <f t="shared" si="101"/>
        <v>40788.297650462962</v>
      </c>
      <c r="S1604" s="12">
        <f t="shared" si="102"/>
        <v>2011</v>
      </c>
      <c r="T1604" s="12"/>
    </row>
    <row r="1605" spans="1:20" ht="28.5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8281</v>
      </c>
      <c r="O1605" t="s">
        <v>8282</v>
      </c>
      <c r="P1605">
        <f t="shared" si="103"/>
        <v>100</v>
      </c>
      <c r="Q1605">
        <f t="shared" si="100"/>
        <v>66.69</v>
      </c>
      <c r="R1605" s="10">
        <f t="shared" si="101"/>
        <v>40876.169664351852</v>
      </c>
      <c r="S1605" s="12">
        <f t="shared" si="102"/>
        <v>2011</v>
      </c>
      <c r="T1605" s="12"/>
    </row>
    <row r="1606" spans="1:20" ht="42.75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8281</v>
      </c>
      <c r="O1606" t="s">
        <v>8282</v>
      </c>
      <c r="P1606">
        <f t="shared" si="103"/>
        <v>122</v>
      </c>
      <c r="Q1606">
        <f t="shared" si="100"/>
        <v>48.84</v>
      </c>
      <c r="R1606" s="10">
        <f t="shared" si="101"/>
        <v>40945.845312500001</v>
      </c>
      <c r="S1606" s="12">
        <f t="shared" si="102"/>
        <v>2012</v>
      </c>
      <c r="T1606" s="12"/>
    </row>
    <row r="1607" spans="1:20" ht="42.75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8281</v>
      </c>
      <c r="O1607" t="s">
        <v>8282</v>
      </c>
      <c r="P1607">
        <f t="shared" si="103"/>
        <v>101</v>
      </c>
      <c r="Q1607">
        <f t="shared" si="100"/>
        <v>137.31</v>
      </c>
      <c r="R1607" s="10">
        <f t="shared" si="101"/>
        <v>40747.012881944444</v>
      </c>
      <c r="S1607" s="12">
        <f t="shared" si="102"/>
        <v>2011</v>
      </c>
      <c r="T1607" s="12"/>
    </row>
    <row r="1608" spans="1:20" ht="42.75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8281</v>
      </c>
      <c r="O1608" t="s">
        <v>8282</v>
      </c>
      <c r="P1608">
        <f t="shared" si="103"/>
        <v>101</v>
      </c>
      <c r="Q1608">
        <f t="shared" si="100"/>
        <v>87.83</v>
      </c>
      <c r="R1608" s="10">
        <f t="shared" si="101"/>
        <v>40536.111550925925</v>
      </c>
      <c r="S1608" s="12">
        <f t="shared" si="102"/>
        <v>2010</v>
      </c>
      <c r="T1608" s="12"/>
    </row>
    <row r="1609" spans="1:20" ht="42.75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8281</v>
      </c>
      <c r="O1609" t="s">
        <v>8282</v>
      </c>
      <c r="P1609">
        <f t="shared" si="103"/>
        <v>145</v>
      </c>
      <c r="Q1609">
        <f t="shared" si="100"/>
        <v>70.790000000000006</v>
      </c>
      <c r="R1609" s="10">
        <f t="shared" si="101"/>
        <v>41053.80846064815</v>
      </c>
      <c r="S1609" s="12">
        <f t="shared" si="102"/>
        <v>2012</v>
      </c>
      <c r="T1609" s="12"/>
    </row>
    <row r="1610" spans="1:20" ht="28.5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8281</v>
      </c>
      <c r="O1610" t="s">
        <v>8282</v>
      </c>
      <c r="P1610">
        <f t="shared" si="103"/>
        <v>101</v>
      </c>
      <c r="Q1610">
        <f t="shared" si="100"/>
        <v>52.83</v>
      </c>
      <c r="R1610" s="10">
        <f t="shared" si="101"/>
        <v>41607.83085648148</v>
      </c>
      <c r="S1610" s="12">
        <f t="shared" si="102"/>
        <v>2013</v>
      </c>
      <c r="T1610" s="12"/>
    </row>
    <row r="1611" spans="1:20" ht="42.75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8281</v>
      </c>
      <c r="O1611" t="s">
        <v>8282</v>
      </c>
      <c r="P1611">
        <f t="shared" si="103"/>
        <v>118</v>
      </c>
      <c r="Q1611">
        <f t="shared" si="100"/>
        <v>443.75</v>
      </c>
      <c r="R1611" s="10">
        <f t="shared" si="101"/>
        <v>40796.001261574071</v>
      </c>
      <c r="S1611" s="12">
        <f t="shared" si="102"/>
        <v>2011</v>
      </c>
      <c r="T1611" s="12"/>
    </row>
    <row r="1612" spans="1:20" ht="28.5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8281</v>
      </c>
      <c r="O1612" t="s">
        <v>8282</v>
      </c>
      <c r="P1612">
        <f t="shared" si="103"/>
        <v>272</v>
      </c>
      <c r="Q1612">
        <f t="shared" si="100"/>
        <v>48.54</v>
      </c>
      <c r="R1612" s="10">
        <f t="shared" si="101"/>
        <v>41228.924884259257</v>
      </c>
      <c r="S1612" s="12">
        <f t="shared" si="102"/>
        <v>2012</v>
      </c>
      <c r="T1612" s="12"/>
    </row>
    <row r="1613" spans="1:20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8281</v>
      </c>
      <c r="O1613" t="s">
        <v>8282</v>
      </c>
      <c r="P1613">
        <f t="shared" si="103"/>
        <v>125</v>
      </c>
      <c r="Q1613">
        <f t="shared" si="100"/>
        <v>37.07</v>
      </c>
      <c r="R1613" s="10">
        <f t="shared" si="101"/>
        <v>41409.00037037037</v>
      </c>
      <c r="S1613" s="12">
        <f t="shared" si="102"/>
        <v>2013</v>
      </c>
      <c r="T1613" s="12"/>
    </row>
    <row r="1614" spans="1:20" ht="42.75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8281</v>
      </c>
      <c r="O1614" t="s">
        <v>8282</v>
      </c>
      <c r="P1614">
        <f t="shared" si="103"/>
        <v>110</v>
      </c>
      <c r="Q1614">
        <f t="shared" si="100"/>
        <v>50</v>
      </c>
      <c r="R1614" s="10">
        <f t="shared" si="101"/>
        <v>41246.874814814815</v>
      </c>
      <c r="S1614" s="12">
        <f t="shared" si="102"/>
        <v>2012</v>
      </c>
      <c r="T1614" s="12"/>
    </row>
    <row r="1615" spans="1:20" ht="42.75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8281</v>
      </c>
      <c r="O1615" t="s">
        <v>8282</v>
      </c>
      <c r="P1615">
        <f t="shared" si="103"/>
        <v>102</v>
      </c>
      <c r="Q1615">
        <f t="shared" si="100"/>
        <v>39.04</v>
      </c>
      <c r="R1615" s="10">
        <f t="shared" si="101"/>
        <v>41082.069467592592</v>
      </c>
      <c r="S1615" s="12">
        <f t="shared" si="102"/>
        <v>2012</v>
      </c>
      <c r="T1615" s="12"/>
    </row>
    <row r="1616" spans="1:20" ht="42.75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8281</v>
      </c>
      <c r="O1616" t="s">
        <v>8282</v>
      </c>
      <c r="P1616">
        <f t="shared" si="103"/>
        <v>103</v>
      </c>
      <c r="Q1616">
        <f t="shared" si="100"/>
        <v>66.69</v>
      </c>
      <c r="R1616" s="10">
        <f t="shared" si="101"/>
        <v>41794.981122685182</v>
      </c>
      <c r="S1616" s="12">
        <f t="shared" si="102"/>
        <v>2014</v>
      </c>
      <c r="T1616" s="12"/>
    </row>
    <row r="1617" spans="1:20" ht="42.75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8281</v>
      </c>
      <c r="O1617" t="s">
        <v>8282</v>
      </c>
      <c r="P1617">
        <f t="shared" si="103"/>
        <v>114</v>
      </c>
      <c r="Q1617">
        <f t="shared" si="100"/>
        <v>67.13</v>
      </c>
      <c r="R1617" s="10">
        <f t="shared" si="101"/>
        <v>40845.050879629627</v>
      </c>
      <c r="S1617" s="12">
        <f t="shared" si="102"/>
        <v>2011</v>
      </c>
      <c r="T1617" s="12"/>
    </row>
    <row r="1618" spans="1:20" ht="42.75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8281</v>
      </c>
      <c r="O1618" t="s">
        <v>8282</v>
      </c>
      <c r="P1618">
        <f t="shared" si="103"/>
        <v>104</v>
      </c>
      <c r="Q1618">
        <f t="shared" si="100"/>
        <v>66.37</v>
      </c>
      <c r="R1618" s="10">
        <f t="shared" si="101"/>
        <v>41194.715520833335</v>
      </c>
      <c r="S1618" s="12">
        <f t="shared" si="102"/>
        <v>2012</v>
      </c>
      <c r="T1618" s="12"/>
    </row>
    <row r="1619" spans="1:20" ht="28.5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8281</v>
      </c>
      <c r="O1619" t="s">
        <v>8282</v>
      </c>
      <c r="P1619">
        <f t="shared" si="103"/>
        <v>146</v>
      </c>
      <c r="Q1619">
        <f t="shared" si="100"/>
        <v>64.62</v>
      </c>
      <c r="R1619" s="10">
        <f t="shared" si="101"/>
        <v>41546.664212962962</v>
      </c>
      <c r="S1619" s="12">
        <f t="shared" si="102"/>
        <v>2013</v>
      </c>
      <c r="T1619" s="12"/>
    </row>
    <row r="1620" spans="1:20" ht="42.75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8281</v>
      </c>
      <c r="O1620" t="s">
        <v>8282</v>
      </c>
      <c r="P1620">
        <f t="shared" si="103"/>
        <v>105</v>
      </c>
      <c r="Q1620">
        <f t="shared" si="100"/>
        <v>58.37</v>
      </c>
      <c r="R1620" s="10">
        <f t="shared" si="101"/>
        <v>41301.654340277775</v>
      </c>
      <c r="S1620" s="12">
        <f t="shared" si="102"/>
        <v>2013</v>
      </c>
      <c r="T1620" s="12"/>
    </row>
    <row r="1621" spans="1:20" ht="42.75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8281</v>
      </c>
      <c r="O1621" t="s">
        <v>8282</v>
      </c>
      <c r="P1621">
        <f t="shared" si="103"/>
        <v>133</v>
      </c>
      <c r="Q1621">
        <f t="shared" si="100"/>
        <v>86.96</v>
      </c>
      <c r="R1621" s="10">
        <f t="shared" si="101"/>
        <v>41876.18618055556</v>
      </c>
      <c r="S1621" s="12">
        <f t="shared" si="102"/>
        <v>2014</v>
      </c>
      <c r="T1621" s="12"/>
    </row>
    <row r="1622" spans="1:20" ht="28.5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8281</v>
      </c>
      <c r="O1622" t="s">
        <v>8282</v>
      </c>
      <c r="P1622">
        <f t="shared" si="103"/>
        <v>113</v>
      </c>
      <c r="Q1622">
        <f t="shared" si="100"/>
        <v>66.47</v>
      </c>
      <c r="R1622" s="10">
        <f t="shared" si="101"/>
        <v>41321.339583333334</v>
      </c>
      <c r="S1622" s="12">
        <f t="shared" si="102"/>
        <v>2013</v>
      </c>
      <c r="T1622" s="12"/>
    </row>
    <row r="1623" spans="1:20" ht="42.75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8281</v>
      </c>
      <c r="O1623" t="s">
        <v>8282</v>
      </c>
      <c r="P1623">
        <f t="shared" si="103"/>
        <v>121</v>
      </c>
      <c r="Q1623">
        <f t="shared" si="100"/>
        <v>163.78</v>
      </c>
      <c r="R1623" s="10">
        <f t="shared" si="101"/>
        <v>41003.60665509259</v>
      </c>
      <c r="S1623" s="12">
        <f t="shared" si="102"/>
        <v>2012</v>
      </c>
      <c r="T1623" s="12"/>
    </row>
    <row r="1624" spans="1:20" ht="42.75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8281</v>
      </c>
      <c r="O1624" t="s">
        <v>8282</v>
      </c>
      <c r="P1624">
        <f t="shared" si="103"/>
        <v>102</v>
      </c>
      <c r="Q1624">
        <f t="shared" si="100"/>
        <v>107.98</v>
      </c>
      <c r="R1624" s="10">
        <f t="shared" si="101"/>
        <v>41950.29483796296</v>
      </c>
      <c r="S1624" s="12">
        <f t="shared" si="102"/>
        <v>2014</v>
      </c>
      <c r="T1624" s="12"/>
    </row>
    <row r="1625" spans="1:20" ht="42.75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8281</v>
      </c>
      <c r="O1625" t="s">
        <v>8282</v>
      </c>
      <c r="P1625">
        <f t="shared" si="103"/>
        <v>101</v>
      </c>
      <c r="Q1625">
        <f t="shared" si="100"/>
        <v>42.11</v>
      </c>
      <c r="R1625" s="10">
        <f t="shared" si="101"/>
        <v>41453.688530092593</v>
      </c>
      <c r="S1625" s="12">
        <f t="shared" si="102"/>
        <v>2013</v>
      </c>
      <c r="T1625" s="12"/>
    </row>
    <row r="1626" spans="1:20" ht="42.75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8281</v>
      </c>
      <c r="O1626" t="s">
        <v>8282</v>
      </c>
      <c r="P1626">
        <f t="shared" si="103"/>
        <v>118</v>
      </c>
      <c r="Q1626">
        <f t="shared" si="100"/>
        <v>47.2</v>
      </c>
      <c r="R1626" s="10">
        <f t="shared" si="101"/>
        <v>41243.367303240739</v>
      </c>
      <c r="S1626" s="12">
        <f t="shared" si="102"/>
        <v>2012</v>
      </c>
      <c r="T1626" s="12"/>
    </row>
    <row r="1627" spans="1:20" ht="57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8281</v>
      </c>
      <c r="O1627" t="s">
        <v>8282</v>
      </c>
      <c r="P1627">
        <f t="shared" si="103"/>
        <v>155</v>
      </c>
      <c r="Q1627">
        <f t="shared" si="100"/>
        <v>112.02</v>
      </c>
      <c r="R1627" s="10">
        <f t="shared" si="101"/>
        <v>41135.699687500004</v>
      </c>
      <c r="S1627" s="12">
        <f t="shared" si="102"/>
        <v>2012</v>
      </c>
      <c r="T1627" s="12"/>
    </row>
    <row r="1628" spans="1:20" ht="42.75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8281</v>
      </c>
      <c r="O1628" t="s">
        <v>8282</v>
      </c>
      <c r="P1628">
        <f t="shared" si="103"/>
        <v>101</v>
      </c>
      <c r="Q1628">
        <f t="shared" si="100"/>
        <v>74.95</v>
      </c>
      <c r="R1628" s="10">
        <f t="shared" si="101"/>
        <v>41579.847997685189</v>
      </c>
      <c r="S1628" s="12">
        <f t="shared" si="102"/>
        <v>2013</v>
      </c>
      <c r="T1628" s="12"/>
    </row>
    <row r="1629" spans="1:20" ht="42.75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8281</v>
      </c>
      <c r="O1629" t="s">
        <v>8282</v>
      </c>
      <c r="P1629">
        <f t="shared" si="103"/>
        <v>117</v>
      </c>
      <c r="Q1629">
        <f t="shared" si="100"/>
        <v>61.58</v>
      </c>
      <c r="R1629" s="10">
        <f t="shared" si="101"/>
        <v>41205.707048611112</v>
      </c>
      <c r="S1629" s="12">
        <f t="shared" si="102"/>
        <v>2012</v>
      </c>
      <c r="T1629" s="12"/>
    </row>
    <row r="1630" spans="1:20" ht="28.5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8281</v>
      </c>
      <c r="O1630" t="s">
        <v>8282</v>
      </c>
      <c r="P1630">
        <f t="shared" si="103"/>
        <v>101</v>
      </c>
      <c r="Q1630">
        <f t="shared" si="100"/>
        <v>45.88</v>
      </c>
      <c r="R1630" s="10">
        <f t="shared" si="101"/>
        <v>41774.737060185187</v>
      </c>
      <c r="S1630" s="12">
        <f t="shared" si="102"/>
        <v>2014</v>
      </c>
      <c r="T1630" s="12"/>
    </row>
    <row r="1631" spans="1:20" ht="28.5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8281</v>
      </c>
      <c r="O1631" t="s">
        <v>8282</v>
      </c>
      <c r="P1631">
        <f t="shared" si="103"/>
        <v>104</v>
      </c>
      <c r="Q1631">
        <f t="shared" si="100"/>
        <v>75.849999999999994</v>
      </c>
      <c r="R1631" s="10">
        <f t="shared" si="101"/>
        <v>41645.867280092592</v>
      </c>
      <c r="S1631" s="12">
        <f t="shared" si="102"/>
        <v>2014</v>
      </c>
      <c r="T1631" s="12"/>
    </row>
    <row r="1632" spans="1:20" ht="42.75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8281</v>
      </c>
      <c r="O1632" t="s">
        <v>8282</v>
      </c>
      <c r="P1632">
        <f t="shared" si="103"/>
        <v>265</v>
      </c>
      <c r="Q1632">
        <f t="shared" si="100"/>
        <v>84.21</v>
      </c>
      <c r="R1632" s="10">
        <f t="shared" si="101"/>
        <v>40939.837673611109</v>
      </c>
      <c r="S1632" s="12">
        <f t="shared" si="102"/>
        <v>2012</v>
      </c>
      <c r="T1632" s="12"/>
    </row>
    <row r="1633" spans="1:20" ht="42.75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8281</v>
      </c>
      <c r="O1633" t="s">
        <v>8282</v>
      </c>
      <c r="P1633">
        <f t="shared" si="103"/>
        <v>156</v>
      </c>
      <c r="Q1633">
        <f t="shared" si="100"/>
        <v>117.23</v>
      </c>
      <c r="R1633" s="10">
        <f t="shared" si="101"/>
        <v>41164.859502314815</v>
      </c>
      <c r="S1633" s="12">
        <f t="shared" si="102"/>
        <v>2012</v>
      </c>
      <c r="T1633" s="12"/>
    </row>
    <row r="1634" spans="1:20" ht="42.75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8281</v>
      </c>
      <c r="O1634" t="s">
        <v>8282</v>
      </c>
      <c r="P1634">
        <f t="shared" si="103"/>
        <v>102</v>
      </c>
      <c r="Q1634">
        <f t="shared" si="100"/>
        <v>86.49</v>
      </c>
      <c r="R1634" s="10">
        <f t="shared" si="101"/>
        <v>40750.340902777774</v>
      </c>
      <c r="S1634" s="12">
        <f t="shared" si="102"/>
        <v>2011</v>
      </c>
      <c r="T1634" s="12"/>
    </row>
    <row r="1635" spans="1:20" ht="42.75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8281</v>
      </c>
      <c r="O1635" t="s">
        <v>8282</v>
      </c>
      <c r="P1635">
        <f t="shared" si="103"/>
        <v>100</v>
      </c>
      <c r="Q1635">
        <f t="shared" si="100"/>
        <v>172.41</v>
      </c>
      <c r="R1635" s="10">
        <f t="shared" si="101"/>
        <v>40896.883750000001</v>
      </c>
      <c r="S1635" s="12">
        <f t="shared" si="102"/>
        <v>2011</v>
      </c>
      <c r="T1635" s="12"/>
    </row>
    <row r="1636" spans="1:20" ht="28.5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8281</v>
      </c>
      <c r="O1636" t="s">
        <v>8282</v>
      </c>
      <c r="P1636">
        <f t="shared" si="103"/>
        <v>101</v>
      </c>
      <c r="Q1636">
        <f t="shared" si="100"/>
        <v>62.81</v>
      </c>
      <c r="R1636" s="10">
        <f t="shared" si="101"/>
        <v>40658.189826388887</v>
      </c>
      <c r="S1636" s="12">
        <f t="shared" si="102"/>
        <v>2011</v>
      </c>
      <c r="T1636" s="12"/>
    </row>
    <row r="1637" spans="1:20" ht="57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8281</v>
      </c>
      <c r="O1637" t="s">
        <v>8282</v>
      </c>
      <c r="P1637">
        <f t="shared" si="103"/>
        <v>125</v>
      </c>
      <c r="Q1637">
        <f t="shared" si="100"/>
        <v>67.73</v>
      </c>
      <c r="R1637" s="10">
        <f t="shared" si="101"/>
        <v>42502.868761574078</v>
      </c>
      <c r="S1637" s="12">
        <f t="shared" si="102"/>
        <v>2016</v>
      </c>
      <c r="T1637" s="12"/>
    </row>
    <row r="1638" spans="1:20" ht="42.75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8281</v>
      </c>
      <c r="O1638" t="s">
        <v>8282</v>
      </c>
      <c r="P1638">
        <f t="shared" si="103"/>
        <v>104</v>
      </c>
      <c r="Q1638">
        <f t="shared" si="100"/>
        <v>53.56</v>
      </c>
      <c r="R1638" s="10">
        <f t="shared" si="101"/>
        <v>40663.08666666667</v>
      </c>
      <c r="S1638" s="12">
        <f t="shared" si="102"/>
        <v>2011</v>
      </c>
      <c r="T1638" s="12"/>
    </row>
    <row r="1639" spans="1:20" ht="42.75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8281</v>
      </c>
      <c r="O1639" t="s">
        <v>8282</v>
      </c>
      <c r="P1639">
        <f t="shared" si="103"/>
        <v>104</v>
      </c>
      <c r="Q1639">
        <f t="shared" si="100"/>
        <v>34.6</v>
      </c>
      <c r="R1639" s="10">
        <f t="shared" si="101"/>
        <v>40122.751620370371</v>
      </c>
      <c r="S1639" s="12">
        <f t="shared" si="102"/>
        <v>2009</v>
      </c>
      <c r="T1639" s="12"/>
    </row>
    <row r="1640" spans="1:20" ht="28.5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8281</v>
      </c>
      <c r="O1640" t="s">
        <v>8282</v>
      </c>
      <c r="P1640">
        <f t="shared" si="103"/>
        <v>105</v>
      </c>
      <c r="Q1640">
        <f t="shared" si="100"/>
        <v>38.89</v>
      </c>
      <c r="R1640" s="10">
        <f t="shared" si="101"/>
        <v>41288.68712962963</v>
      </c>
      <c r="S1640" s="12">
        <f t="shared" si="102"/>
        <v>2013</v>
      </c>
      <c r="T1640" s="12"/>
    </row>
    <row r="1641" spans="1:20" ht="42.75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8281</v>
      </c>
      <c r="O1641" t="s">
        <v>8282</v>
      </c>
      <c r="P1641">
        <f t="shared" si="103"/>
        <v>100</v>
      </c>
      <c r="Q1641">
        <f t="shared" si="100"/>
        <v>94.74</v>
      </c>
      <c r="R1641" s="10">
        <f t="shared" si="101"/>
        <v>40941.652372685188</v>
      </c>
      <c r="S1641" s="12">
        <f t="shared" si="102"/>
        <v>2012</v>
      </c>
      <c r="T1641" s="12"/>
    </row>
    <row r="1642" spans="1:20" ht="42.75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8281</v>
      </c>
      <c r="O1642" t="s">
        <v>8282</v>
      </c>
      <c r="P1642">
        <f t="shared" si="103"/>
        <v>170</v>
      </c>
      <c r="Q1642">
        <f t="shared" si="100"/>
        <v>39.97</v>
      </c>
      <c r="R1642" s="10">
        <f t="shared" si="101"/>
        <v>40379.23096064815</v>
      </c>
      <c r="S1642" s="12">
        <f t="shared" si="102"/>
        <v>2010</v>
      </c>
      <c r="T1642" s="12"/>
    </row>
    <row r="1643" spans="1:20" ht="28.5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8281</v>
      </c>
      <c r="O1643" t="s">
        <v>8302</v>
      </c>
      <c r="P1643">
        <f t="shared" si="103"/>
        <v>101</v>
      </c>
      <c r="Q1643">
        <f t="shared" si="100"/>
        <v>97.5</v>
      </c>
      <c r="R1643" s="10">
        <f t="shared" si="101"/>
        <v>41962.596574074079</v>
      </c>
      <c r="S1643" s="12">
        <f t="shared" si="102"/>
        <v>2014</v>
      </c>
      <c r="T1643" s="12"/>
    </row>
    <row r="1644" spans="1:20" ht="42.75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8281</v>
      </c>
      <c r="O1644" t="s">
        <v>8302</v>
      </c>
      <c r="P1644">
        <f t="shared" si="103"/>
        <v>100</v>
      </c>
      <c r="Q1644">
        <f t="shared" si="100"/>
        <v>42.86</v>
      </c>
      <c r="R1644" s="10">
        <f t="shared" si="101"/>
        <v>40688.024618055555</v>
      </c>
      <c r="S1644" s="12">
        <f t="shared" si="102"/>
        <v>2011</v>
      </c>
      <c r="T1644" s="12"/>
    </row>
    <row r="1645" spans="1:20" ht="28.5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8281</v>
      </c>
      <c r="O1645" t="s">
        <v>8302</v>
      </c>
      <c r="P1645">
        <f t="shared" si="103"/>
        <v>125</v>
      </c>
      <c r="Q1645">
        <f t="shared" si="100"/>
        <v>168.51</v>
      </c>
      <c r="R1645" s="10">
        <f t="shared" si="101"/>
        <v>41146.824212962965</v>
      </c>
      <c r="S1645" s="12">
        <f t="shared" si="102"/>
        <v>2012</v>
      </c>
      <c r="T1645" s="12"/>
    </row>
    <row r="1646" spans="1:20" ht="42.75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8281</v>
      </c>
      <c r="O1646" t="s">
        <v>8302</v>
      </c>
      <c r="P1646">
        <f t="shared" si="103"/>
        <v>110</v>
      </c>
      <c r="Q1646">
        <f t="shared" si="100"/>
        <v>85.55</v>
      </c>
      <c r="R1646" s="10">
        <f t="shared" si="101"/>
        <v>41175.05972222222</v>
      </c>
      <c r="S1646" s="12">
        <f t="shared" si="102"/>
        <v>2012</v>
      </c>
      <c r="T1646" s="12"/>
    </row>
    <row r="1647" spans="1:20" ht="42.75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8281</v>
      </c>
      <c r="O1647" t="s">
        <v>8302</v>
      </c>
      <c r="P1647">
        <f t="shared" si="103"/>
        <v>111</v>
      </c>
      <c r="Q1647">
        <f t="shared" si="100"/>
        <v>554</v>
      </c>
      <c r="R1647" s="10">
        <f t="shared" si="101"/>
        <v>41521.617361111108</v>
      </c>
      <c r="S1647" s="12">
        <f t="shared" si="102"/>
        <v>2013</v>
      </c>
      <c r="T1647" s="12"/>
    </row>
    <row r="1648" spans="1:20" ht="42.75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8281</v>
      </c>
      <c r="O1648" t="s">
        <v>8302</v>
      </c>
      <c r="P1648">
        <f t="shared" si="103"/>
        <v>110</v>
      </c>
      <c r="Q1648">
        <f t="shared" si="100"/>
        <v>26.55</v>
      </c>
      <c r="R1648" s="10">
        <f t="shared" si="101"/>
        <v>41833.450266203705</v>
      </c>
      <c r="S1648" s="12">
        <f t="shared" si="102"/>
        <v>2014</v>
      </c>
      <c r="T1648" s="12"/>
    </row>
    <row r="1649" spans="1:20" ht="42.75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t="s">
        <v>8302</v>
      </c>
      <c r="P1649">
        <f t="shared" si="103"/>
        <v>105</v>
      </c>
      <c r="Q1649">
        <f t="shared" si="100"/>
        <v>113.83</v>
      </c>
      <c r="R1649" s="10">
        <f t="shared" si="101"/>
        <v>41039.409456018519</v>
      </c>
      <c r="S1649" s="12">
        <f t="shared" si="102"/>
        <v>2012</v>
      </c>
      <c r="T1649" s="12"/>
    </row>
    <row r="1650" spans="1:20" ht="42.75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8281</v>
      </c>
      <c r="O1650" t="s">
        <v>8302</v>
      </c>
      <c r="P1650">
        <f t="shared" si="103"/>
        <v>125</v>
      </c>
      <c r="Q1650">
        <f t="shared" si="100"/>
        <v>32.01</v>
      </c>
      <c r="R1650" s="10">
        <f t="shared" si="101"/>
        <v>40592.704652777778</v>
      </c>
      <c r="S1650" s="12">
        <f t="shared" si="102"/>
        <v>2011</v>
      </c>
      <c r="T1650" s="12"/>
    </row>
    <row r="1651" spans="1:20" ht="42.75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8281</v>
      </c>
      <c r="O1651" t="s">
        <v>8302</v>
      </c>
      <c r="P1651">
        <f t="shared" si="103"/>
        <v>101</v>
      </c>
      <c r="Q1651">
        <f t="shared" si="100"/>
        <v>47.19</v>
      </c>
      <c r="R1651" s="10">
        <f t="shared" si="101"/>
        <v>41737.684664351851</v>
      </c>
      <c r="S1651" s="12">
        <f t="shared" si="102"/>
        <v>2014</v>
      </c>
      <c r="T1651" s="12"/>
    </row>
    <row r="1652" spans="1:20" ht="42.75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8281</v>
      </c>
      <c r="O1652" t="s">
        <v>8302</v>
      </c>
      <c r="P1652">
        <f t="shared" si="103"/>
        <v>142</v>
      </c>
      <c r="Q1652">
        <f t="shared" si="100"/>
        <v>88.47</v>
      </c>
      <c r="R1652" s="10">
        <f t="shared" si="101"/>
        <v>41526.435613425929</v>
      </c>
      <c r="S1652" s="12">
        <f t="shared" si="102"/>
        <v>2013</v>
      </c>
      <c r="T1652" s="12"/>
    </row>
    <row r="1653" spans="1:20" ht="42.75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8281</v>
      </c>
      <c r="O1653" t="s">
        <v>8302</v>
      </c>
      <c r="P1653">
        <f t="shared" si="103"/>
        <v>101</v>
      </c>
      <c r="Q1653">
        <f t="shared" si="100"/>
        <v>100.75</v>
      </c>
      <c r="R1653" s="10">
        <f t="shared" si="101"/>
        <v>40625.900694444441</v>
      </c>
      <c r="S1653" s="12">
        <f t="shared" si="102"/>
        <v>2011</v>
      </c>
      <c r="T1653" s="12"/>
    </row>
    <row r="1654" spans="1:20" ht="42.75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8281</v>
      </c>
      <c r="O1654" t="s">
        <v>8302</v>
      </c>
      <c r="P1654">
        <f t="shared" si="103"/>
        <v>101</v>
      </c>
      <c r="Q1654">
        <f t="shared" si="100"/>
        <v>64.709999999999994</v>
      </c>
      <c r="R1654" s="10">
        <f t="shared" si="101"/>
        <v>41572.492974537039</v>
      </c>
      <c r="S1654" s="12">
        <f t="shared" si="102"/>
        <v>2013</v>
      </c>
      <c r="T1654" s="12"/>
    </row>
    <row r="1655" spans="1:20" ht="42.75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8281</v>
      </c>
      <c r="O1655" t="s">
        <v>8302</v>
      </c>
      <c r="P1655">
        <f t="shared" si="103"/>
        <v>174</v>
      </c>
      <c r="Q1655">
        <f t="shared" si="100"/>
        <v>51.85</v>
      </c>
      <c r="R1655" s="10">
        <f t="shared" si="101"/>
        <v>40626.834444444445</v>
      </c>
      <c r="S1655" s="12">
        <f t="shared" si="102"/>
        <v>2011</v>
      </c>
      <c r="T1655" s="12"/>
    </row>
    <row r="1656" spans="1:20" ht="42.75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8281</v>
      </c>
      <c r="O1656" t="s">
        <v>8302</v>
      </c>
      <c r="P1656">
        <f t="shared" si="103"/>
        <v>120</v>
      </c>
      <c r="Q1656">
        <f t="shared" si="100"/>
        <v>38.79</v>
      </c>
      <c r="R1656" s="10">
        <f t="shared" si="101"/>
        <v>40987.890740740739</v>
      </c>
      <c r="S1656" s="12">
        <f t="shared" si="102"/>
        <v>2012</v>
      </c>
      <c r="T1656" s="12"/>
    </row>
    <row r="1657" spans="1:20" ht="28.5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8281</v>
      </c>
      <c r="O1657" t="s">
        <v>8302</v>
      </c>
      <c r="P1657">
        <f t="shared" si="103"/>
        <v>143</v>
      </c>
      <c r="Q1657">
        <f t="shared" si="100"/>
        <v>44.65</v>
      </c>
      <c r="R1657" s="10">
        <f t="shared" si="101"/>
        <v>40974.791898148149</v>
      </c>
      <c r="S1657" s="12">
        <f t="shared" si="102"/>
        <v>2012</v>
      </c>
      <c r="T1657" s="12"/>
    </row>
    <row r="1658" spans="1:20" ht="57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8281</v>
      </c>
      <c r="O1658" t="s">
        <v>8302</v>
      </c>
      <c r="P1658">
        <f t="shared" si="103"/>
        <v>100</v>
      </c>
      <c r="Q1658">
        <f t="shared" si="100"/>
        <v>156.77000000000001</v>
      </c>
      <c r="R1658" s="10">
        <f t="shared" si="101"/>
        <v>41226.928842592592</v>
      </c>
      <c r="S1658" s="12">
        <f t="shared" si="102"/>
        <v>2012</v>
      </c>
      <c r="T1658" s="12"/>
    </row>
    <row r="1659" spans="1:20" ht="42.75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8281</v>
      </c>
      <c r="O1659" t="s">
        <v>8302</v>
      </c>
      <c r="P1659">
        <f t="shared" si="103"/>
        <v>105</v>
      </c>
      <c r="Q1659">
        <f t="shared" si="100"/>
        <v>118.7</v>
      </c>
      <c r="R1659" s="10">
        <f t="shared" si="101"/>
        <v>41023.782037037039</v>
      </c>
      <c r="S1659" s="12">
        <f t="shared" si="102"/>
        <v>2012</v>
      </c>
      <c r="T1659" s="12"/>
    </row>
    <row r="1660" spans="1:20" ht="42.75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8281</v>
      </c>
      <c r="O1660" t="s">
        <v>8302</v>
      </c>
      <c r="P1660">
        <f t="shared" si="103"/>
        <v>132</v>
      </c>
      <c r="Q1660">
        <f t="shared" si="100"/>
        <v>74.150000000000006</v>
      </c>
      <c r="R1660" s="10">
        <f t="shared" si="101"/>
        <v>41223.22184027778</v>
      </c>
      <c r="S1660" s="12">
        <f t="shared" si="102"/>
        <v>2012</v>
      </c>
      <c r="T1660" s="12"/>
    </row>
    <row r="1661" spans="1:20" ht="42.75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8281</v>
      </c>
      <c r="O1661" t="s">
        <v>8302</v>
      </c>
      <c r="P1661">
        <f t="shared" si="103"/>
        <v>113</v>
      </c>
      <c r="Q1661">
        <f t="shared" si="100"/>
        <v>12.53</v>
      </c>
      <c r="R1661" s="10">
        <f t="shared" si="101"/>
        <v>41596.913437499999</v>
      </c>
      <c r="S1661" s="12">
        <f t="shared" si="102"/>
        <v>2013</v>
      </c>
      <c r="T1661" s="12"/>
    </row>
    <row r="1662" spans="1:20" ht="42.75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8281</v>
      </c>
      <c r="O1662" t="s">
        <v>8302</v>
      </c>
      <c r="P1662">
        <f t="shared" si="103"/>
        <v>1254</v>
      </c>
      <c r="Q1662">
        <f t="shared" si="100"/>
        <v>27.86</v>
      </c>
      <c r="R1662" s="10">
        <f t="shared" si="101"/>
        <v>42459.693865740745</v>
      </c>
      <c r="S1662" s="12">
        <f t="shared" si="102"/>
        <v>2016</v>
      </c>
      <c r="T1662" s="12"/>
    </row>
    <row r="1663" spans="1:20" ht="57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8281</v>
      </c>
      <c r="O1663" t="s">
        <v>8302</v>
      </c>
      <c r="P1663">
        <f t="shared" si="103"/>
        <v>103</v>
      </c>
      <c r="Q1663">
        <f t="shared" si="100"/>
        <v>80.180000000000007</v>
      </c>
      <c r="R1663" s="10">
        <f t="shared" si="101"/>
        <v>42343.998043981483</v>
      </c>
      <c r="S1663" s="12">
        <f t="shared" si="102"/>
        <v>2015</v>
      </c>
      <c r="T1663" s="12"/>
    </row>
    <row r="1664" spans="1:20" ht="42.75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8281</v>
      </c>
      <c r="O1664" t="s">
        <v>8302</v>
      </c>
      <c r="P1664">
        <f t="shared" si="103"/>
        <v>103</v>
      </c>
      <c r="Q1664">
        <f t="shared" si="100"/>
        <v>132.44</v>
      </c>
      <c r="R1664" s="10">
        <f t="shared" si="101"/>
        <v>40848.198333333334</v>
      </c>
      <c r="S1664" s="12">
        <f t="shared" si="102"/>
        <v>2011</v>
      </c>
      <c r="T1664" s="12"/>
    </row>
    <row r="1665" spans="1:20" ht="28.5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8281</v>
      </c>
      <c r="O1665" t="s">
        <v>8302</v>
      </c>
      <c r="P1665">
        <f t="shared" si="103"/>
        <v>108</v>
      </c>
      <c r="Q1665">
        <f t="shared" si="100"/>
        <v>33.75</v>
      </c>
      <c r="R1665" s="10">
        <f t="shared" si="101"/>
        <v>42006.02207175926</v>
      </c>
      <c r="S1665" s="12">
        <f t="shared" si="102"/>
        <v>2015</v>
      </c>
      <c r="T1665" s="12"/>
    </row>
    <row r="1666" spans="1:20" ht="42.75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8281</v>
      </c>
      <c r="O1666" t="s">
        <v>8302</v>
      </c>
      <c r="P1666">
        <f t="shared" si="103"/>
        <v>122</v>
      </c>
      <c r="Q1666">
        <f t="shared" si="100"/>
        <v>34.380000000000003</v>
      </c>
      <c r="R1666" s="10">
        <f t="shared" si="101"/>
        <v>40939.761782407404</v>
      </c>
      <c r="S1666" s="12">
        <f t="shared" si="102"/>
        <v>2012</v>
      </c>
      <c r="T1666" s="12"/>
    </row>
    <row r="1667" spans="1:20" ht="42.75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8281</v>
      </c>
      <c r="O1667" t="s">
        <v>8302</v>
      </c>
      <c r="P1667">
        <f t="shared" si="103"/>
        <v>119</v>
      </c>
      <c r="Q1667">
        <f t="shared" ref="Q1667:Q1730" si="104">IFERROR(ROUND(E1667/L1667,2),0)</f>
        <v>44.96</v>
      </c>
      <c r="R1667" s="10">
        <f t="shared" ref="R1667:R1730" si="105">(((J1667/60)/60)/24)+DATE(1970,1,1)</f>
        <v>40564.649456018517</v>
      </c>
      <c r="S1667" s="12">
        <f t="shared" ref="S1667:S1730" si="106">YEAR(R1667)</f>
        <v>2011</v>
      </c>
      <c r="T1667" s="12"/>
    </row>
    <row r="1668" spans="1:20" ht="42.75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8281</v>
      </c>
      <c r="O1668" t="s">
        <v>8302</v>
      </c>
      <c r="P1668">
        <f t="shared" ref="P1668:P1731" si="107">ROUND(E1668/D1668*100,0)</f>
        <v>161</v>
      </c>
      <c r="Q1668">
        <f t="shared" si="104"/>
        <v>41.04</v>
      </c>
      <c r="R1668" s="10">
        <f t="shared" si="105"/>
        <v>41331.253159722226</v>
      </c>
      <c r="S1668" s="12">
        <f t="shared" si="106"/>
        <v>2013</v>
      </c>
      <c r="T1668" s="12"/>
    </row>
    <row r="1669" spans="1:20" ht="42.75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8281</v>
      </c>
      <c r="O1669" t="s">
        <v>8302</v>
      </c>
      <c r="P1669">
        <f t="shared" si="107"/>
        <v>127</v>
      </c>
      <c r="Q1669">
        <f t="shared" si="104"/>
        <v>52.6</v>
      </c>
      <c r="R1669" s="10">
        <f t="shared" si="105"/>
        <v>41682.0705787037</v>
      </c>
      <c r="S1669" s="12">
        <f t="shared" si="106"/>
        <v>2014</v>
      </c>
      <c r="T1669" s="12"/>
    </row>
    <row r="1670" spans="1:20" ht="42.75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8281</v>
      </c>
      <c r="O1670" t="s">
        <v>8302</v>
      </c>
      <c r="P1670">
        <f t="shared" si="107"/>
        <v>103</v>
      </c>
      <c r="Q1670">
        <f t="shared" si="104"/>
        <v>70.78</v>
      </c>
      <c r="R1670" s="10">
        <f t="shared" si="105"/>
        <v>40845.14975694444</v>
      </c>
      <c r="S1670" s="12">
        <f t="shared" si="106"/>
        <v>2011</v>
      </c>
      <c r="T1670" s="12"/>
    </row>
    <row r="1671" spans="1:20" ht="57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8281</v>
      </c>
      <c r="O1671" t="s">
        <v>8302</v>
      </c>
      <c r="P1671">
        <f t="shared" si="107"/>
        <v>140</v>
      </c>
      <c r="Q1671">
        <f t="shared" si="104"/>
        <v>53.75</v>
      </c>
      <c r="R1671" s="10">
        <f t="shared" si="105"/>
        <v>42461.885138888887</v>
      </c>
      <c r="S1671" s="12">
        <f t="shared" si="106"/>
        <v>2016</v>
      </c>
      <c r="T1671" s="12"/>
    </row>
    <row r="1672" spans="1:20" ht="57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8281</v>
      </c>
      <c r="O1672" t="s">
        <v>8302</v>
      </c>
      <c r="P1672">
        <f t="shared" si="107"/>
        <v>103</v>
      </c>
      <c r="Q1672">
        <f t="shared" si="104"/>
        <v>44.61</v>
      </c>
      <c r="R1672" s="10">
        <f t="shared" si="105"/>
        <v>40313.930543981485</v>
      </c>
      <c r="S1672" s="12">
        <f t="shared" si="106"/>
        <v>2010</v>
      </c>
      <c r="T1672" s="12"/>
    </row>
    <row r="1673" spans="1:20" ht="28.5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8281</v>
      </c>
      <c r="O1673" t="s">
        <v>8302</v>
      </c>
      <c r="P1673">
        <f t="shared" si="107"/>
        <v>101</v>
      </c>
      <c r="Q1673">
        <f t="shared" si="104"/>
        <v>26.15</v>
      </c>
      <c r="R1673" s="10">
        <f t="shared" si="105"/>
        <v>42553.54414351852</v>
      </c>
      <c r="S1673" s="12">
        <f t="shared" si="106"/>
        <v>2016</v>
      </c>
      <c r="T1673" s="12"/>
    </row>
    <row r="1674" spans="1:20" ht="28.5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8281</v>
      </c>
      <c r="O1674" t="s">
        <v>8302</v>
      </c>
      <c r="P1674">
        <f t="shared" si="107"/>
        <v>113</v>
      </c>
      <c r="Q1674">
        <f t="shared" si="104"/>
        <v>39.18</v>
      </c>
      <c r="R1674" s="10">
        <f t="shared" si="105"/>
        <v>41034.656597222223</v>
      </c>
      <c r="S1674" s="12">
        <f t="shared" si="106"/>
        <v>2012</v>
      </c>
      <c r="T1674" s="12"/>
    </row>
    <row r="1675" spans="1:20" ht="42.75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8281</v>
      </c>
      <c r="O1675" t="s">
        <v>8302</v>
      </c>
      <c r="P1675">
        <f t="shared" si="107"/>
        <v>128</v>
      </c>
      <c r="Q1675">
        <f t="shared" si="104"/>
        <v>45.59</v>
      </c>
      <c r="R1675" s="10">
        <f t="shared" si="105"/>
        <v>42039.878379629634</v>
      </c>
      <c r="S1675" s="12">
        <f t="shared" si="106"/>
        <v>2015</v>
      </c>
      <c r="T1675" s="12"/>
    </row>
    <row r="1676" spans="1:20" ht="42.75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8281</v>
      </c>
      <c r="O1676" t="s">
        <v>8302</v>
      </c>
      <c r="P1676">
        <f t="shared" si="107"/>
        <v>202</v>
      </c>
      <c r="Q1676">
        <f t="shared" si="104"/>
        <v>89.25</v>
      </c>
      <c r="R1676" s="10">
        <f t="shared" si="105"/>
        <v>42569.605393518519</v>
      </c>
      <c r="S1676" s="12">
        <f t="shared" si="106"/>
        <v>2016</v>
      </c>
      <c r="T1676" s="12"/>
    </row>
    <row r="1677" spans="1:20" ht="28.5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8281</v>
      </c>
      <c r="O1677" t="s">
        <v>8302</v>
      </c>
      <c r="P1677">
        <f t="shared" si="107"/>
        <v>137</v>
      </c>
      <c r="Q1677">
        <f t="shared" si="104"/>
        <v>40.42</v>
      </c>
      <c r="R1677" s="10">
        <f t="shared" si="105"/>
        <v>40802.733101851853</v>
      </c>
      <c r="S1677" s="12">
        <f t="shared" si="106"/>
        <v>2011</v>
      </c>
      <c r="T1677" s="12"/>
    </row>
    <row r="1678" spans="1:20" ht="28.5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8281</v>
      </c>
      <c r="O1678" t="s">
        <v>8302</v>
      </c>
      <c r="P1678">
        <f t="shared" si="107"/>
        <v>115</v>
      </c>
      <c r="Q1678">
        <f t="shared" si="104"/>
        <v>82.38</v>
      </c>
      <c r="R1678" s="10">
        <f t="shared" si="105"/>
        <v>40973.72623842593</v>
      </c>
      <c r="S1678" s="12">
        <f t="shared" si="106"/>
        <v>2012</v>
      </c>
      <c r="T1678" s="12"/>
    </row>
    <row r="1679" spans="1:20" ht="42.75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8281</v>
      </c>
      <c r="O1679" t="s">
        <v>8302</v>
      </c>
      <c r="P1679">
        <f t="shared" si="107"/>
        <v>112</v>
      </c>
      <c r="Q1679">
        <f t="shared" si="104"/>
        <v>159.52000000000001</v>
      </c>
      <c r="R1679" s="10">
        <f t="shared" si="105"/>
        <v>42416.407129629632</v>
      </c>
      <c r="S1679" s="12">
        <f t="shared" si="106"/>
        <v>2016</v>
      </c>
      <c r="T1679" s="12"/>
    </row>
    <row r="1680" spans="1:20" ht="42.75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8281</v>
      </c>
      <c r="O1680" t="s">
        <v>8302</v>
      </c>
      <c r="P1680">
        <f t="shared" si="107"/>
        <v>118</v>
      </c>
      <c r="Q1680">
        <f t="shared" si="104"/>
        <v>36.24</v>
      </c>
      <c r="R1680" s="10">
        <f t="shared" si="105"/>
        <v>41662.854988425926</v>
      </c>
      <c r="S1680" s="12">
        <f t="shared" si="106"/>
        <v>2014</v>
      </c>
      <c r="T1680" s="12"/>
    </row>
    <row r="1681" spans="1:20" ht="57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8281</v>
      </c>
      <c r="O1681" t="s">
        <v>8302</v>
      </c>
      <c r="P1681">
        <f t="shared" si="107"/>
        <v>175</v>
      </c>
      <c r="Q1681">
        <f t="shared" si="104"/>
        <v>62.5</v>
      </c>
      <c r="R1681" s="10">
        <f t="shared" si="105"/>
        <v>40723.068807870368</v>
      </c>
      <c r="S1681" s="12">
        <f t="shared" si="106"/>
        <v>2011</v>
      </c>
      <c r="T1681" s="12"/>
    </row>
    <row r="1682" spans="1:20" ht="28.5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8281</v>
      </c>
      <c r="O1682" t="s">
        <v>8302</v>
      </c>
      <c r="P1682">
        <f t="shared" si="107"/>
        <v>118</v>
      </c>
      <c r="Q1682">
        <f t="shared" si="104"/>
        <v>47</v>
      </c>
      <c r="R1682" s="10">
        <f t="shared" si="105"/>
        <v>41802.757719907408</v>
      </c>
      <c r="S1682" s="12">
        <f t="shared" si="106"/>
        <v>2014</v>
      </c>
      <c r="T1682" s="12"/>
    </row>
    <row r="1683" spans="1:20" ht="42.75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8281</v>
      </c>
      <c r="O1683" t="s">
        <v>8303</v>
      </c>
      <c r="P1683">
        <f t="shared" si="107"/>
        <v>101</v>
      </c>
      <c r="Q1683">
        <f t="shared" si="104"/>
        <v>74.58</v>
      </c>
      <c r="R1683" s="10">
        <f t="shared" si="105"/>
        <v>42774.121342592596</v>
      </c>
      <c r="S1683" s="12">
        <f t="shared" si="106"/>
        <v>2017</v>
      </c>
      <c r="T1683" s="12"/>
    </row>
    <row r="1684" spans="1:20" ht="28.5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8281</v>
      </c>
      <c r="O1684" t="s">
        <v>8303</v>
      </c>
      <c r="P1684">
        <f t="shared" si="107"/>
        <v>0</v>
      </c>
      <c r="Q1684">
        <f t="shared" si="104"/>
        <v>0</v>
      </c>
      <c r="R1684" s="10">
        <f t="shared" si="105"/>
        <v>42779.21365740741</v>
      </c>
      <c r="S1684" s="12">
        <f t="shared" si="106"/>
        <v>2017</v>
      </c>
      <c r="T1684" s="12"/>
    </row>
    <row r="1685" spans="1:20" ht="42.75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8281</v>
      </c>
      <c r="O1685" t="s">
        <v>8303</v>
      </c>
      <c r="P1685">
        <f t="shared" si="107"/>
        <v>22</v>
      </c>
      <c r="Q1685">
        <f t="shared" si="104"/>
        <v>76</v>
      </c>
      <c r="R1685" s="10">
        <f t="shared" si="105"/>
        <v>42808.781689814816</v>
      </c>
      <c r="S1685" s="12">
        <f t="shared" si="106"/>
        <v>2017</v>
      </c>
      <c r="T1685" s="12"/>
    </row>
    <row r="1686" spans="1:20" ht="28.5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8281</v>
      </c>
      <c r="O1686" t="s">
        <v>8303</v>
      </c>
      <c r="P1686">
        <f t="shared" si="107"/>
        <v>109</v>
      </c>
      <c r="Q1686">
        <f t="shared" si="104"/>
        <v>86.44</v>
      </c>
      <c r="R1686" s="10">
        <f t="shared" si="105"/>
        <v>42783.815289351856</v>
      </c>
      <c r="S1686" s="12">
        <f t="shared" si="106"/>
        <v>2017</v>
      </c>
      <c r="T1686" s="12"/>
    </row>
    <row r="1687" spans="1:20" ht="42.75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8281</v>
      </c>
      <c r="O1687" t="s">
        <v>8303</v>
      </c>
      <c r="P1687">
        <f t="shared" si="107"/>
        <v>103</v>
      </c>
      <c r="Q1687">
        <f t="shared" si="104"/>
        <v>24</v>
      </c>
      <c r="R1687" s="10">
        <f t="shared" si="105"/>
        <v>42788.2502662037</v>
      </c>
      <c r="S1687" s="12">
        <f t="shared" si="106"/>
        <v>2017</v>
      </c>
      <c r="T1687" s="12"/>
    </row>
    <row r="1688" spans="1:20" ht="42.75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8281</v>
      </c>
      <c r="O1688" t="s">
        <v>8303</v>
      </c>
      <c r="P1688">
        <f t="shared" si="107"/>
        <v>0</v>
      </c>
      <c r="Q1688">
        <f t="shared" si="104"/>
        <v>18</v>
      </c>
      <c r="R1688" s="10">
        <f t="shared" si="105"/>
        <v>42792.843969907408</v>
      </c>
      <c r="S1688" s="12">
        <f t="shared" si="106"/>
        <v>2017</v>
      </c>
      <c r="T1688" s="12"/>
    </row>
    <row r="1689" spans="1:20" ht="42.75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8281</v>
      </c>
      <c r="O1689" t="s">
        <v>8303</v>
      </c>
      <c r="P1689">
        <f t="shared" si="107"/>
        <v>31</v>
      </c>
      <c r="Q1689">
        <f t="shared" si="104"/>
        <v>80.13</v>
      </c>
      <c r="R1689" s="10">
        <f t="shared" si="105"/>
        <v>42802.046817129631</v>
      </c>
      <c r="S1689" s="12">
        <f t="shared" si="106"/>
        <v>2017</v>
      </c>
      <c r="T1689" s="12"/>
    </row>
    <row r="1690" spans="1:20" ht="57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8281</v>
      </c>
      <c r="O1690" t="s">
        <v>8303</v>
      </c>
      <c r="P1690">
        <f t="shared" si="107"/>
        <v>44</v>
      </c>
      <c r="Q1690">
        <f t="shared" si="104"/>
        <v>253.14</v>
      </c>
      <c r="R1690" s="10">
        <f t="shared" si="105"/>
        <v>42804.534652777773</v>
      </c>
      <c r="S1690" s="12">
        <f t="shared" si="106"/>
        <v>2017</v>
      </c>
      <c r="T1690" s="12"/>
    </row>
    <row r="1691" spans="1:20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8281</v>
      </c>
      <c r="O1691" t="s">
        <v>8303</v>
      </c>
      <c r="P1691">
        <f t="shared" si="107"/>
        <v>100</v>
      </c>
      <c r="Q1691">
        <f t="shared" si="104"/>
        <v>171.43</v>
      </c>
      <c r="R1691" s="10">
        <f t="shared" si="105"/>
        <v>42780.942476851851</v>
      </c>
      <c r="S1691" s="12">
        <f t="shared" si="106"/>
        <v>2017</v>
      </c>
      <c r="T1691" s="12"/>
    </row>
    <row r="1692" spans="1:20" ht="42.75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8281</v>
      </c>
      <c r="O1692" t="s">
        <v>8303</v>
      </c>
      <c r="P1692">
        <f t="shared" si="107"/>
        <v>25</v>
      </c>
      <c r="Q1692">
        <f t="shared" si="104"/>
        <v>57.73</v>
      </c>
      <c r="R1692" s="10">
        <f t="shared" si="105"/>
        <v>42801.43104166667</v>
      </c>
      <c r="S1692" s="12">
        <f t="shared" si="106"/>
        <v>2017</v>
      </c>
      <c r="T1692" s="12"/>
    </row>
    <row r="1693" spans="1:20" ht="42.75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8281</v>
      </c>
      <c r="O1693" t="s">
        <v>8303</v>
      </c>
      <c r="P1693">
        <f t="shared" si="107"/>
        <v>33</v>
      </c>
      <c r="Q1693">
        <f t="shared" si="104"/>
        <v>264.26</v>
      </c>
      <c r="R1693" s="10">
        <f t="shared" si="105"/>
        <v>42795.701481481476</v>
      </c>
      <c r="S1693" s="12">
        <f t="shared" si="106"/>
        <v>2017</v>
      </c>
      <c r="T1693" s="12"/>
    </row>
    <row r="1694" spans="1:20" ht="42.75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8281</v>
      </c>
      <c r="O1694" t="s">
        <v>8303</v>
      </c>
      <c r="P1694">
        <f t="shared" si="107"/>
        <v>48</v>
      </c>
      <c r="Q1694">
        <f t="shared" si="104"/>
        <v>159.33000000000001</v>
      </c>
      <c r="R1694" s="10">
        <f t="shared" si="105"/>
        <v>42788.151238425926</v>
      </c>
      <c r="S1694" s="12">
        <f t="shared" si="106"/>
        <v>2017</v>
      </c>
      <c r="T1694" s="12"/>
    </row>
    <row r="1695" spans="1:20" ht="42.75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8281</v>
      </c>
      <c r="O1695" t="s">
        <v>8303</v>
      </c>
      <c r="P1695">
        <f t="shared" si="107"/>
        <v>9</v>
      </c>
      <c r="Q1695">
        <f t="shared" si="104"/>
        <v>35</v>
      </c>
      <c r="R1695" s="10">
        <f t="shared" si="105"/>
        <v>42803.920277777783</v>
      </c>
      <c r="S1695" s="12">
        <f t="shared" si="106"/>
        <v>2017</v>
      </c>
      <c r="T1695" s="12"/>
    </row>
    <row r="1696" spans="1:20" ht="42.75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8281</v>
      </c>
      <c r="O1696" t="s">
        <v>8303</v>
      </c>
      <c r="P1696">
        <f t="shared" si="107"/>
        <v>0</v>
      </c>
      <c r="Q1696">
        <f t="shared" si="104"/>
        <v>5</v>
      </c>
      <c r="R1696" s="10">
        <f t="shared" si="105"/>
        <v>42791.669837962967</v>
      </c>
      <c r="S1696" s="12">
        <f t="shared" si="106"/>
        <v>2017</v>
      </c>
      <c r="T1696" s="12"/>
    </row>
    <row r="1697" spans="1:20" ht="42.75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8281</v>
      </c>
      <c r="O1697" t="s">
        <v>8303</v>
      </c>
      <c r="P1697">
        <f t="shared" si="107"/>
        <v>12</v>
      </c>
      <c r="Q1697">
        <f t="shared" si="104"/>
        <v>61.09</v>
      </c>
      <c r="R1697" s="10">
        <f t="shared" si="105"/>
        <v>42801.031412037039</v>
      </c>
      <c r="S1697" s="12">
        <f t="shared" si="106"/>
        <v>2017</v>
      </c>
      <c r="T1697" s="12"/>
    </row>
    <row r="1698" spans="1:20" ht="42.75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8281</v>
      </c>
      <c r="O1698" t="s">
        <v>8303</v>
      </c>
      <c r="P1698">
        <f t="shared" si="107"/>
        <v>0</v>
      </c>
      <c r="Q1698">
        <f t="shared" si="104"/>
        <v>0</v>
      </c>
      <c r="R1698" s="10">
        <f t="shared" si="105"/>
        <v>42796.069571759261</v>
      </c>
      <c r="S1698" s="12">
        <f t="shared" si="106"/>
        <v>2017</v>
      </c>
      <c r="T1698" s="12"/>
    </row>
    <row r="1699" spans="1:20" ht="42.75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8281</v>
      </c>
      <c r="O1699" t="s">
        <v>8303</v>
      </c>
      <c r="P1699">
        <f t="shared" si="107"/>
        <v>20</v>
      </c>
      <c r="Q1699">
        <f t="shared" si="104"/>
        <v>114.82</v>
      </c>
      <c r="R1699" s="10">
        <f t="shared" si="105"/>
        <v>42805.032962962956</v>
      </c>
      <c r="S1699" s="12">
        <f t="shared" si="106"/>
        <v>2017</v>
      </c>
      <c r="T1699" s="12"/>
    </row>
    <row r="1700" spans="1:20" ht="71.25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8281</v>
      </c>
      <c r="O1700" t="s">
        <v>8303</v>
      </c>
      <c r="P1700">
        <f t="shared" si="107"/>
        <v>0</v>
      </c>
      <c r="Q1700">
        <f t="shared" si="104"/>
        <v>0</v>
      </c>
      <c r="R1700" s="10">
        <f t="shared" si="105"/>
        <v>42796.207870370374</v>
      </c>
      <c r="S1700" s="12">
        <f t="shared" si="106"/>
        <v>2017</v>
      </c>
      <c r="T1700" s="12"/>
    </row>
    <row r="1701" spans="1:20" ht="42.75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8281</v>
      </c>
      <c r="O1701" t="s">
        <v>8303</v>
      </c>
      <c r="P1701">
        <f t="shared" si="107"/>
        <v>4</v>
      </c>
      <c r="Q1701">
        <f t="shared" si="104"/>
        <v>54</v>
      </c>
      <c r="R1701" s="10">
        <f t="shared" si="105"/>
        <v>42806.863946759258</v>
      </c>
      <c r="S1701" s="12">
        <f t="shared" si="106"/>
        <v>2017</v>
      </c>
      <c r="T1701" s="12"/>
    </row>
    <row r="1702" spans="1:20" ht="42.75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t="s">
        <v>8303</v>
      </c>
      <c r="P1702">
        <f t="shared" si="107"/>
        <v>26</v>
      </c>
      <c r="Q1702">
        <f t="shared" si="104"/>
        <v>65.97</v>
      </c>
      <c r="R1702" s="10">
        <f t="shared" si="105"/>
        <v>42796.071643518517</v>
      </c>
      <c r="S1702" s="12">
        <f t="shared" si="106"/>
        <v>2017</v>
      </c>
      <c r="T1702" s="12"/>
    </row>
    <row r="1703" spans="1:20" ht="42.75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8281</v>
      </c>
      <c r="O1703" t="s">
        <v>8303</v>
      </c>
      <c r="P1703">
        <f t="shared" si="107"/>
        <v>0</v>
      </c>
      <c r="Q1703">
        <f t="shared" si="104"/>
        <v>5</v>
      </c>
      <c r="R1703" s="10">
        <f t="shared" si="105"/>
        <v>41989.664409722223</v>
      </c>
      <c r="S1703" s="12">
        <f t="shared" si="106"/>
        <v>2014</v>
      </c>
      <c r="T1703" s="12"/>
    </row>
    <row r="1704" spans="1:20" ht="28.5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8281</v>
      </c>
      <c r="O1704" t="s">
        <v>8303</v>
      </c>
      <c r="P1704">
        <f t="shared" si="107"/>
        <v>0</v>
      </c>
      <c r="Q1704">
        <f t="shared" si="104"/>
        <v>1</v>
      </c>
      <c r="R1704" s="10">
        <f t="shared" si="105"/>
        <v>42063.869791666672</v>
      </c>
      <c r="S1704" s="12">
        <f t="shared" si="106"/>
        <v>2015</v>
      </c>
      <c r="T1704" s="12"/>
    </row>
    <row r="1705" spans="1:20" ht="42.75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8281</v>
      </c>
      <c r="O1705" t="s">
        <v>8303</v>
      </c>
      <c r="P1705">
        <f t="shared" si="107"/>
        <v>1</v>
      </c>
      <c r="Q1705">
        <f t="shared" si="104"/>
        <v>25.5</v>
      </c>
      <c r="R1705" s="10">
        <f t="shared" si="105"/>
        <v>42187.281678240746</v>
      </c>
      <c r="S1705" s="12">
        <f t="shared" si="106"/>
        <v>2015</v>
      </c>
      <c r="T1705" s="12"/>
    </row>
    <row r="1706" spans="1:20" ht="28.5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8281</v>
      </c>
      <c r="O1706" t="s">
        <v>8303</v>
      </c>
      <c r="P1706">
        <f t="shared" si="107"/>
        <v>65</v>
      </c>
      <c r="Q1706">
        <f t="shared" si="104"/>
        <v>118.36</v>
      </c>
      <c r="R1706" s="10">
        <f t="shared" si="105"/>
        <v>42021.139733796299</v>
      </c>
      <c r="S1706" s="12">
        <f t="shared" si="106"/>
        <v>2015</v>
      </c>
      <c r="T1706" s="12"/>
    </row>
    <row r="1707" spans="1:20" ht="42.75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8281</v>
      </c>
      <c r="O1707" t="s">
        <v>8303</v>
      </c>
      <c r="P1707">
        <f t="shared" si="107"/>
        <v>0</v>
      </c>
      <c r="Q1707">
        <f t="shared" si="104"/>
        <v>0</v>
      </c>
      <c r="R1707" s="10">
        <f t="shared" si="105"/>
        <v>42245.016736111109</v>
      </c>
      <c r="S1707" s="12">
        <f t="shared" si="106"/>
        <v>2015</v>
      </c>
      <c r="T1707" s="12"/>
    </row>
    <row r="1708" spans="1:20" ht="42.75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8281</v>
      </c>
      <c r="O1708" t="s">
        <v>8303</v>
      </c>
      <c r="P1708">
        <f t="shared" si="107"/>
        <v>0</v>
      </c>
      <c r="Q1708">
        <f t="shared" si="104"/>
        <v>0</v>
      </c>
      <c r="R1708" s="10">
        <f t="shared" si="105"/>
        <v>42179.306388888886</v>
      </c>
      <c r="S1708" s="12">
        <f t="shared" si="106"/>
        <v>2015</v>
      </c>
      <c r="T1708" s="12"/>
    </row>
    <row r="1709" spans="1:20" ht="42.75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8281</v>
      </c>
      <c r="O1709" t="s">
        <v>8303</v>
      </c>
      <c r="P1709">
        <f t="shared" si="107"/>
        <v>10</v>
      </c>
      <c r="Q1709">
        <f t="shared" si="104"/>
        <v>54.11</v>
      </c>
      <c r="R1709" s="10">
        <f t="shared" si="105"/>
        <v>42427.721006944441</v>
      </c>
      <c r="S1709" s="12">
        <f t="shared" si="106"/>
        <v>2016</v>
      </c>
      <c r="T1709" s="12"/>
    </row>
    <row r="1710" spans="1:20" ht="42.75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8281</v>
      </c>
      <c r="O1710" t="s">
        <v>8303</v>
      </c>
      <c r="P1710">
        <f t="shared" si="107"/>
        <v>0</v>
      </c>
      <c r="Q1710">
        <f t="shared" si="104"/>
        <v>0</v>
      </c>
      <c r="R1710" s="10">
        <f t="shared" si="105"/>
        <v>42451.866967592592</v>
      </c>
      <c r="S1710" s="12">
        <f t="shared" si="106"/>
        <v>2016</v>
      </c>
      <c r="T1710" s="12"/>
    </row>
    <row r="1711" spans="1:20" ht="42.75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8281</v>
      </c>
      <c r="O1711" t="s">
        <v>8303</v>
      </c>
      <c r="P1711">
        <f t="shared" si="107"/>
        <v>5</v>
      </c>
      <c r="Q1711">
        <f t="shared" si="104"/>
        <v>21.25</v>
      </c>
      <c r="R1711" s="10">
        <f t="shared" si="105"/>
        <v>41841.56381944444</v>
      </c>
      <c r="S1711" s="12">
        <f t="shared" si="106"/>
        <v>2014</v>
      </c>
      <c r="T1711" s="12"/>
    </row>
    <row r="1712" spans="1:20" ht="28.5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8281</v>
      </c>
      <c r="O1712" t="s">
        <v>8303</v>
      </c>
      <c r="P1712">
        <f t="shared" si="107"/>
        <v>1</v>
      </c>
      <c r="Q1712">
        <f t="shared" si="104"/>
        <v>34</v>
      </c>
      <c r="R1712" s="10">
        <f t="shared" si="105"/>
        <v>42341.59129629629</v>
      </c>
      <c r="S1712" s="12">
        <f t="shared" si="106"/>
        <v>2015</v>
      </c>
      <c r="T1712" s="12"/>
    </row>
    <row r="1713" spans="1:20" ht="42.75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8281</v>
      </c>
      <c r="O1713" t="s">
        <v>8303</v>
      </c>
      <c r="P1713">
        <f t="shared" si="107"/>
        <v>11</v>
      </c>
      <c r="Q1713">
        <f t="shared" si="104"/>
        <v>525</v>
      </c>
      <c r="R1713" s="10">
        <f t="shared" si="105"/>
        <v>41852.646226851852</v>
      </c>
      <c r="S1713" s="12">
        <f t="shared" si="106"/>
        <v>2014</v>
      </c>
      <c r="T1713" s="12"/>
    </row>
    <row r="1714" spans="1:20" ht="57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8281</v>
      </c>
      <c r="O1714" t="s">
        <v>8303</v>
      </c>
      <c r="P1714">
        <f t="shared" si="107"/>
        <v>0</v>
      </c>
      <c r="Q1714">
        <f t="shared" si="104"/>
        <v>0</v>
      </c>
      <c r="R1714" s="10">
        <f t="shared" si="105"/>
        <v>42125.913807870369</v>
      </c>
      <c r="S1714" s="12">
        <f t="shared" si="106"/>
        <v>2015</v>
      </c>
      <c r="T1714" s="12"/>
    </row>
    <row r="1715" spans="1:20" ht="57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8281</v>
      </c>
      <c r="O1715" t="s">
        <v>8303</v>
      </c>
      <c r="P1715">
        <f t="shared" si="107"/>
        <v>2</v>
      </c>
      <c r="Q1715">
        <f t="shared" si="104"/>
        <v>50</v>
      </c>
      <c r="R1715" s="10">
        <f t="shared" si="105"/>
        <v>41887.801064814819</v>
      </c>
      <c r="S1715" s="12">
        <f t="shared" si="106"/>
        <v>2014</v>
      </c>
      <c r="T1715" s="12"/>
    </row>
    <row r="1716" spans="1:20" ht="42.75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8281</v>
      </c>
      <c r="O1716" t="s">
        <v>8303</v>
      </c>
      <c r="P1716">
        <f t="shared" si="107"/>
        <v>8</v>
      </c>
      <c r="Q1716">
        <f t="shared" si="104"/>
        <v>115.71</v>
      </c>
      <c r="R1716" s="10">
        <f t="shared" si="105"/>
        <v>42095.918530092589</v>
      </c>
      <c r="S1716" s="12">
        <f t="shared" si="106"/>
        <v>2015</v>
      </c>
      <c r="T1716" s="12"/>
    </row>
    <row r="1717" spans="1:20" ht="42.75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8281</v>
      </c>
      <c r="O1717" t="s">
        <v>8303</v>
      </c>
      <c r="P1717">
        <f t="shared" si="107"/>
        <v>0</v>
      </c>
      <c r="Q1717">
        <f t="shared" si="104"/>
        <v>5.5</v>
      </c>
      <c r="R1717" s="10">
        <f t="shared" si="105"/>
        <v>42064.217418981483</v>
      </c>
      <c r="S1717" s="12">
        <f t="shared" si="106"/>
        <v>2015</v>
      </c>
      <c r="T1717" s="12"/>
    </row>
    <row r="1718" spans="1:20" ht="42.75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8281</v>
      </c>
      <c r="O1718" t="s">
        <v>8303</v>
      </c>
      <c r="P1718">
        <f t="shared" si="107"/>
        <v>8</v>
      </c>
      <c r="Q1718">
        <f t="shared" si="104"/>
        <v>50</v>
      </c>
      <c r="R1718" s="10">
        <f t="shared" si="105"/>
        <v>42673.577534722222</v>
      </c>
      <c r="S1718" s="12">
        <f t="shared" si="106"/>
        <v>2016</v>
      </c>
      <c r="T1718" s="12"/>
    </row>
    <row r="1719" spans="1:20" ht="42.75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8281</v>
      </c>
      <c r="O1719" t="s">
        <v>8303</v>
      </c>
      <c r="P1719">
        <f t="shared" si="107"/>
        <v>43</v>
      </c>
      <c r="Q1719">
        <f t="shared" si="104"/>
        <v>34.020000000000003</v>
      </c>
      <c r="R1719" s="10">
        <f t="shared" si="105"/>
        <v>42460.98192129629</v>
      </c>
      <c r="S1719" s="12">
        <f t="shared" si="106"/>
        <v>2016</v>
      </c>
      <c r="T1719" s="12"/>
    </row>
    <row r="1720" spans="1:20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8281</v>
      </c>
      <c r="O1720" t="s">
        <v>8303</v>
      </c>
      <c r="P1720">
        <f t="shared" si="107"/>
        <v>0</v>
      </c>
      <c r="Q1720">
        <f t="shared" si="104"/>
        <v>37.5</v>
      </c>
      <c r="R1720" s="10">
        <f t="shared" si="105"/>
        <v>42460.610520833332</v>
      </c>
      <c r="S1720" s="12">
        <f t="shared" si="106"/>
        <v>2016</v>
      </c>
      <c r="T1720" s="12"/>
    </row>
    <row r="1721" spans="1:20" ht="42.75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8281</v>
      </c>
      <c r="O1721" t="s">
        <v>8303</v>
      </c>
      <c r="P1721">
        <f t="shared" si="107"/>
        <v>1</v>
      </c>
      <c r="Q1721">
        <f t="shared" si="104"/>
        <v>11.67</v>
      </c>
      <c r="R1721" s="10">
        <f t="shared" si="105"/>
        <v>41869.534618055557</v>
      </c>
      <c r="S1721" s="12">
        <f t="shared" si="106"/>
        <v>2014</v>
      </c>
      <c r="T1721" s="12"/>
    </row>
    <row r="1722" spans="1:20" ht="42.75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8281</v>
      </c>
      <c r="O1722" t="s">
        <v>8303</v>
      </c>
      <c r="P1722">
        <f t="shared" si="107"/>
        <v>6</v>
      </c>
      <c r="Q1722">
        <f t="shared" si="104"/>
        <v>28.13</v>
      </c>
      <c r="R1722" s="10">
        <f t="shared" si="105"/>
        <v>41922.783229166671</v>
      </c>
      <c r="S1722" s="12">
        <f t="shared" si="106"/>
        <v>2014</v>
      </c>
      <c r="T1722" s="12"/>
    </row>
    <row r="1723" spans="1:20" ht="42.75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8281</v>
      </c>
      <c r="O1723" t="s">
        <v>8303</v>
      </c>
      <c r="P1723">
        <f t="shared" si="107"/>
        <v>0</v>
      </c>
      <c r="Q1723">
        <f t="shared" si="104"/>
        <v>0</v>
      </c>
      <c r="R1723" s="10">
        <f t="shared" si="105"/>
        <v>42319.461377314816</v>
      </c>
      <c r="S1723" s="12">
        <f t="shared" si="106"/>
        <v>2015</v>
      </c>
      <c r="T1723" s="12"/>
    </row>
    <row r="1724" spans="1:20" ht="42.75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8281</v>
      </c>
      <c r="O1724" t="s">
        <v>8303</v>
      </c>
      <c r="P1724">
        <f t="shared" si="107"/>
        <v>0</v>
      </c>
      <c r="Q1724">
        <f t="shared" si="104"/>
        <v>1</v>
      </c>
      <c r="R1724" s="10">
        <f t="shared" si="105"/>
        <v>42425.960983796293</v>
      </c>
      <c r="S1724" s="12">
        <f t="shared" si="106"/>
        <v>2016</v>
      </c>
      <c r="T1724" s="12"/>
    </row>
    <row r="1725" spans="1:20" ht="57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8281</v>
      </c>
      <c r="O1725" t="s">
        <v>8303</v>
      </c>
      <c r="P1725">
        <f t="shared" si="107"/>
        <v>7</v>
      </c>
      <c r="Q1725">
        <f t="shared" si="104"/>
        <v>216.67</v>
      </c>
      <c r="R1725" s="10">
        <f t="shared" si="105"/>
        <v>42129.82540509259</v>
      </c>
      <c r="S1725" s="12">
        <f t="shared" si="106"/>
        <v>2015</v>
      </c>
      <c r="T1725" s="12"/>
    </row>
    <row r="1726" spans="1:20" ht="42.75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8281</v>
      </c>
      <c r="O1726" t="s">
        <v>8303</v>
      </c>
      <c r="P1726">
        <f t="shared" si="107"/>
        <v>1</v>
      </c>
      <c r="Q1726">
        <f t="shared" si="104"/>
        <v>8.75</v>
      </c>
      <c r="R1726" s="10">
        <f t="shared" si="105"/>
        <v>41912.932430555556</v>
      </c>
      <c r="S1726" s="12">
        <f t="shared" si="106"/>
        <v>2014</v>
      </c>
      <c r="T1726" s="12"/>
    </row>
    <row r="1727" spans="1:20" ht="42.75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8281</v>
      </c>
      <c r="O1727" t="s">
        <v>8303</v>
      </c>
      <c r="P1727">
        <f t="shared" si="107"/>
        <v>10</v>
      </c>
      <c r="Q1727">
        <f t="shared" si="104"/>
        <v>62.22</v>
      </c>
      <c r="R1727" s="10">
        <f t="shared" si="105"/>
        <v>41845.968159722222</v>
      </c>
      <c r="S1727" s="12">
        <f t="shared" si="106"/>
        <v>2014</v>
      </c>
      <c r="T1727" s="12"/>
    </row>
    <row r="1728" spans="1:20" ht="28.5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8281</v>
      </c>
      <c r="O1728" t="s">
        <v>8303</v>
      </c>
      <c r="P1728">
        <f t="shared" si="107"/>
        <v>34</v>
      </c>
      <c r="Q1728">
        <f t="shared" si="104"/>
        <v>137.25</v>
      </c>
      <c r="R1728" s="10">
        <f t="shared" si="105"/>
        <v>41788.919722222221</v>
      </c>
      <c r="S1728" s="12">
        <f t="shared" si="106"/>
        <v>2014</v>
      </c>
      <c r="T1728" s="12"/>
    </row>
    <row r="1729" spans="1:20" ht="42.75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8281</v>
      </c>
      <c r="O1729" t="s">
        <v>8303</v>
      </c>
      <c r="P1729">
        <f t="shared" si="107"/>
        <v>0</v>
      </c>
      <c r="Q1729">
        <f t="shared" si="104"/>
        <v>1</v>
      </c>
      <c r="R1729" s="10">
        <f t="shared" si="105"/>
        <v>42044.927974537044</v>
      </c>
      <c r="S1729" s="12">
        <f t="shared" si="106"/>
        <v>2015</v>
      </c>
      <c r="T1729" s="12"/>
    </row>
    <row r="1730" spans="1:20" ht="42.75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8281</v>
      </c>
      <c r="O1730" t="s">
        <v>8303</v>
      </c>
      <c r="P1730">
        <f t="shared" si="107"/>
        <v>68</v>
      </c>
      <c r="Q1730">
        <f t="shared" si="104"/>
        <v>122.14</v>
      </c>
      <c r="R1730" s="10">
        <f t="shared" si="105"/>
        <v>42268.625856481478</v>
      </c>
      <c r="S1730" s="12">
        <f t="shared" si="106"/>
        <v>2015</v>
      </c>
      <c r="T1730" s="12"/>
    </row>
    <row r="1731" spans="1:20" ht="42.75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8281</v>
      </c>
      <c r="O1731" t="s">
        <v>8303</v>
      </c>
      <c r="P1731">
        <f t="shared" si="107"/>
        <v>0</v>
      </c>
      <c r="Q1731">
        <f t="shared" ref="Q1731:Q1794" si="108">IFERROR(ROUND(E1731/L1731,2),0)</f>
        <v>0</v>
      </c>
      <c r="R1731" s="10">
        <f t="shared" ref="R1731:R1794" si="109">(((J1731/60)/60)/24)+DATE(1970,1,1)</f>
        <v>42471.052152777775</v>
      </c>
      <c r="S1731" s="12">
        <f t="shared" ref="S1731:S1794" si="110">YEAR(R1731)</f>
        <v>2016</v>
      </c>
      <c r="T1731" s="12"/>
    </row>
    <row r="1732" spans="1:20" ht="42.75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8281</v>
      </c>
      <c r="O1732" t="s">
        <v>8303</v>
      </c>
      <c r="P1732">
        <f t="shared" ref="P1732:P1795" si="111">ROUND(E1732/D1732*100,0)</f>
        <v>0</v>
      </c>
      <c r="Q1732">
        <f t="shared" si="108"/>
        <v>0</v>
      </c>
      <c r="R1732" s="10">
        <f t="shared" si="109"/>
        <v>42272.087766203709</v>
      </c>
      <c r="S1732" s="12">
        <f t="shared" si="110"/>
        <v>2015</v>
      </c>
      <c r="T1732" s="12"/>
    </row>
    <row r="1733" spans="1:20" ht="28.5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8281</v>
      </c>
      <c r="O1733" t="s">
        <v>8303</v>
      </c>
      <c r="P1733">
        <f t="shared" si="111"/>
        <v>0</v>
      </c>
      <c r="Q1733">
        <f t="shared" si="108"/>
        <v>0</v>
      </c>
      <c r="R1733" s="10">
        <f t="shared" si="109"/>
        <v>42152.906851851847</v>
      </c>
      <c r="S1733" s="12">
        <f t="shared" si="110"/>
        <v>2015</v>
      </c>
      <c r="T1733" s="12"/>
    </row>
    <row r="1734" spans="1:20" ht="42.75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8281</v>
      </c>
      <c r="O1734" t="s">
        <v>8303</v>
      </c>
      <c r="P1734">
        <f t="shared" si="111"/>
        <v>0</v>
      </c>
      <c r="Q1734">
        <f t="shared" si="108"/>
        <v>0</v>
      </c>
      <c r="R1734" s="10">
        <f t="shared" si="109"/>
        <v>42325.683807870373</v>
      </c>
      <c r="S1734" s="12">
        <f t="shared" si="110"/>
        <v>2015</v>
      </c>
      <c r="T1734" s="12"/>
    </row>
    <row r="1735" spans="1:20" ht="42.75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8281</v>
      </c>
      <c r="O1735" t="s">
        <v>8303</v>
      </c>
      <c r="P1735">
        <f t="shared" si="111"/>
        <v>0</v>
      </c>
      <c r="Q1735">
        <f t="shared" si="108"/>
        <v>0</v>
      </c>
      <c r="R1735" s="10">
        <f t="shared" si="109"/>
        <v>42614.675625000003</v>
      </c>
      <c r="S1735" s="12">
        <f t="shared" si="110"/>
        <v>2016</v>
      </c>
      <c r="T1735" s="12"/>
    </row>
    <row r="1736" spans="1:20" ht="42.75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8281</v>
      </c>
      <c r="O1736" t="s">
        <v>8303</v>
      </c>
      <c r="P1736">
        <f t="shared" si="111"/>
        <v>0</v>
      </c>
      <c r="Q1736">
        <f t="shared" si="108"/>
        <v>1</v>
      </c>
      <c r="R1736" s="10">
        <f t="shared" si="109"/>
        <v>42102.036527777775</v>
      </c>
      <c r="S1736" s="12">
        <f t="shared" si="110"/>
        <v>2015</v>
      </c>
      <c r="T1736" s="12"/>
    </row>
    <row r="1737" spans="1:20" ht="42.75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8281</v>
      </c>
      <c r="O1737" t="s">
        <v>8303</v>
      </c>
      <c r="P1737">
        <f t="shared" si="111"/>
        <v>11</v>
      </c>
      <c r="Q1737">
        <f t="shared" si="108"/>
        <v>55</v>
      </c>
      <c r="R1737" s="10">
        <f t="shared" si="109"/>
        <v>42559.814178240747</v>
      </c>
      <c r="S1737" s="12">
        <f t="shared" si="110"/>
        <v>2016</v>
      </c>
      <c r="T1737" s="12"/>
    </row>
    <row r="1738" spans="1:20" ht="28.5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8281</v>
      </c>
      <c r="O1738" t="s">
        <v>8303</v>
      </c>
      <c r="P1738">
        <f t="shared" si="111"/>
        <v>1</v>
      </c>
      <c r="Q1738">
        <f t="shared" si="108"/>
        <v>22</v>
      </c>
      <c r="R1738" s="10">
        <f t="shared" si="109"/>
        <v>42286.861493055556</v>
      </c>
      <c r="S1738" s="12">
        <f t="shared" si="110"/>
        <v>2015</v>
      </c>
      <c r="T1738" s="12"/>
    </row>
    <row r="1739" spans="1:20" ht="42.75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8281</v>
      </c>
      <c r="O1739" t="s">
        <v>8303</v>
      </c>
      <c r="P1739">
        <f t="shared" si="111"/>
        <v>21</v>
      </c>
      <c r="Q1739">
        <f t="shared" si="108"/>
        <v>56.67</v>
      </c>
      <c r="R1739" s="10">
        <f t="shared" si="109"/>
        <v>42175.948981481488</v>
      </c>
      <c r="S1739" s="12">
        <f t="shared" si="110"/>
        <v>2015</v>
      </c>
      <c r="T1739" s="12"/>
    </row>
    <row r="1740" spans="1:20" ht="28.5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8281</v>
      </c>
      <c r="O1740" t="s">
        <v>8303</v>
      </c>
      <c r="P1740">
        <f t="shared" si="111"/>
        <v>0</v>
      </c>
      <c r="Q1740">
        <f t="shared" si="108"/>
        <v>20</v>
      </c>
      <c r="R1740" s="10">
        <f t="shared" si="109"/>
        <v>41884.874328703707</v>
      </c>
      <c r="S1740" s="12">
        <f t="shared" si="110"/>
        <v>2014</v>
      </c>
      <c r="T1740" s="12"/>
    </row>
    <row r="1741" spans="1:20" ht="42.75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8281</v>
      </c>
      <c r="O1741" t="s">
        <v>8303</v>
      </c>
      <c r="P1741">
        <f t="shared" si="111"/>
        <v>0</v>
      </c>
      <c r="Q1741">
        <f t="shared" si="108"/>
        <v>1</v>
      </c>
      <c r="R1741" s="10">
        <f t="shared" si="109"/>
        <v>42435.874212962968</v>
      </c>
      <c r="S1741" s="12">
        <f t="shared" si="110"/>
        <v>2016</v>
      </c>
      <c r="T1741" s="12"/>
    </row>
    <row r="1742" spans="1:20" ht="42.75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8281</v>
      </c>
      <c r="O1742" t="s">
        <v>8303</v>
      </c>
      <c r="P1742">
        <f t="shared" si="111"/>
        <v>0</v>
      </c>
      <c r="Q1742">
        <f t="shared" si="108"/>
        <v>0</v>
      </c>
      <c r="R1742" s="10">
        <f t="shared" si="109"/>
        <v>42171.817384259266</v>
      </c>
      <c r="S1742" s="12">
        <f t="shared" si="110"/>
        <v>2015</v>
      </c>
      <c r="T1742" s="12"/>
    </row>
    <row r="1743" spans="1:20" ht="28.5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8294</v>
      </c>
      <c r="O1743" t="s">
        <v>8295</v>
      </c>
      <c r="P1743">
        <f t="shared" si="111"/>
        <v>111</v>
      </c>
      <c r="Q1743">
        <f t="shared" si="108"/>
        <v>25.58</v>
      </c>
      <c r="R1743" s="10">
        <f t="shared" si="109"/>
        <v>42120.628136574072</v>
      </c>
      <c r="S1743" s="12">
        <f t="shared" si="110"/>
        <v>2015</v>
      </c>
      <c r="T1743" s="12"/>
    </row>
    <row r="1744" spans="1:20" ht="42.75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8294</v>
      </c>
      <c r="O1744" t="s">
        <v>8295</v>
      </c>
      <c r="P1744">
        <f t="shared" si="111"/>
        <v>109</v>
      </c>
      <c r="Q1744">
        <f t="shared" si="108"/>
        <v>63.97</v>
      </c>
      <c r="R1744" s="10">
        <f t="shared" si="109"/>
        <v>42710.876967592587</v>
      </c>
      <c r="S1744" s="12">
        <f t="shared" si="110"/>
        <v>2016</v>
      </c>
      <c r="T1744" s="12"/>
    </row>
    <row r="1745" spans="1:20" ht="42.75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8294</v>
      </c>
      <c r="O1745" t="s">
        <v>8295</v>
      </c>
      <c r="P1745">
        <f t="shared" si="111"/>
        <v>100</v>
      </c>
      <c r="Q1745">
        <f t="shared" si="108"/>
        <v>89.93</v>
      </c>
      <c r="R1745" s="10">
        <f t="shared" si="109"/>
        <v>42586.925636574073</v>
      </c>
      <c r="S1745" s="12">
        <f t="shared" si="110"/>
        <v>2016</v>
      </c>
      <c r="T1745" s="12"/>
    </row>
    <row r="1746" spans="1:20" ht="42.75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8294</v>
      </c>
      <c r="O1746" t="s">
        <v>8295</v>
      </c>
      <c r="P1746">
        <f t="shared" si="111"/>
        <v>118</v>
      </c>
      <c r="Q1746">
        <f t="shared" si="108"/>
        <v>93.07</v>
      </c>
      <c r="R1746" s="10">
        <f t="shared" si="109"/>
        <v>42026.605057870373</v>
      </c>
      <c r="S1746" s="12">
        <f t="shared" si="110"/>
        <v>2015</v>
      </c>
      <c r="T1746" s="12"/>
    </row>
    <row r="1747" spans="1:20" ht="42.75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8294</v>
      </c>
      <c r="O1747" t="s">
        <v>8295</v>
      </c>
      <c r="P1747">
        <f t="shared" si="111"/>
        <v>114</v>
      </c>
      <c r="Q1747">
        <f t="shared" si="108"/>
        <v>89.67</v>
      </c>
      <c r="R1747" s="10">
        <f t="shared" si="109"/>
        <v>42690.259699074071</v>
      </c>
      <c r="S1747" s="12">
        <f t="shared" si="110"/>
        <v>2016</v>
      </c>
      <c r="T1747" s="12"/>
    </row>
    <row r="1748" spans="1:20" ht="57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8294</v>
      </c>
      <c r="O1748" t="s">
        <v>8295</v>
      </c>
      <c r="P1748">
        <f t="shared" si="111"/>
        <v>148</v>
      </c>
      <c r="Q1748">
        <f t="shared" si="108"/>
        <v>207.62</v>
      </c>
      <c r="R1748" s="10">
        <f t="shared" si="109"/>
        <v>42668.176701388889</v>
      </c>
      <c r="S1748" s="12">
        <f t="shared" si="110"/>
        <v>2016</v>
      </c>
      <c r="T1748" s="12"/>
    </row>
    <row r="1749" spans="1:20" ht="42.75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8294</v>
      </c>
      <c r="O1749" t="s">
        <v>8295</v>
      </c>
      <c r="P1749">
        <f t="shared" si="111"/>
        <v>105</v>
      </c>
      <c r="Q1749">
        <f t="shared" si="108"/>
        <v>59.41</v>
      </c>
      <c r="R1749" s="10">
        <f t="shared" si="109"/>
        <v>42292.435532407413</v>
      </c>
      <c r="S1749" s="12">
        <f t="shared" si="110"/>
        <v>2015</v>
      </c>
      <c r="T1749" s="12"/>
    </row>
    <row r="1750" spans="1:20" ht="28.5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8294</v>
      </c>
      <c r="O1750" t="s">
        <v>8295</v>
      </c>
      <c r="P1750">
        <f t="shared" si="111"/>
        <v>130</v>
      </c>
      <c r="Q1750">
        <f t="shared" si="108"/>
        <v>358.97</v>
      </c>
      <c r="R1750" s="10">
        <f t="shared" si="109"/>
        <v>42219.950729166667</v>
      </c>
      <c r="S1750" s="12">
        <f t="shared" si="110"/>
        <v>2015</v>
      </c>
      <c r="T1750" s="12"/>
    </row>
    <row r="1751" spans="1:20" ht="28.5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8294</v>
      </c>
      <c r="O1751" t="s">
        <v>8295</v>
      </c>
      <c r="P1751">
        <f t="shared" si="111"/>
        <v>123</v>
      </c>
      <c r="Q1751">
        <f t="shared" si="108"/>
        <v>94.74</v>
      </c>
      <c r="R1751" s="10">
        <f t="shared" si="109"/>
        <v>42758.975937499999</v>
      </c>
      <c r="S1751" s="12">
        <f t="shared" si="110"/>
        <v>2017</v>
      </c>
      <c r="T1751" s="12"/>
    </row>
    <row r="1752" spans="1:20" ht="42.75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8294</v>
      </c>
      <c r="O1752" t="s">
        <v>8295</v>
      </c>
      <c r="P1752">
        <f t="shared" si="111"/>
        <v>202</v>
      </c>
      <c r="Q1752">
        <f t="shared" si="108"/>
        <v>80.650000000000006</v>
      </c>
      <c r="R1752" s="10">
        <f t="shared" si="109"/>
        <v>42454.836851851855</v>
      </c>
      <c r="S1752" s="12">
        <f t="shared" si="110"/>
        <v>2016</v>
      </c>
      <c r="T1752" s="12"/>
    </row>
    <row r="1753" spans="1:20" ht="28.5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8294</v>
      </c>
      <c r="O1753" t="s">
        <v>8295</v>
      </c>
      <c r="P1753">
        <f t="shared" si="111"/>
        <v>103</v>
      </c>
      <c r="Q1753">
        <f t="shared" si="108"/>
        <v>168.69</v>
      </c>
      <c r="R1753" s="10">
        <f t="shared" si="109"/>
        <v>42052.7815162037</v>
      </c>
      <c r="S1753" s="12">
        <f t="shared" si="110"/>
        <v>2015</v>
      </c>
      <c r="T1753" s="12"/>
    </row>
    <row r="1754" spans="1:20" ht="28.5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8294</v>
      </c>
      <c r="O1754" t="s">
        <v>8295</v>
      </c>
      <c r="P1754">
        <f t="shared" si="111"/>
        <v>260</v>
      </c>
      <c r="Q1754">
        <f t="shared" si="108"/>
        <v>34.69</v>
      </c>
      <c r="R1754" s="10">
        <f t="shared" si="109"/>
        <v>42627.253263888888</v>
      </c>
      <c r="S1754" s="12">
        <f t="shared" si="110"/>
        <v>2016</v>
      </c>
      <c r="T1754" s="12"/>
    </row>
    <row r="1755" spans="1:20" ht="42.75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8294</v>
      </c>
      <c r="O1755" t="s">
        <v>8295</v>
      </c>
      <c r="P1755">
        <f t="shared" si="111"/>
        <v>108</v>
      </c>
      <c r="Q1755">
        <f t="shared" si="108"/>
        <v>462.86</v>
      </c>
      <c r="R1755" s="10">
        <f t="shared" si="109"/>
        <v>42420.74962962963</v>
      </c>
      <c r="S1755" s="12">
        <f t="shared" si="110"/>
        <v>2016</v>
      </c>
      <c r="T1755" s="12"/>
    </row>
    <row r="1756" spans="1:20" ht="42.75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8294</v>
      </c>
      <c r="O1756" t="s">
        <v>8295</v>
      </c>
      <c r="P1756">
        <f t="shared" si="111"/>
        <v>111</v>
      </c>
      <c r="Q1756">
        <f t="shared" si="108"/>
        <v>104.39</v>
      </c>
      <c r="R1756" s="10">
        <f t="shared" si="109"/>
        <v>42067.876770833333</v>
      </c>
      <c r="S1756" s="12">
        <f t="shared" si="110"/>
        <v>2015</v>
      </c>
      <c r="T1756" s="12"/>
    </row>
    <row r="1757" spans="1:20" ht="42.75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8294</v>
      </c>
      <c r="O1757" t="s">
        <v>8295</v>
      </c>
      <c r="P1757">
        <f t="shared" si="111"/>
        <v>120</v>
      </c>
      <c r="Q1757">
        <f t="shared" si="108"/>
        <v>7.5</v>
      </c>
      <c r="R1757" s="10">
        <f t="shared" si="109"/>
        <v>42252.788900462961</v>
      </c>
      <c r="S1757" s="12">
        <f t="shared" si="110"/>
        <v>2015</v>
      </c>
      <c r="T1757" s="12"/>
    </row>
    <row r="1758" spans="1:20" ht="42.75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8294</v>
      </c>
      <c r="O1758" t="s">
        <v>8295</v>
      </c>
      <c r="P1758">
        <f t="shared" si="111"/>
        <v>103</v>
      </c>
      <c r="Q1758">
        <f t="shared" si="108"/>
        <v>47.13</v>
      </c>
      <c r="R1758" s="10">
        <f t="shared" si="109"/>
        <v>42571.167465277773</v>
      </c>
      <c r="S1758" s="12">
        <f t="shared" si="110"/>
        <v>2016</v>
      </c>
      <c r="T1758" s="12"/>
    </row>
    <row r="1759" spans="1:20" ht="28.5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8294</v>
      </c>
      <c r="O1759" t="s">
        <v>8295</v>
      </c>
      <c r="P1759">
        <f t="shared" si="111"/>
        <v>116</v>
      </c>
      <c r="Q1759">
        <f t="shared" si="108"/>
        <v>414.29</v>
      </c>
      <c r="R1759" s="10">
        <f t="shared" si="109"/>
        <v>42733.827349537038</v>
      </c>
      <c r="S1759" s="12">
        <f t="shared" si="110"/>
        <v>2016</v>
      </c>
      <c r="T1759" s="12"/>
    </row>
    <row r="1760" spans="1:20" ht="42.75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8294</v>
      </c>
      <c r="O1760" t="s">
        <v>8295</v>
      </c>
      <c r="P1760">
        <f t="shared" si="111"/>
        <v>115</v>
      </c>
      <c r="Q1760">
        <f t="shared" si="108"/>
        <v>42.48</v>
      </c>
      <c r="R1760" s="10">
        <f t="shared" si="109"/>
        <v>42505.955925925926</v>
      </c>
      <c r="S1760" s="12">
        <f t="shared" si="110"/>
        <v>2016</v>
      </c>
      <c r="T1760" s="12"/>
    </row>
    <row r="1761" spans="1:20" ht="28.5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8294</v>
      </c>
      <c r="O1761" t="s">
        <v>8295</v>
      </c>
      <c r="P1761">
        <f t="shared" si="111"/>
        <v>107</v>
      </c>
      <c r="Q1761">
        <f t="shared" si="108"/>
        <v>108.78</v>
      </c>
      <c r="R1761" s="10">
        <f t="shared" si="109"/>
        <v>42068.829039351855</v>
      </c>
      <c r="S1761" s="12">
        <f t="shared" si="110"/>
        <v>2015</v>
      </c>
      <c r="T1761" s="12"/>
    </row>
    <row r="1762" spans="1:20" ht="42.75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8294</v>
      </c>
      <c r="O1762" t="s">
        <v>8295</v>
      </c>
      <c r="P1762">
        <f t="shared" si="111"/>
        <v>165</v>
      </c>
      <c r="Q1762">
        <f t="shared" si="108"/>
        <v>81.099999999999994</v>
      </c>
      <c r="R1762" s="10">
        <f t="shared" si="109"/>
        <v>42405.67260416667</v>
      </c>
      <c r="S1762" s="12">
        <f t="shared" si="110"/>
        <v>2016</v>
      </c>
      <c r="T1762" s="12"/>
    </row>
    <row r="1763" spans="1:20" ht="28.5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8294</v>
      </c>
      <c r="O1763" t="s">
        <v>8295</v>
      </c>
      <c r="P1763">
        <f t="shared" si="111"/>
        <v>155</v>
      </c>
      <c r="Q1763">
        <f t="shared" si="108"/>
        <v>51.67</v>
      </c>
      <c r="R1763" s="10">
        <f t="shared" si="109"/>
        <v>42209.567824074074</v>
      </c>
      <c r="S1763" s="12">
        <f t="shared" si="110"/>
        <v>2015</v>
      </c>
      <c r="T1763" s="12"/>
    </row>
    <row r="1764" spans="1:20" ht="28.5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8294</v>
      </c>
      <c r="O1764" t="s">
        <v>8295</v>
      </c>
      <c r="P1764">
        <f t="shared" si="111"/>
        <v>885</v>
      </c>
      <c r="Q1764">
        <f t="shared" si="108"/>
        <v>35.4</v>
      </c>
      <c r="R1764" s="10">
        <f t="shared" si="109"/>
        <v>42410.982002314813</v>
      </c>
      <c r="S1764" s="12">
        <f t="shared" si="110"/>
        <v>2016</v>
      </c>
      <c r="T1764" s="12"/>
    </row>
    <row r="1765" spans="1:20" ht="42.75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8294</v>
      </c>
      <c r="O1765" t="s">
        <v>8295</v>
      </c>
      <c r="P1765">
        <f t="shared" si="111"/>
        <v>102</v>
      </c>
      <c r="Q1765">
        <f t="shared" si="108"/>
        <v>103.64</v>
      </c>
      <c r="R1765" s="10">
        <f t="shared" si="109"/>
        <v>42636.868518518517</v>
      </c>
      <c r="S1765" s="12">
        <f t="shared" si="110"/>
        <v>2016</v>
      </c>
      <c r="T1765" s="12"/>
    </row>
    <row r="1766" spans="1:20" ht="42.75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8294</v>
      </c>
      <c r="O1766" t="s">
        <v>8295</v>
      </c>
      <c r="P1766">
        <f t="shared" si="111"/>
        <v>20</v>
      </c>
      <c r="Q1766">
        <f t="shared" si="108"/>
        <v>55.28</v>
      </c>
      <c r="R1766" s="10">
        <f t="shared" si="109"/>
        <v>41825.485868055555</v>
      </c>
      <c r="S1766" s="12">
        <f t="shared" si="110"/>
        <v>2014</v>
      </c>
      <c r="T1766" s="12"/>
    </row>
    <row r="1767" spans="1:20" ht="42.75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8294</v>
      </c>
      <c r="O1767" t="s">
        <v>8295</v>
      </c>
      <c r="P1767">
        <f t="shared" si="111"/>
        <v>59</v>
      </c>
      <c r="Q1767">
        <f t="shared" si="108"/>
        <v>72.17</v>
      </c>
      <c r="R1767" s="10">
        <f t="shared" si="109"/>
        <v>41834.980462962965</v>
      </c>
      <c r="S1767" s="12">
        <f t="shared" si="110"/>
        <v>2014</v>
      </c>
      <c r="T1767" s="12"/>
    </row>
    <row r="1768" spans="1:20" ht="28.5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8294</v>
      </c>
      <c r="O1768" t="s">
        <v>8295</v>
      </c>
      <c r="P1768">
        <f t="shared" si="111"/>
        <v>0</v>
      </c>
      <c r="Q1768">
        <f t="shared" si="108"/>
        <v>0</v>
      </c>
      <c r="R1768" s="10">
        <f t="shared" si="109"/>
        <v>41855.859814814816</v>
      </c>
      <c r="S1768" s="12">
        <f t="shared" si="110"/>
        <v>2014</v>
      </c>
      <c r="T1768" s="12"/>
    </row>
    <row r="1769" spans="1:20" ht="28.5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8294</v>
      </c>
      <c r="O1769" t="s">
        <v>8295</v>
      </c>
      <c r="P1769">
        <f t="shared" si="111"/>
        <v>46</v>
      </c>
      <c r="Q1769">
        <f t="shared" si="108"/>
        <v>58.62</v>
      </c>
      <c r="R1769" s="10">
        <f t="shared" si="109"/>
        <v>41824.658379629633</v>
      </c>
      <c r="S1769" s="12">
        <f t="shared" si="110"/>
        <v>2014</v>
      </c>
      <c r="T1769" s="12"/>
    </row>
    <row r="1770" spans="1:20" ht="42.75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8294</v>
      </c>
      <c r="O1770" t="s">
        <v>8295</v>
      </c>
      <c r="P1770">
        <f t="shared" si="111"/>
        <v>4</v>
      </c>
      <c r="Q1770">
        <f t="shared" si="108"/>
        <v>12.47</v>
      </c>
      <c r="R1770" s="10">
        <f t="shared" si="109"/>
        <v>41849.560694444444</v>
      </c>
      <c r="S1770" s="12">
        <f t="shared" si="110"/>
        <v>2014</v>
      </c>
      <c r="T1770" s="12"/>
    </row>
    <row r="1771" spans="1:20" ht="42.75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8294</v>
      </c>
      <c r="O1771" t="s">
        <v>8295</v>
      </c>
      <c r="P1771">
        <f t="shared" si="111"/>
        <v>3</v>
      </c>
      <c r="Q1771">
        <f t="shared" si="108"/>
        <v>49.14</v>
      </c>
      <c r="R1771" s="10">
        <f t="shared" si="109"/>
        <v>41987.818969907406</v>
      </c>
      <c r="S1771" s="12">
        <f t="shared" si="110"/>
        <v>2014</v>
      </c>
      <c r="T1771" s="12"/>
    </row>
    <row r="1772" spans="1:20" ht="42.75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8294</v>
      </c>
      <c r="O1772" t="s">
        <v>8295</v>
      </c>
      <c r="P1772">
        <f t="shared" si="111"/>
        <v>57</v>
      </c>
      <c r="Q1772">
        <f t="shared" si="108"/>
        <v>150.5</v>
      </c>
      <c r="R1772" s="10">
        <f t="shared" si="109"/>
        <v>41891.780023148152</v>
      </c>
      <c r="S1772" s="12">
        <f t="shared" si="110"/>
        <v>2014</v>
      </c>
      <c r="T1772" s="12"/>
    </row>
    <row r="1773" spans="1:20" ht="42.75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8294</v>
      </c>
      <c r="O1773" t="s">
        <v>8295</v>
      </c>
      <c r="P1773">
        <f t="shared" si="111"/>
        <v>21</v>
      </c>
      <c r="Q1773">
        <f t="shared" si="108"/>
        <v>35.799999999999997</v>
      </c>
      <c r="R1773" s="10">
        <f t="shared" si="109"/>
        <v>41905.979629629634</v>
      </c>
      <c r="S1773" s="12">
        <f t="shared" si="110"/>
        <v>2014</v>
      </c>
      <c r="T1773" s="12"/>
    </row>
    <row r="1774" spans="1:20" ht="42.75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8294</v>
      </c>
      <c r="O1774" t="s">
        <v>8295</v>
      </c>
      <c r="P1774">
        <f t="shared" si="111"/>
        <v>16</v>
      </c>
      <c r="Q1774">
        <f t="shared" si="108"/>
        <v>45.16</v>
      </c>
      <c r="R1774" s="10">
        <f t="shared" si="109"/>
        <v>41766.718009259261</v>
      </c>
      <c r="S1774" s="12">
        <f t="shared" si="110"/>
        <v>2014</v>
      </c>
      <c r="T1774" s="12"/>
    </row>
    <row r="1775" spans="1:20" ht="42.75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8294</v>
      </c>
      <c r="O1775" t="s">
        <v>8295</v>
      </c>
      <c r="P1775">
        <f t="shared" si="111"/>
        <v>6</v>
      </c>
      <c r="Q1775">
        <f t="shared" si="108"/>
        <v>98.79</v>
      </c>
      <c r="R1775" s="10">
        <f t="shared" si="109"/>
        <v>41978.760393518518</v>
      </c>
      <c r="S1775" s="12">
        <f t="shared" si="110"/>
        <v>2014</v>
      </c>
      <c r="T1775" s="12"/>
    </row>
    <row r="1776" spans="1:20" ht="42.75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8294</v>
      </c>
      <c r="O1776" t="s">
        <v>8295</v>
      </c>
      <c r="P1776">
        <f t="shared" si="111"/>
        <v>46</v>
      </c>
      <c r="Q1776">
        <f t="shared" si="108"/>
        <v>88.31</v>
      </c>
      <c r="R1776" s="10">
        <f t="shared" si="109"/>
        <v>41930.218657407408</v>
      </c>
      <c r="S1776" s="12">
        <f t="shared" si="110"/>
        <v>2014</v>
      </c>
      <c r="T1776" s="12"/>
    </row>
    <row r="1777" spans="1:20" ht="42.75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8294</v>
      </c>
      <c r="O1777" t="s">
        <v>8295</v>
      </c>
      <c r="P1777">
        <f t="shared" si="111"/>
        <v>65</v>
      </c>
      <c r="Q1777">
        <f t="shared" si="108"/>
        <v>170.63</v>
      </c>
      <c r="R1777" s="10">
        <f t="shared" si="109"/>
        <v>41891.976388888892</v>
      </c>
      <c r="S1777" s="12">
        <f t="shared" si="110"/>
        <v>2014</v>
      </c>
      <c r="T1777" s="12"/>
    </row>
    <row r="1778" spans="1:20" ht="42.75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8294</v>
      </c>
      <c r="O1778" t="s">
        <v>8295</v>
      </c>
      <c r="P1778">
        <f t="shared" si="111"/>
        <v>7</v>
      </c>
      <c r="Q1778">
        <f t="shared" si="108"/>
        <v>83.75</v>
      </c>
      <c r="R1778" s="10">
        <f t="shared" si="109"/>
        <v>41905.95684027778</v>
      </c>
      <c r="S1778" s="12">
        <f t="shared" si="110"/>
        <v>2014</v>
      </c>
      <c r="T1778" s="12"/>
    </row>
    <row r="1779" spans="1:20" ht="42.75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8294</v>
      </c>
      <c r="O1779" t="s">
        <v>8295</v>
      </c>
      <c r="P1779">
        <f t="shared" si="111"/>
        <v>14</v>
      </c>
      <c r="Q1779">
        <f t="shared" si="108"/>
        <v>65.099999999999994</v>
      </c>
      <c r="R1779" s="10">
        <f t="shared" si="109"/>
        <v>42025.357094907406</v>
      </c>
      <c r="S1779" s="12">
        <f t="shared" si="110"/>
        <v>2015</v>
      </c>
      <c r="T1779" s="12"/>
    </row>
    <row r="1780" spans="1:20" ht="42.75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8294</v>
      </c>
      <c r="O1780" t="s">
        <v>8295</v>
      </c>
      <c r="P1780">
        <f t="shared" si="111"/>
        <v>2</v>
      </c>
      <c r="Q1780">
        <f t="shared" si="108"/>
        <v>66.33</v>
      </c>
      <c r="R1780" s="10">
        <f t="shared" si="109"/>
        <v>42045.86336805555</v>
      </c>
      <c r="S1780" s="12">
        <f t="shared" si="110"/>
        <v>2015</v>
      </c>
      <c r="T1780" s="12"/>
    </row>
    <row r="1781" spans="1:20" ht="42.75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8294</v>
      </c>
      <c r="O1781" t="s">
        <v>8295</v>
      </c>
      <c r="P1781">
        <f t="shared" si="111"/>
        <v>36</v>
      </c>
      <c r="Q1781">
        <f t="shared" si="108"/>
        <v>104.89</v>
      </c>
      <c r="R1781" s="10">
        <f t="shared" si="109"/>
        <v>42585.691898148143</v>
      </c>
      <c r="S1781" s="12">
        <f t="shared" si="110"/>
        <v>2016</v>
      </c>
      <c r="T1781" s="12"/>
    </row>
    <row r="1782" spans="1:20" ht="42.75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8294</v>
      </c>
      <c r="O1782" t="s">
        <v>8295</v>
      </c>
      <c r="P1782">
        <f t="shared" si="111"/>
        <v>40</v>
      </c>
      <c r="Q1782">
        <f t="shared" si="108"/>
        <v>78.44</v>
      </c>
      <c r="R1782" s="10">
        <f t="shared" si="109"/>
        <v>42493.600810185191</v>
      </c>
      <c r="S1782" s="12">
        <f t="shared" si="110"/>
        <v>2016</v>
      </c>
      <c r="T1782" s="12"/>
    </row>
    <row r="1783" spans="1:20" ht="42.75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8294</v>
      </c>
      <c r="O1783" t="s">
        <v>8295</v>
      </c>
      <c r="P1783">
        <f t="shared" si="111"/>
        <v>26</v>
      </c>
      <c r="Q1783">
        <f t="shared" si="108"/>
        <v>59.04</v>
      </c>
      <c r="R1783" s="10">
        <f t="shared" si="109"/>
        <v>42597.617418981477</v>
      </c>
      <c r="S1783" s="12">
        <f t="shared" si="110"/>
        <v>2016</v>
      </c>
      <c r="T1783" s="12"/>
    </row>
    <row r="1784" spans="1:20" ht="57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8294</v>
      </c>
      <c r="O1784" t="s">
        <v>8295</v>
      </c>
      <c r="P1784">
        <f t="shared" si="111"/>
        <v>15</v>
      </c>
      <c r="Q1784">
        <f t="shared" si="108"/>
        <v>71.34</v>
      </c>
      <c r="R1784" s="10">
        <f t="shared" si="109"/>
        <v>42388.575104166666</v>
      </c>
      <c r="S1784" s="12">
        <f t="shared" si="110"/>
        <v>2016</v>
      </c>
      <c r="T1784" s="12"/>
    </row>
    <row r="1785" spans="1:20" ht="42.75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8294</v>
      </c>
      <c r="O1785" t="s">
        <v>8295</v>
      </c>
      <c r="P1785">
        <f t="shared" si="111"/>
        <v>24</v>
      </c>
      <c r="Q1785">
        <f t="shared" si="108"/>
        <v>51.23</v>
      </c>
      <c r="R1785" s="10">
        <f t="shared" si="109"/>
        <v>42115.949976851851</v>
      </c>
      <c r="S1785" s="12">
        <f t="shared" si="110"/>
        <v>2015</v>
      </c>
      <c r="T1785" s="12"/>
    </row>
    <row r="1786" spans="1:20" ht="42.75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8294</v>
      </c>
      <c r="O1786" t="s">
        <v>8295</v>
      </c>
      <c r="P1786">
        <f t="shared" si="111"/>
        <v>40</v>
      </c>
      <c r="Q1786">
        <f t="shared" si="108"/>
        <v>60.24</v>
      </c>
      <c r="R1786" s="10">
        <f t="shared" si="109"/>
        <v>42003.655555555553</v>
      </c>
      <c r="S1786" s="12">
        <f t="shared" si="110"/>
        <v>2014</v>
      </c>
      <c r="T1786" s="12"/>
    </row>
    <row r="1787" spans="1:20" ht="42.75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8294</v>
      </c>
      <c r="O1787" t="s">
        <v>8295</v>
      </c>
      <c r="P1787">
        <f t="shared" si="111"/>
        <v>20</v>
      </c>
      <c r="Q1787">
        <f t="shared" si="108"/>
        <v>44.94</v>
      </c>
      <c r="R1787" s="10">
        <f t="shared" si="109"/>
        <v>41897.134895833333</v>
      </c>
      <c r="S1787" s="12">
        <f t="shared" si="110"/>
        <v>2014</v>
      </c>
      <c r="T1787" s="12"/>
    </row>
    <row r="1788" spans="1:20" ht="42.75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8294</v>
      </c>
      <c r="O1788" t="s">
        <v>8295</v>
      </c>
      <c r="P1788">
        <f t="shared" si="111"/>
        <v>48</v>
      </c>
      <c r="Q1788">
        <f t="shared" si="108"/>
        <v>31.21</v>
      </c>
      <c r="R1788" s="10">
        <f t="shared" si="109"/>
        <v>41958.550659722227</v>
      </c>
      <c r="S1788" s="12">
        <f t="shared" si="110"/>
        <v>2014</v>
      </c>
      <c r="T1788" s="12"/>
    </row>
    <row r="1789" spans="1:20" ht="42.75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8294</v>
      </c>
      <c r="O1789" t="s">
        <v>8295</v>
      </c>
      <c r="P1789">
        <f t="shared" si="111"/>
        <v>15</v>
      </c>
      <c r="Q1789">
        <f t="shared" si="108"/>
        <v>63.88</v>
      </c>
      <c r="R1789" s="10">
        <f t="shared" si="109"/>
        <v>42068.65552083333</v>
      </c>
      <c r="S1789" s="12">
        <f t="shared" si="110"/>
        <v>2015</v>
      </c>
      <c r="T1789" s="12"/>
    </row>
    <row r="1790" spans="1:20" ht="42.75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8294</v>
      </c>
      <c r="O1790" t="s">
        <v>8295</v>
      </c>
      <c r="P1790">
        <f t="shared" si="111"/>
        <v>1</v>
      </c>
      <c r="Q1790">
        <f t="shared" si="108"/>
        <v>19</v>
      </c>
      <c r="R1790" s="10">
        <f t="shared" si="109"/>
        <v>41913.94840277778</v>
      </c>
      <c r="S1790" s="12">
        <f t="shared" si="110"/>
        <v>2014</v>
      </c>
      <c r="T1790" s="12"/>
    </row>
    <row r="1791" spans="1:20" ht="42.75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8294</v>
      </c>
      <c r="O1791" t="s">
        <v>8295</v>
      </c>
      <c r="P1791">
        <f t="shared" si="111"/>
        <v>1</v>
      </c>
      <c r="Q1791">
        <f t="shared" si="108"/>
        <v>10</v>
      </c>
      <c r="R1791" s="10">
        <f t="shared" si="109"/>
        <v>41956.250034722223</v>
      </c>
      <c r="S1791" s="12">
        <f t="shared" si="110"/>
        <v>2014</v>
      </c>
      <c r="T1791" s="12"/>
    </row>
    <row r="1792" spans="1:20" ht="42.75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8294</v>
      </c>
      <c r="O1792" t="s">
        <v>8295</v>
      </c>
      <c r="P1792">
        <f t="shared" si="111"/>
        <v>5</v>
      </c>
      <c r="Q1792">
        <f t="shared" si="108"/>
        <v>109.07</v>
      </c>
      <c r="R1792" s="10">
        <f t="shared" si="109"/>
        <v>42010.674513888895</v>
      </c>
      <c r="S1792" s="12">
        <f t="shared" si="110"/>
        <v>2015</v>
      </c>
      <c r="T1792" s="12"/>
    </row>
    <row r="1793" spans="1:20" ht="28.5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8294</v>
      </c>
      <c r="O1793" t="s">
        <v>8295</v>
      </c>
      <c r="P1793">
        <f t="shared" si="111"/>
        <v>4</v>
      </c>
      <c r="Q1793">
        <f t="shared" si="108"/>
        <v>26.75</v>
      </c>
      <c r="R1793" s="10">
        <f t="shared" si="109"/>
        <v>41973.740335648152</v>
      </c>
      <c r="S1793" s="12">
        <f t="shared" si="110"/>
        <v>2014</v>
      </c>
      <c r="T1793" s="12"/>
    </row>
    <row r="1794" spans="1:20" ht="28.5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8294</v>
      </c>
      <c r="O1794" t="s">
        <v>8295</v>
      </c>
      <c r="P1794">
        <f t="shared" si="111"/>
        <v>61</v>
      </c>
      <c r="Q1794">
        <f t="shared" si="108"/>
        <v>109.94</v>
      </c>
      <c r="R1794" s="10">
        <f t="shared" si="109"/>
        <v>42189.031041666662</v>
      </c>
      <c r="S1794" s="12">
        <f t="shared" si="110"/>
        <v>2015</v>
      </c>
      <c r="T1794" s="12"/>
    </row>
    <row r="1795" spans="1:20" ht="42.75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8294</v>
      </c>
      <c r="O1795" t="s">
        <v>8295</v>
      </c>
      <c r="P1795">
        <f t="shared" si="111"/>
        <v>1</v>
      </c>
      <c r="Q1795">
        <f t="shared" ref="Q1795:Q1858" si="112">IFERROR(ROUND(E1795/L1795,2),0)</f>
        <v>20</v>
      </c>
      <c r="R1795" s="10">
        <f t="shared" ref="R1795:R1858" si="113">(((J1795/60)/60)/24)+DATE(1970,1,1)</f>
        <v>41940.89166666667</v>
      </c>
      <c r="S1795" s="12">
        <f t="shared" ref="S1795:S1858" si="114">YEAR(R1795)</f>
        <v>2014</v>
      </c>
      <c r="T1795" s="12"/>
    </row>
    <row r="1796" spans="1:20" ht="42.75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8294</v>
      </c>
      <c r="O1796" t="s">
        <v>8295</v>
      </c>
      <c r="P1796">
        <f t="shared" ref="P1796:P1859" si="115">ROUND(E1796/D1796*100,0)</f>
        <v>11</v>
      </c>
      <c r="Q1796">
        <f t="shared" si="112"/>
        <v>55.39</v>
      </c>
      <c r="R1796" s="10">
        <f t="shared" si="113"/>
        <v>42011.551180555558</v>
      </c>
      <c r="S1796" s="12">
        <f t="shared" si="114"/>
        <v>2015</v>
      </c>
      <c r="T1796" s="12"/>
    </row>
    <row r="1797" spans="1:20" ht="42.75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8294</v>
      </c>
      <c r="O1797" t="s">
        <v>8295</v>
      </c>
      <c r="P1797">
        <f t="shared" si="115"/>
        <v>39</v>
      </c>
      <c r="Q1797">
        <f t="shared" si="112"/>
        <v>133.9</v>
      </c>
      <c r="R1797" s="10">
        <f t="shared" si="113"/>
        <v>42628.288668981477</v>
      </c>
      <c r="S1797" s="12">
        <f t="shared" si="114"/>
        <v>2016</v>
      </c>
      <c r="T1797" s="12"/>
    </row>
    <row r="1798" spans="1:20" ht="42.75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8294</v>
      </c>
      <c r="O1798" t="s">
        <v>8295</v>
      </c>
      <c r="P1798">
        <f t="shared" si="115"/>
        <v>22</v>
      </c>
      <c r="Q1798">
        <f t="shared" si="112"/>
        <v>48.72</v>
      </c>
      <c r="R1798" s="10">
        <f t="shared" si="113"/>
        <v>42515.439421296294</v>
      </c>
      <c r="S1798" s="12">
        <f t="shared" si="114"/>
        <v>2016</v>
      </c>
      <c r="T1798" s="12"/>
    </row>
    <row r="1799" spans="1:20" ht="42.75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8294</v>
      </c>
      <c r="O1799" t="s">
        <v>8295</v>
      </c>
      <c r="P1799">
        <f t="shared" si="115"/>
        <v>68</v>
      </c>
      <c r="Q1799">
        <f t="shared" si="112"/>
        <v>48.25</v>
      </c>
      <c r="R1799" s="10">
        <f t="shared" si="113"/>
        <v>42689.56931712963</v>
      </c>
      <c r="S1799" s="12">
        <f t="shared" si="114"/>
        <v>2016</v>
      </c>
      <c r="T1799" s="12"/>
    </row>
    <row r="1800" spans="1:20" ht="42.75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8294</v>
      </c>
      <c r="O1800" t="s">
        <v>8295</v>
      </c>
      <c r="P1800">
        <f t="shared" si="115"/>
        <v>14</v>
      </c>
      <c r="Q1800">
        <f t="shared" si="112"/>
        <v>58.97</v>
      </c>
      <c r="R1800" s="10">
        <f t="shared" si="113"/>
        <v>42344.32677083333</v>
      </c>
      <c r="S1800" s="12">
        <f t="shared" si="114"/>
        <v>2015</v>
      </c>
      <c r="T1800" s="12"/>
    </row>
    <row r="1801" spans="1:20" ht="28.5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8294</v>
      </c>
      <c r="O1801" t="s">
        <v>8295</v>
      </c>
      <c r="P1801">
        <f t="shared" si="115"/>
        <v>2</v>
      </c>
      <c r="Q1801">
        <f t="shared" si="112"/>
        <v>11.64</v>
      </c>
      <c r="R1801" s="10">
        <f t="shared" si="113"/>
        <v>41934.842685185184</v>
      </c>
      <c r="S1801" s="12">
        <f t="shared" si="114"/>
        <v>2014</v>
      </c>
      <c r="T1801" s="12"/>
    </row>
    <row r="1802" spans="1:20" ht="42.75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8294</v>
      </c>
      <c r="O1802" t="s">
        <v>8295</v>
      </c>
      <c r="P1802">
        <f t="shared" si="115"/>
        <v>20</v>
      </c>
      <c r="Q1802">
        <f t="shared" si="112"/>
        <v>83.72</v>
      </c>
      <c r="R1802" s="10">
        <f t="shared" si="113"/>
        <v>42623.606134259258</v>
      </c>
      <c r="S1802" s="12">
        <f t="shared" si="114"/>
        <v>2016</v>
      </c>
      <c r="T1802" s="12"/>
    </row>
    <row r="1803" spans="1:20" ht="42.75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8294</v>
      </c>
      <c r="O1803" t="s">
        <v>8295</v>
      </c>
      <c r="P1803">
        <f t="shared" si="115"/>
        <v>14</v>
      </c>
      <c r="Q1803">
        <f t="shared" si="112"/>
        <v>63.65</v>
      </c>
      <c r="R1803" s="10">
        <f t="shared" si="113"/>
        <v>42321.660509259258</v>
      </c>
      <c r="S1803" s="12">
        <f t="shared" si="114"/>
        <v>2015</v>
      </c>
      <c r="T1803" s="12"/>
    </row>
    <row r="1804" spans="1:20" ht="42.75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8294</v>
      </c>
      <c r="O1804" t="s">
        <v>8295</v>
      </c>
      <c r="P1804">
        <f t="shared" si="115"/>
        <v>48</v>
      </c>
      <c r="Q1804">
        <f t="shared" si="112"/>
        <v>94.28</v>
      </c>
      <c r="R1804" s="10">
        <f t="shared" si="113"/>
        <v>42159.47256944445</v>
      </c>
      <c r="S1804" s="12">
        <f t="shared" si="114"/>
        <v>2015</v>
      </c>
      <c r="T1804" s="12"/>
    </row>
    <row r="1805" spans="1:20" ht="42.75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8294</v>
      </c>
      <c r="O1805" t="s">
        <v>8295</v>
      </c>
      <c r="P1805">
        <f t="shared" si="115"/>
        <v>31</v>
      </c>
      <c r="Q1805">
        <f t="shared" si="112"/>
        <v>71.87</v>
      </c>
      <c r="R1805" s="10">
        <f t="shared" si="113"/>
        <v>42018.071550925932</v>
      </c>
      <c r="S1805" s="12">
        <f t="shared" si="114"/>
        <v>2015</v>
      </c>
      <c r="T1805" s="12"/>
    </row>
    <row r="1806" spans="1:20" ht="42.75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8294</v>
      </c>
      <c r="O1806" t="s">
        <v>8295</v>
      </c>
      <c r="P1806">
        <f t="shared" si="115"/>
        <v>35</v>
      </c>
      <c r="Q1806">
        <f t="shared" si="112"/>
        <v>104.85</v>
      </c>
      <c r="R1806" s="10">
        <f t="shared" si="113"/>
        <v>42282.678287037037</v>
      </c>
      <c r="S1806" s="12">
        <f t="shared" si="114"/>
        <v>2015</v>
      </c>
      <c r="T1806" s="12"/>
    </row>
    <row r="1807" spans="1:20" ht="42.75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8294</v>
      </c>
      <c r="O1807" t="s">
        <v>8295</v>
      </c>
      <c r="P1807">
        <f t="shared" si="115"/>
        <v>36</v>
      </c>
      <c r="Q1807">
        <f t="shared" si="112"/>
        <v>67.14</v>
      </c>
      <c r="R1807" s="10">
        <f t="shared" si="113"/>
        <v>42247.803912037038</v>
      </c>
      <c r="S1807" s="12">
        <f t="shared" si="114"/>
        <v>2015</v>
      </c>
      <c r="T1807" s="12"/>
    </row>
    <row r="1808" spans="1:20" ht="42.75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8294</v>
      </c>
      <c r="O1808" t="s">
        <v>8295</v>
      </c>
      <c r="P1808">
        <f t="shared" si="115"/>
        <v>3</v>
      </c>
      <c r="Q1808">
        <f t="shared" si="112"/>
        <v>73.88</v>
      </c>
      <c r="R1808" s="10">
        <f t="shared" si="113"/>
        <v>41877.638298611113</v>
      </c>
      <c r="S1808" s="12">
        <f t="shared" si="114"/>
        <v>2014</v>
      </c>
      <c r="T1808" s="12"/>
    </row>
    <row r="1809" spans="1:20" ht="28.5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8294</v>
      </c>
      <c r="O1809" t="s">
        <v>8295</v>
      </c>
      <c r="P1809">
        <f t="shared" si="115"/>
        <v>11</v>
      </c>
      <c r="Q1809">
        <f t="shared" si="112"/>
        <v>69.13</v>
      </c>
      <c r="R1809" s="10">
        <f t="shared" si="113"/>
        <v>41880.068437499998</v>
      </c>
      <c r="S1809" s="12">
        <f t="shared" si="114"/>
        <v>2014</v>
      </c>
      <c r="T1809" s="12"/>
    </row>
    <row r="1810" spans="1:20" ht="42.75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8294</v>
      </c>
      <c r="O1810" t="s">
        <v>8295</v>
      </c>
      <c r="P1810">
        <f t="shared" si="115"/>
        <v>41</v>
      </c>
      <c r="Q1810">
        <f t="shared" si="112"/>
        <v>120.77</v>
      </c>
      <c r="R1810" s="10">
        <f t="shared" si="113"/>
        <v>42742.680902777778</v>
      </c>
      <c r="S1810" s="12">
        <f t="shared" si="114"/>
        <v>2017</v>
      </c>
      <c r="T1810" s="12"/>
    </row>
    <row r="1811" spans="1:20" ht="42.75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8294</v>
      </c>
      <c r="O1811" t="s">
        <v>8295</v>
      </c>
      <c r="P1811">
        <f t="shared" si="115"/>
        <v>11</v>
      </c>
      <c r="Q1811">
        <f t="shared" si="112"/>
        <v>42.22</v>
      </c>
      <c r="R1811" s="10">
        <f t="shared" si="113"/>
        <v>42029.907858796301</v>
      </c>
      <c r="S1811" s="12">
        <f t="shared" si="114"/>
        <v>2015</v>
      </c>
      <c r="T1811" s="12"/>
    </row>
    <row r="1812" spans="1:20" ht="42.75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8294</v>
      </c>
      <c r="O1812" t="s">
        <v>8295</v>
      </c>
      <c r="P1812">
        <f t="shared" si="115"/>
        <v>3</v>
      </c>
      <c r="Q1812">
        <f t="shared" si="112"/>
        <v>7.5</v>
      </c>
      <c r="R1812" s="10">
        <f t="shared" si="113"/>
        <v>41860.91002314815</v>
      </c>
      <c r="S1812" s="12">
        <f t="shared" si="114"/>
        <v>2014</v>
      </c>
      <c r="T1812" s="12"/>
    </row>
    <row r="1813" spans="1:20" ht="42.75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8294</v>
      </c>
      <c r="O1813" t="s">
        <v>8295</v>
      </c>
      <c r="P1813">
        <f t="shared" si="115"/>
        <v>0</v>
      </c>
      <c r="Q1813">
        <f t="shared" si="112"/>
        <v>1.54</v>
      </c>
      <c r="R1813" s="10">
        <f t="shared" si="113"/>
        <v>41876.433680555558</v>
      </c>
      <c r="S1813" s="12">
        <f t="shared" si="114"/>
        <v>2014</v>
      </c>
      <c r="T1813" s="12"/>
    </row>
    <row r="1814" spans="1:20" ht="42.75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8294</v>
      </c>
      <c r="O1814" t="s">
        <v>8295</v>
      </c>
      <c r="P1814">
        <f t="shared" si="115"/>
        <v>13</v>
      </c>
      <c r="Q1814">
        <f t="shared" si="112"/>
        <v>37.61</v>
      </c>
      <c r="R1814" s="10">
        <f t="shared" si="113"/>
        <v>42524.318703703699</v>
      </c>
      <c r="S1814" s="12">
        <f t="shared" si="114"/>
        <v>2016</v>
      </c>
      <c r="T1814" s="12"/>
    </row>
    <row r="1815" spans="1:20" ht="42.75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8294</v>
      </c>
      <c r="O1815" t="s">
        <v>8295</v>
      </c>
      <c r="P1815">
        <f t="shared" si="115"/>
        <v>0</v>
      </c>
      <c r="Q1815">
        <f t="shared" si="112"/>
        <v>0</v>
      </c>
      <c r="R1815" s="10">
        <f t="shared" si="113"/>
        <v>41829.889027777775</v>
      </c>
      <c r="S1815" s="12">
        <f t="shared" si="114"/>
        <v>2014</v>
      </c>
      <c r="T1815" s="12"/>
    </row>
    <row r="1816" spans="1:20" ht="42.75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8294</v>
      </c>
      <c r="O1816" t="s">
        <v>8295</v>
      </c>
      <c r="P1816">
        <f t="shared" si="115"/>
        <v>49</v>
      </c>
      <c r="Q1816">
        <f t="shared" si="112"/>
        <v>42.16</v>
      </c>
      <c r="R1816" s="10">
        <f t="shared" si="113"/>
        <v>42033.314074074078</v>
      </c>
      <c r="S1816" s="12">
        <f t="shared" si="114"/>
        <v>2015</v>
      </c>
      <c r="T1816" s="12"/>
    </row>
    <row r="1817" spans="1:20" ht="42.75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8294</v>
      </c>
      <c r="O1817" t="s">
        <v>8295</v>
      </c>
      <c r="P1817">
        <f t="shared" si="115"/>
        <v>0</v>
      </c>
      <c r="Q1817">
        <f t="shared" si="112"/>
        <v>0</v>
      </c>
      <c r="R1817" s="10">
        <f t="shared" si="113"/>
        <v>42172.906678240746</v>
      </c>
      <c r="S1817" s="12">
        <f t="shared" si="114"/>
        <v>2015</v>
      </c>
      <c r="T1817" s="12"/>
    </row>
    <row r="1818" spans="1:20" ht="42.75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8294</v>
      </c>
      <c r="O1818" t="s">
        <v>8295</v>
      </c>
      <c r="P1818">
        <f t="shared" si="115"/>
        <v>2</v>
      </c>
      <c r="Q1818">
        <f t="shared" si="112"/>
        <v>84.83</v>
      </c>
      <c r="R1818" s="10">
        <f t="shared" si="113"/>
        <v>42548.876192129625</v>
      </c>
      <c r="S1818" s="12">
        <f t="shared" si="114"/>
        <v>2016</v>
      </c>
      <c r="T1818" s="12"/>
    </row>
    <row r="1819" spans="1:20" ht="28.5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8294</v>
      </c>
      <c r="O1819" t="s">
        <v>8295</v>
      </c>
      <c r="P1819">
        <f t="shared" si="115"/>
        <v>52</v>
      </c>
      <c r="Q1819">
        <f t="shared" si="112"/>
        <v>94.19</v>
      </c>
      <c r="R1819" s="10">
        <f t="shared" si="113"/>
        <v>42705.662118055552</v>
      </c>
      <c r="S1819" s="12">
        <f t="shared" si="114"/>
        <v>2016</v>
      </c>
      <c r="T1819" s="12"/>
    </row>
    <row r="1820" spans="1:20" ht="28.5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8294</v>
      </c>
      <c r="O1820" t="s">
        <v>8295</v>
      </c>
      <c r="P1820">
        <f t="shared" si="115"/>
        <v>0</v>
      </c>
      <c r="Q1820">
        <f t="shared" si="112"/>
        <v>0</v>
      </c>
      <c r="R1820" s="10">
        <f t="shared" si="113"/>
        <v>42067.234375</v>
      </c>
      <c r="S1820" s="12">
        <f t="shared" si="114"/>
        <v>2015</v>
      </c>
      <c r="T1820" s="12"/>
    </row>
    <row r="1821" spans="1:20" ht="42.75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8294</v>
      </c>
      <c r="O1821" t="s">
        <v>8295</v>
      </c>
      <c r="P1821">
        <f t="shared" si="115"/>
        <v>2</v>
      </c>
      <c r="Q1821">
        <f t="shared" si="112"/>
        <v>6.25</v>
      </c>
      <c r="R1821" s="10">
        <f t="shared" si="113"/>
        <v>41820.752268518518</v>
      </c>
      <c r="S1821" s="12">
        <f t="shared" si="114"/>
        <v>2014</v>
      </c>
      <c r="T1821" s="12"/>
    </row>
    <row r="1822" spans="1:20" ht="42.75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t="s">
        <v>8295</v>
      </c>
      <c r="P1822">
        <f t="shared" si="115"/>
        <v>7</v>
      </c>
      <c r="Q1822">
        <f t="shared" si="112"/>
        <v>213.38</v>
      </c>
      <c r="R1822" s="10">
        <f t="shared" si="113"/>
        <v>42065.084375000006</v>
      </c>
      <c r="S1822" s="12">
        <f t="shared" si="114"/>
        <v>2015</v>
      </c>
      <c r="T1822" s="12"/>
    </row>
    <row r="1823" spans="1:20" ht="42.75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8281</v>
      </c>
      <c r="O1823" t="s">
        <v>8282</v>
      </c>
      <c r="P1823">
        <f t="shared" si="115"/>
        <v>135</v>
      </c>
      <c r="Q1823">
        <f t="shared" si="112"/>
        <v>59.16</v>
      </c>
      <c r="R1823" s="10">
        <f t="shared" si="113"/>
        <v>40926.319062499999</v>
      </c>
      <c r="S1823" s="12">
        <f t="shared" si="114"/>
        <v>2012</v>
      </c>
      <c r="T1823" s="12"/>
    </row>
    <row r="1824" spans="1:20" ht="28.5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8281</v>
      </c>
      <c r="O1824" t="s">
        <v>8282</v>
      </c>
      <c r="P1824">
        <f t="shared" si="115"/>
        <v>100</v>
      </c>
      <c r="Q1824">
        <f t="shared" si="112"/>
        <v>27.27</v>
      </c>
      <c r="R1824" s="10">
        <f t="shared" si="113"/>
        <v>41634.797013888885</v>
      </c>
      <c r="S1824" s="12">
        <f t="shared" si="114"/>
        <v>2013</v>
      </c>
      <c r="T1824" s="12"/>
    </row>
    <row r="1825" spans="1:20" ht="42.75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8281</v>
      </c>
      <c r="O1825" t="s">
        <v>8282</v>
      </c>
      <c r="P1825">
        <f t="shared" si="115"/>
        <v>116</v>
      </c>
      <c r="Q1825">
        <f t="shared" si="112"/>
        <v>24.58</v>
      </c>
      <c r="R1825" s="10">
        <f t="shared" si="113"/>
        <v>41176.684907407405</v>
      </c>
      <c r="S1825" s="12">
        <f t="shared" si="114"/>
        <v>2012</v>
      </c>
      <c r="T1825" s="12"/>
    </row>
    <row r="1826" spans="1:20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8281</v>
      </c>
      <c r="O1826" t="s">
        <v>8282</v>
      </c>
      <c r="P1826">
        <f t="shared" si="115"/>
        <v>100</v>
      </c>
      <c r="Q1826">
        <f t="shared" si="112"/>
        <v>75.05</v>
      </c>
      <c r="R1826" s="10">
        <f t="shared" si="113"/>
        <v>41626.916284722225</v>
      </c>
      <c r="S1826" s="12">
        <f t="shared" si="114"/>
        <v>2013</v>
      </c>
      <c r="T1826" s="12"/>
    </row>
    <row r="1827" spans="1:20" ht="42.75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8281</v>
      </c>
      <c r="O1827" t="s">
        <v>8282</v>
      </c>
      <c r="P1827">
        <f t="shared" si="115"/>
        <v>105</v>
      </c>
      <c r="Q1827">
        <f t="shared" si="112"/>
        <v>42.02</v>
      </c>
      <c r="R1827" s="10">
        <f t="shared" si="113"/>
        <v>41443.83452546296</v>
      </c>
      <c r="S1827" s="12">
        <f t="shared" si="114"/>
        <v>2013</v>
      </c>
      <c r="T1827" s="12"/>
    </row>
    <row r="1828" spans="1:20" ht="28.5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8281</v>
      </c>
      <c r="O1828" t="s">
        <v>8282</v>
      </c>
      <c r="P1828">
        <f t="shared" si="115"/>
        <v>101</v>
      </c>
      <c r="Q1828">
        <f t="shared" si="112"/>
        <v>53.16</v>
      </c>
      <c r="R1828" s="10">
        <f t="shared" si="113"/>
        <v>41657.923807870371</v>
      </c>
      <c r="S1828" s="12">
        <f t="shared" si="114"/>
        <v>2014</v>
      </c>
      <c r="T1828" s="12"/>
    </row>
    <row r="1829" spans="1:20" ht="42.75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8281</v>
      </c>
      <c r="O1829" t="s">
        <v>8282</v>
      </c>
      <c r="P1829">
        <f t="shared" si="115"/>
        <v>101</v>
      </c>
      <c r="Q1829">
        <f t="shared" si="112"/>
        <v>83.89</v>
      </c>
      <c r="R1829" s="10">
        <f t="shared" si="113"/>
        <v>40555.325937499998</v>
      </c>
      <c r="S1829" s="12">
        <f t="shared" si="114"/>
        <v>2011</v>
      </c>
      <c r="T1829" s="12"/>
    </row>
    <row r="1830" spans="1:20" ht="42.75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8281</v>
      </c>
      <c r="O1830" t="s">
        <v>8282</v>
      </c>
      <c r="P1830">
        <f t="shared" si="115"/>
        <v>100</v>
      </c>
      <c r="Q1830">
        <f t="shared" si="112"/>
        <v>417.33</v>
      </c>
      <c r="R1830" s="10">
        <f t="shared" si="113"/>
        <v>41736.899652777778</v>
      </c>
      <c r="S1830" s="12">
        <f t="shared" si="114"/>
        <v>2014</v>
      </c>
      <c r="T1830" s="12"/>
    </row>
    <row r="1831" spans="1:20" ht="42.75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8281</v>
      </c>
      <c r="O1831" t="s">
        <v>8282</v>
      </c>
      <c r="P1831">
        <f t="shared" si="115"/>
        <v>167</v>
      </c>
      <c r="Q1831">
        <f t="shared" si="112"/>
        <v>75.77</v>
      </c>
      <c r="R1831" s="10">
        <f t="shared" si="113"/>
        <v>40516.087627314817</v>
      </c>
      <c r="S1831" s="12">
        <f t="shared" si="114"/>
        <v>2010</v>
      </c>
      <c r="T1831" s="12"/>
    </row>
    <row r="1832" spans="1:20" ht="42.75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8281</v>
      </c>
      <c r="O1832" t="s">
        <v>8282</v>
      </c>
      <c r="P1832">
        <f t="shared" si="115"/>
        <v>102</v>
      </c>
      <c r="Q1832">
        <f t="shared" si="112"/>
        <v>67.39</v>
      </c>
      <c r="R1832" s="10">
        <f t="shared" si="113"/>
        <v>41664.684108796297</v>
      </c>
      <c r="S1832" s="12">
        <f t="shared" si="114"/>
        <v>2014</v>
      </c>
      <c r="T1832" s="12"/>
    </row>
    <row r="1833" spans="1:20" ht="42.75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8281</v>
      </c>
      <c r="O1833" t="s">
        <v>8282</v>
      </c>
      <c r="P1833">
        <f t="shared" si="115"/>
        <v>103</v>
      </c>
      <c r="Q1833">
        <f t="shared" si="112"/>
        <v>73.569999999999993</v>
      </c>
      <c r="R1833" s="10">
        <f t="shared" si="113"/>
        <v>41026.996099537035</v>
      </c>
      <c r="S1833" s="12">
        <f t="shared" si="114"/>
        <v>2012</v>
      </c>
      <c r="T1833" s="12"/>
    </row>
    <row r="1834" spans="1:20" ht="42.75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8281</v>
      </c>
      <c r="O1834" t="s">
        <v>8282</v>
      </c>
      <c r="P1834">
        <f t="shared" si="115"/>
        <v>143</v>
      </c>
      <c r="Q1834">
        <f t="shared" si="112"/>
        <v>25</v>
      </c>
      <c r="R1834" s="10">
        <f t="shared" si="113"/>
        <v>40576.539664351854</v>
      </c>
      <c r="S1834" s="12">
        <f t="shared" si="114"/>
        <v>2011</v>
      </c>
      <c r="T1834" s="12"/>
    </row>
    <row r="1835" spans="1:20" ht="42.75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8281</v>
      </c>
      <c r="O1835" t="s">
        <v>8282</v>
      </c>
      <c r="P1835">
        <f t="shared" si="115"/>
        <v>263</v>
      </c>
      <c r="Q1835">
        <f t="shared" si="112"/>
        <v>42</v>
      </c>
      <c r="R1835" s="10">
        <f t="shared" si="113"/>
        <v>41303.044016203705</v>
      </c>
      <c r="S1835" s="12">
        <f t="shared" si="114"/>
        <v>2013</v>
      </c>
      <c r="T1835" s="12"/>
    </row>
    <row r="1836" spans="1:20" ht="28.5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8281</v>
      </c>
      <c r="O1836" t="s">
        <v>8282</v>
      </c>
      <c r="P1836">
        <f t="shared" si="115"/>
        <v>118</v>
      </c>
      <c r="Q1836">
        <f t="shared" si="112"/>
        <v>131.16999999999999</v>
      </c>
      <c r="R1836" s="10">
        <f t="shared" si="113"/>
        <v>41988.964062500003</v>
      </c>
      <c r="S1836" s="12">
        <f t="shared" si="114"/>
        <v>2014</v>
      </c>
      <c r="T1836" s="12"/>
    </row>
    <row r="1837" spans="1:20" ht="57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8281</v>
      </c>
      <c r="O1837" t="s">
        <v>8282</v>
      </c>
      <c r="P1837">
        <f t="shared" si="115"/>
        <v>104</v>
      </c>
      <c r="Q1837">
        <f t="shared" si="112"/>
        <v>47.27</v>
      </c>
      <c r="R1837" s="10">
        <f t="shared" si="113"/>
        <v>42430.702210648145</v>
      </c>
      <c r="S1837" s="12">
        <f t="shared" si="114"/>
        <v>2016</v>
      </c>
      <c r="T1837" s="12"/>
    </row>
    <row r="1838" spans="1:20" ht="28.5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8281</v>
      </c>
      <c r="O1838" t="s">
        <v>8282</v>
      </c>
      <c r="P1838">
        <f t="shared" si="115"/>
        <v>200</v>
      </c>
      <c r="Q1838">
        <f t="shared" si="112"/>
        <v>182.13</v>
      </c>
      <c r="R1838" s="10">
        <f t="shared" si="113"/>
        <v>41305.809363425928</v>
      </c>
      <c r="S1838" s="12">
        <f t="shared" si="114"/>
        <v>2013</v>
      </c>
      <c r="T1838" s="12"/>
    </row>
    <row r="1839" spans="1:20" ht="42.75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8281</v>
      </c>
      <c r="O1839" t="s">
        <v>8282</v>
      </c>
      <c r="P1839">
        <f t="shared" si="115"/>
        <v>307</v>
      </c>
      <c r="Q1839">
        <f t="shared" si="112"/>
        <v>61.37</v>
      </c>
      <c r="R1839" s="10">
        <f t="shared" si="113"/>
        <v>40926.047858796301</v>
      </c>
      <c r="S1839" s="12">
        <f t="shared" si="114"/>
        <v>2012</v>
      </c>
      <c r="T1839" s="12"/>
    </row>
    <row r="1840" spans="1:20" ht="42.75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8281</v>
      </c>
      <c r="O1840" t="s">
        <v>8282</v>
      </c>
      <c r="P1840">
        <f t="shared" si="115"/>
        <v>100</v>
      </c>
      <c r="Q1840">
        <f t="shared" si="112"/>
        <v>35.770000000000003</v>
      </c>
      <c r="R1840" s="10">
        <f t="shared" si="113"/>
        <v>40788.786539351851</v>
      </c>
      <c r="S1840" s="12">
        <f t="shared" si="114"/>
        <v>2011</v>
      </c>
      <c r="T1840" s="12"/>
    </row>
    <row r="1841" spans="1:20" ht="42.75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8281</v>
      </c>
      <c r="O1841" t="s">
        <v>8282</v>
      </c>
      <c r="P1841">
        <f t="shared" si="115"/>
        <v>205</v>
      </c>
      <c r="Q1841">
        <f t="shared" si="112"/>
        <v>45.62</v>
      </c>
      <c r="R1841" s="10">
        <f t="shared" si="113"/>
        <v>42614.722013888888</v>
      </c>
      <c r="S1841" s="12">
        <f t="shared" si="114"/>
        <v>2016</v>
      </c>
      <c r="T1841" s="12"/>
    </row>
    <row r="1842" spans="1:20" ht="42.75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8281</v>
      </c>
      <c r="O1842" t="s">
        <v>8282</v>
      </c>
      <c r="P1842">
        <f t="shared" si="115"/>
        <v>109</v>
      </c>
      <c r="Q1842">
        <f t="shared" si="112"/>
        <v>75.38</v>
      </c>
      <c r="R1842" s="10">
        <f t="shared" si="113"/>
        <v>41382.096180555556</v>
      </c>
      <c r="S1842" s="12">
        <f t="shared" si="114"/>
        <v>2013</v>
      </c>
      <c r="T1842" s="12"/>
    </row>
    <row r="1843" spans="1:20" ht="28.5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t="s">
        <v>8282</v>
      </c>
      <c r="P1843">
        <f t="shared" si="115"/>
        <v>102</v>
      </c>
      <c r="Q1843">
        <f t="shared" si="112"/>
        <v>50.88</v>
      </c>
      <c r="R1843" s="10">
        <f t="shared" si="113"/>
        <v>41745.84542824074</v>
      </c>
      <c r="S1843" s="12">
        <f t="shared" si="114"/>
        <v>2014</v>
      </c>
      <c r="T1843" s="12"/>
    </row>
    <row r="1844" spans="1:20" ht="42.75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8281</v>
      </c>
      <c r="O1844" t="s">
        <v>8282</v>
      </c>
      <c r="P1844">
        <f t="shared" si="115"/>
        <v>125</v>
      </c>
      <c r="Q1844">
        <f t="shared" si="112"/>
        <v>119.29</v>
      </c>
      <c r="R1844" s="10">
        <f t="shared" si="113"/>
        <v>42031.631724537037</v>
      </c>
      <c r="S1844" s="12">
        <f t="shared" si="114"/>
        <v>2015</v>
      </c>
      <c r="T1844" s="12"/>
    </row>
    <row r="1845" spans="1:20" ht="57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8281</v>
      </c>
      <c r="O1845" t="s">
        <v>8282</v>
      </c>
      <c r="P1845">
        <f t="shared" si="115"/>
        <v>124</v>
      </c>
      <c r="Q1845">
        <f t="shared" si="112"/>
        <v>92.54</v>
      </c>
      <c r="R1845" s="10">
        <f t="shared" si="113"/>
        <v>40564.994837962964</v>
      </c>
      <c r="S1845" s="12">
        <f t="shared" si="114"/>
        <v>2011</v>
      </c>
      <c r="T1845" s="12"/>
    </row>
    <row r="1846" spans="1:20" ht="42.75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8281</v>
      </c>
      <c r="O1846" t="s">
        <v>8282</v>
      </c>
      <c r="P1846">
        <f t="shared" si="115"/>
        <v>101</v>
      </c>
      <c r="Q1846">
        <f t="shared" si="112"/>
        <v>76.05</v>
      </c>
      <c r="R1846" s="10">
        <f t="shared" si="113"/>
        <v>40666.973541666666</v>
      </c>
      <c r="S1846" s="12">
        <f t="shared" si="114"/>
        <v>2011</v>
      </c>
      <c r="T1846" s="12"/>
    </row>
    <row r="1847" spans="1:20" ht="85.5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8281</v>
      </c>
      <c r="O1847" t="s">
        <v>8282</v>
      </c>
      <c r="P1847">
        <f t="shared" si="115"/>
        <v>100</v>
      </c>
      <c r="Q1847">
        <f t="shared" si="112"/>
        <v>52.63</v>
      </c>
      <c r="R1847" s="10">
        <f t="shared" si="113"/>
        <v>42523.333310185189</v>
      </c>
      <c r="S1847" s="12">
        <f t="shared" si="114"/>
        <v>2016</v>
      </c>
      <c r="T1847" s="12"/>
    </row>
    <row r="1848" spans="1:20" ht="42.75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8281</v>
      </c>
      <c r="O1848" t="s">
        <v>8282</v>
      </c>
      <c r="P1848">
        <f t="shared" si="115"/>
        <v>138</v>
      </c>
      <c r="Q1848">
        <f t="shared" si="112"/>
        <v>98.99</v>
      </c>
      <c r="R1848" s="10">
        <f t="shared" si="113"/>
        <v>41228.650196759263</v>
      </c>
      <c r="S1848" s="12">
        <f t="shared" si="114"/>
        <v>2012</v>
      </c>
      <c r="T1848" s="12"/>
    </row>
    <row r="1849" spans="1:20" ht="42.75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8281</v>
      </c>
      <c r="O1849" t="s">
        <v>8282</v>
      </c>
      <c r="P1849">
        <f t="shared" si="115"/>
        <v>121</v>
      </c>
      <c r="Q1849">
        <f t="shared" si="112"/>
        <v>79.53</v>
      </c>
      <c r="R1849" s="10">
        <f t="shared" si="113"/>
        <v>42094.236481481479</v>
      </c>
      <c r="S1849" s="12">
        <f t="shared" si="114"/>
        <v>2015</v>
      </c>
      <c r="T1849" s="12"/>
    </row>
    <row r="1850" spans="1:20" ht="42.75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8281</v>
      </c>
      <c r="O1850" t="s">
        <v>8282</v>
      </c>
      <c r="P1850">
        <f t="shared" si="115"/>
        <v>107</v>
      </c>
      <c r="Q1850">
        <f t="shared" si="112"/>
        <v>134.21</v>
      </c>
      <c r="R1850" s="10">
        <f t="shared" si="113"/>
        <v>40691.788055555553</v>
      </c>
      <c r="S1850" s="12">
        <f t="shared" si="114"/>
        <v>2011</v>
      </c>
      <c r="T1850" s="12"/>
    </row>
    <row r="1851" spans="1:20" ht="28.5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8281</v>
      </c>
      <c r="O1851" t="s">
        <v>8282</v>
      </c>
      <c r="P1851">
        <f t="shared" si="115"/>
        <v>100</v>
      </c>
      <c r="Q1851">
        <f t="shared" si="112"/>
        <v>37.630000000000003</v>
      </c>
      <c r="R1851" s="10">
        <f t="shared" si="113"/>
        <v>41169.845590277779</v>
      </c>
      <c r="S1851" s="12">
        <f t="shared" si="114"/>
        <v>2012</v>
      </c>
      <c r="T1851" s="12"/>
    </row>
    <row r="1852" spans="1:20" ht="42.75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8281</v>
      </c>
      <c r="O1852" t="s">
        <v>8282</v>
      </c>
      <c r="P1852">
        <f t="shared" si="115"/>
        <v>102</v>
      </c>
      <c r="Q1852">
        <f t="shared" si="112"/>
        <v>51.04</v>
      </c>
      <c r="R1852" s="10">
        <f t="shared" si="113"/>
        <v>41800.959490740745</v>
      </c>
      <c r="S1852" s="12">
        <f t="shared" si="114"/>
        <v>2014</v>
      </c>
      <c r="T1852" s="12"/>
    </row>
    <row r="1853" spans="1:20" ht="42.75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8281</v>
      </c>
      <c r="O1853" t="s">
        <v>8282</v>
      </c>
      <c r="P1853">
        <f t="shared" si="115"/>
        <v>100</v>
      </c>
      <c r="Q1853">
        <f t="shared" si="112"/>
        <v>50.04</v>
      </c>
      <c r="R1853" s="10">
        <f t="shared" si="113"/>
        <v>41827.906689814816</v>
      </c>
      <c r="S1853" s="12">
        <f t="shared" si="114"/>
        <v>2014</v>
      </c>
      <c r="T1853" s="12"/>
    </row>
    <row r="1854" spans="1:20" ht="42.75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8281</v>
      </c>
      <c r="O1854" t="s">
        <v>8282</v>
      </c>
      <c r="P1854">
        <f t="shared" si="115"/>
        <v>117</v>
      </c>
      <c r="Q1854">
        <f t="shared" si="112"/>
        <v>133.93</v>
      </c>
      <c r="R1854" s="10">
        <f t="shared" si="113"/>
        <v>42081.77143518519</v>
      </c>
      <c r="S1854" s="12">
        <f t="shared" si="114"/>
        <v>2015</v>
      </c>
      <c r="T1854" s="12"/>
    </row>
    <row r="1855" spans="1:20" ht="42.75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8281</v>
      </c>
      <c r="O1855" t="s">
        <v>8282</v>
      </c>
      <c r="P1855">
        <f t="shared" si="115"/>
        <v>102</v>
      </c>
      <c r="Q1855">
        <f t="shared" si="112"/>
        <v>58.21</v>
      </c>
      <c r="R1855" s="10">
        <f t="shared" si="113"/>
        <v>41177.060381944444</v>
      </c>
      <c r="S1855" s="12">
        <f t="shared" si="114"/>
        <v>2012</v>
      </c>
      <c r="T1855" s="12"/>
    </row>
    <row r="1856" spans="1:20" ht="42.75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8281</v>
      </c>
      <c r="O1856" t="s">
        <v>8282</v>
      </c>
      <c r="P1856">
        <f t="shared" si="115"/>
        <v>102</v>
      </c>
      <c r="Q1856">
        <f t="shared" si="112"/>
        <v>88.04</v>
      </c>
      <c r="R1856" s="10">
        <f t="shared" si="113"/>
        <v>41388.021261574075</v>
      </c>
      <c r="S1856" s="12">
        <f t="shared" si="114"/>
        <v>2013</v>
      </c>
      <c r="T1856" s="12"/>
    </row>
    <row r="1857" spans="1:20" ht="42.75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8281</v>
      </c>
      <c r="O1857" t="s">
        <v>8282</v>
      </c>
      <c r="P1857">
        <f t="shared" si="115"/>
        <v>154</v>
      </c>
      <c r="Q1857">
        <f t="shared" si="112"/>
        <v>70.58</v>
      </c>
      <c r="R1857" s="10">
        <f t="shared" si="113"/>
        <v>41600.538657407407</v>
      </c>
      <c r="S1857" s="12">
        <f t="shared" si="114"/>
        <v>2013</v>
      </c>
      <c r="T1857" s="12"/>
    </row>
    <row r="1858" spans="1:20" ht="42.75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t="s">
        <v>8282</v>
      </c>
      <c r="P1858">
        <f t="shared" si="115"/>
        <v>101</v>
      </c>
      <c r="Q1858">
        <f t="shared" si="112"/>
        <v>53.29</v>
      </c>
      <c r="R1858" s="10">
        <f t="shared" si="113"/>
        <v>41817.854999999996</v>
      </c>
      <c r="S1858" s="12">
        <f t="shared" si="114"/>
        <v>2014</v>
      </c>
      <c r="T1858" s="12"/>
    </row>
    <row r="1859" spans="1:20" ht="42.75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8281</v>
      </c>
      <c r="O1859" t="s">
        <v>8282</v>
      </c>
      <c r="P1859">
        <f t="shared" si="115"/>
        <v>100</v>
      </c>
      <c r="Q1859">
        <f t="shared" ref="Q1859:Q1922" si="116">IFERROR(ROUND(E1859/L1859,2),0)</f>
        <v>136.36000000000001</v>
      </c>
      <c r="R1859" s="10">
        <f t="shared" ref="R1859:R1922" si="117">(((J1859/60)/60)/24)+DATE(1970,1,1)</f>
        <v>41864.76866898148</v>
      </c>
      <c r="S1859" s="12">
        <f t="shared" ref="S1859:S1922" si="118">YEAR(R1859)</f>
        <v>2014</v>
      </c>
      <c r="T1859" s="12"/>
    </row>
    <row r="1860" spans="1:20" ht="42.75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8281</v>
      </c>
      <c r="O1860" t="s">
        <v>8282</v>
      </c>
      <c r="P1860">
        <f t="shared" ref="P1860:P1923" si="119">ROUND(E1860/D1860*100,0)</f>
        <v>109</v>
      </c>
      <c r="Q1860">
        <f t="shared" si="116"/>
        <v>40.549999999999997</v>
      </c>
      <c r="R1860" s="10">
        <f t="shared" si="117"/>
        <v>40833.200474537036</v>
      </c>
      <c r="S1860" s="12">
        <f t="shared" si="118"/>
        <v>2011</v>
      </c>
      <c r="T1860" s="12"/>
    </row>
    <row r="1861" spans="1:20" ht="28.5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8281</v>
      </c>
      <c r="O1861" t="s">
        <v>8282</v>
      </c>
      <c r="P1861">
        <f t="shared" si="119"/>
        <v>132</v>
      </c>
      <c r="Q1861">
        <f t="shared" si="116"/>
        <v>70.63</v>
      </c>
      <c r="R1861" s="10">
        <f t="shared" si="117"/>
        <v>40778.770011574074</v>
      </c>
      <c r="S1861" s="12">
        <f t="shared" si="118"/>
        <v>2011</v>
      </c>
      <c r="T1861" s="12"/>
    </row>
    <row r="1862" spans="1:20" ht="42.75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8281</v>
      </c>
      <c r="O1862" t="s">
        <v>8282</v>
      </c>
      <c r="P1862">
        <f t="shared" si="119"/>
        <v>133</v>
      </c>
      <c r="Q1862">
        <f t="shared" si="116"/>
        <v>52.68</v>
      </c>
      <c r="R1862" s="10">
        <f t="shared" si="117"/>
        <v>41655.709305555552</v>
      </c>
      <c r="S1862" s="12">
        <f t="shared" si="118"/>
        <v>2014</v>
      </c>
      <c r="T1862" s="12"/>
    </row>
    <row r="1863" spans="1:20" ht="42.75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8289</v>
      </c>
      <c r="O1863" t="s">
        <v>8291</v>
      </c>
      <c r="P1863">
        <f t="shared" si="119"/>
        <v>0</v>
      </c>
      <c r="Q1863">
        <f t="shared" si="116"/>
        <v>0</v>
      </c>
      <c r="R1863" s="10">
        <f t="shared" si="117"/>
        <v>42000.300243055557</v>
      </c>
      <c r="S1863" s="12">
        <f t="shared" si="118"/>
        <v>2014</v>
      </c>
      <c r="T1863" s="12"/>
    </row>
    <row r="1864" spans="1:20" ht="42.75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8289</v>
      </c>
      <c r="O1864" t="s">
        <v>8291</v>
      </c>
      <c r="P1864">
        <f t="shared" si="119"/>
        <v>8</v>
      </c>
      <c r="Q1864">
        <f t="shared" si="116"/>
        <v>90.94</v>
      </c>
      <c r="R1864" s="10">
        <f t="shared" si="117"/>
        <v>42755.492754629624</v>
      </c>
      <c r="S1864" s="12">
        <f t="shared" si="118"/>
        <v>2017</v>
      </c>
      <c r="T1864" s="12"/>
    </row>
    <row r="1865" spans="1:20" ht="42.75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8289</v>
      </c>
      <c r="O1865" t="s">
        <v>8291</v>
      </c>
      <c r="P1865">
        <f t="shared" si="119"/>
        <v>0</v>
      </c>
      <c r="Q1865">
        <f t="shared" si="116"/>
        <v>5</v>
      </c>
      <c r="R1865" s="10">
        <f t="shared" si="117"/>
        <v>41772.797280092593</v>
      </c>
      <c r="S1865" s="12">
        <f t="shared" si="118"/>
        <v>2014</v>
      </c>
      <c r="T1865" s="12"/>
    </row>
    <row r="1866" spans="1:20" ht="42.75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8289</v>
      </c>
      <c r="O1866" t="s">
        <v>8291</v>
      </c>
      <c r="P1866">
        <f t="shared" si="119"/>
        <v>43</v>
      </c>
      <c r="Q1866">
        <f t="shared" si="116"/>
        <v>58.08</v>
      </c>
      <c r="R1866" s="10">
        <f t="shared" si="117"/>
        <v>41733.716435185182</v>
      </c>
      <c r="S1866" s="12">
        <f t="shared" si="118"/>
        <v>2014</v>
      </c>
      <c r="T1866" s="12"/>
    </row>
    <row r="1867" spans="1:20" ht="42.75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8289</v>
      </c>
      <c r="O1867" t="s">
        <v>8291</v>
      </c>
      <c r="P1867">
        <f t="shared" si="119"/>
        <v>0</v>
      </c>
      <c r="Q1867">
        <f t="shared" si="116"/>
        <v>2</v>
      </c>
      <c r="R1867" s="10">
        <f t="shared" si="117"/>
        <v>42645.367442129631</v>
      </c>
      <c r="S1867" s="12">
        <f t="shared" si="118"/>
        <v>2016</v>
      </c>
      <c r="T1867" s="12"/>
    </row>
    <row r="1868" spans="1:20" ht="42.75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8289</v>
      </c>
      <c r="O1868" t="s">
        <v>8291</v>
      </c>
      <c r="P1868">
        <f t="shared" si="119"/>
        <v>1</v>
      </c>
      <c r="Q1868">
        <f t="shared" si="116"/>
        <v>62.5</v>
      </c>
      <c r="R1868" s="10">
        <f t="shared" si="117"/>
        <v>42742.246493055558</v>
      </c>
      <c r="S1868" s="12">
        <f t="shared" si="118"/>
        <v>2017</v>
      </c>
      <c r="T1868" s="12"/>
    </row>
    <row r="1869" spans="1:20" ht="42.75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8289</v>
      </c>
      <c r="O1869" t="s">
        <v>8291</v>
      </c>
      <c r="P1869">
        <f t="shared" si="119"/>
        <v>0</v>
      </c>
      <c r="Q1869">
        <f t="shared" si="116"/>
        <v>10</v>
      </c>
      <c r="R1869" s="10">
        <f t="shared" si="117"/>
        <v>42649.924907407403</v>
      </c>
      <c r="S1869" s="12">
        <f t="shared" si="118"/>
        <v>2016</v>
      </c>
      <c r="T1869" s="12"/>
    </row>
    <row r="1870" spans="1:20" ht="42.75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8289</v>
      </c>
      <c r="O1870" t="s">
        <v>8291</v>
      </c>
      <c r="P1870">
        <f t="shared" si="119"/>
        <v>5</v>
      </c>
      <c r="Q1870">
        <f t="shared" si="116"/>
        <v>71.59</v>
      </c>
      <c r="R1870" s="10">
        <f t="shared" si="117"/>
        <v>42328.779224537036</v>
      </c>
      <c r="S1870" s="12">
        <f t="shared" si="118"/>
        <v>2015</v>
      </c>
      <c r="T1870" s="12"/>
    </row>
    <row r="1871" spans="1:20" ht="42.75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8289</v>
      </c>
      <c r="O1871" t="s">
        <v>8291</v>
      </c>
      <c r="P1871">
        <f t="shared" si="119"/>
        <v>0</v>
      </c>
      <c r="Q1871">
        <f t="shared" si="116"/>
        <v>0</v>
      </c>
      <c r="R1871" s="10">
        <f t="shared" si="117"/>
        <v>42709.002881944441</v>
      </c>
      <c r="S1871" s="12">
        <f t="shared" si="118"/>
        <v>2016</v>
      </c>
      <c r="T1871" s="12"/>
    </row>
    <row r="1872" spans="1:20" ht="42.75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8289</v>
      </c>
      <c r="O1872" t="s">
        <v>8291</v>
      </c>
      <c r="P1872">
        <f t="shared" si="119"/>
        <v>10</v>
      </c>
      <c r="Q1872">
        <f t="shared" si="116"/>
        <v>32.82</v>
      </c>
      <c r="R1872" s="10">
        <f t="shared" si="117"/>
        <v>42371.355729166666</v>
      </c>
      <c r="S1872" s="12">
        <f t="shared" si="118"/>
        <v>2016</v>
      </c>
      <c r="T1872" s="12"/>
    </row>
    <row r="1873" spans="1:20" ht="42.75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8289</v>
      </c>
      <c r="O1873" t="s">
        <v>8291</v>
      </c>
      <c r="P1873">
        <f t="shared" si="119"/>
        <v>72</v>
      </c>
      <c r="Q1873">
        <f t="shared" si="116"/>
        <v>49.12</v>
      </c>
      <c r="R1873" s="10">
        <f t="shared" si="117"/>
        <v>41923.783576388887</v>
      </c>
      <c r="S1873" s="12">
        <f t="shared" si="118"/>
        <v>2014</v>
      </c>
      <c r="T1873" s="12"/>
    </row>
    <row r="1874" spans="1:20" ht="42.75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8289</v>
      </c>
      <c r="O1874" t="s">
        <v>8291</v>
      </c>
      <c r="P1874">
        <f t="shared" si="119"/>
        <v>1</v>
      </c>
      <c r="Q1874">
        <f t="shared" si="116"/>
        <v>16.309999999999999</v>
      </c>
      <c r="R1874" s="10">
        <f t="shared" si="117"/>
        <v>42155.129652777774</v>
      </c>
      <c r="S1874" s="12">
        <f t="shared" si="118"/>
        <v>2015</v>
      </c>
      <c r="T1874" s="12"/>
    </row>
    <row r="1875" spans="1:20" ht="42.75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8289</v>
      </c>
      <c r="O1875" t="s">
        <v>8291</v>
      </c>
      <c r="P1875">
        <f t="shared" si="119"/>
        <v>0</v>
      </c>
      <c r="Q1875">
        <f t="shared" si="116"/>
        <v>18</v>
      </c>
      <c r="R1875" s="10">
        <f t="shared" si="117"/>
        <v>42164.615856481483</v>
      </c>
      <c r="S1875" s="12">
        <f t="shared" si="118"/>
        <v>2015</v>
      </c>
      <c r="T1875" s="12"/>
    </row>
    <row r="1876" spans="1:20" ht="57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8289</v>
      </c>
      <c r="O1876" t="s">
        <v>8291</v>
      </c>
      <c r="P1876">
        <f t="shared" si="119"/>
        <v>0</v>
      </c>
      <c r="Q1876">
        <f t="shared" si="116"/>
        <v>13</v>
      </c>
      <c r="R1876" s="10">
        <f t="shared" si="117"/>
        <v>42529.969131944439</v>
      </c>
      <c r="S1876" s="12">
        <f t="shared" si="118"/>
        <v>2016</v>
      </c>
      <c r="T1876" s="12"/>
    </row>
    <row r="1877" spans="1:20" ht="42.75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8289</v>
      </c>
      <c r="O1877" t="s">
        <v>8291</v>
      </c>
      <c r="P1877">
        <f t="shared" si="119"/>
        <v>1</v>
      </c>
      <c r="Q1877">
        <f t="shared" si="116"/>
        <v>17</v>
      </c>
      <c r="R1877" s="10">
        <f t="shared" si="117"/>
        <v>42528.899398148147</v>
      </c>
      <c r="S1877" s="12">
        <f t="shared" si="118"/>
        <v>2016</v>
      </c>
      <c r="T1877" s="12"/>
    </row>
    <row r="1878" spans="1:20" ht="42.75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8289</v>
      </c>
      <c r="O1878" t="s">
        <v>8291</v>
      </c>
      <c r="P1878">
        <f t="shared" si="119"/>
        <v>0</v>
      </c>
      <c r="Q1878">
        <f t="shared" si="116"/>
        <v>0</v>
      </c>
      <c r="R1878" s="10">
        <f t="shared" si="117"/>
        <v>41776.284780092588</v>
      </c>
      <c r="S1878" s="12">
        <f t="shared" si="118"/>
        <v>2014</v>
      </c>
      <c r="T1878" s="12"/>
    </row>
    <row r="1879" spans="1:20" ht="28.5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8289</v>
      </c>
      <c r="O1879" t="s">
        <v>8291</v>
      </c>
      <c r="P1879">
        <f t="shared" si="119"/>
        <v>0</v>
      </c>
      <c r="Q1879">
        <f t="shared" si="116"/>
        <v>0</v>
      </c>
      <c r="R1879" s="10">
        <f t="shared" si="117"/>
        <v>42035.029224537036</v>
      </c>
      <c r="S1879" s="12">
        <f t="shared" si="118"/>
        <v>2015</v>
      </c>
      <c r="T1879" s="12"/>
    </row>
    <row r="1880" spans="1:20" ht="42.75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8289</v>
      </c>
      <c r="O1880" t="s">
        <v>8291</v>
      </c>
      <c r="P1880">
        <f t="shared" si="119"/>
        <v>0</v>
      </c>
      <c r="Q1880">
        <f t="shared" si="116"/>
        <v>0</v>
      </c>
      <c r="R1880" s="10">
        <f t="shared" si="117"/>
        <v>41773.008738425924</v>
      </c>
      <c r="S1880" s="12">
        <f t="shared" si="118"/>
        <v>2014</v>
      </c>
      <c r="T1880" s="12"/>
    </row>
    <row r="1881" spans="1:20" ht="42.75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8289</v>
      </c>
      <c r="O1881" t="s">
        <v>8291</v>
      </c>
      <c r="P1881">
        <f t="shared" si="119"/>
        <v>0</v>
      </c>
      <c r="Q1881">
        <f t="shared" si="116"/>
        <v>3</v>
      </c>
      <c r="R1881" s="10">
        <f t="shared" si="117"/>
        <v>42413.649641203709</v>
      </c>
      <c r="S1881" s="12">
        <f t="shared" si="118"/>
        <v>2016</v>
      </c>
      <c r="T1881" s="12"/>
    </row>
    <row r="1882" spans="1:20" ht="28.5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8289</v>
      </c>
      <c r="O1882" t="s">
        <v>8291</v>
      </c>
      <c r="P1882">
        <f t="shared" si="119"/>
        <v>20</v>
      </c>
      <c r="Q1882">
        <f t="shared" si="116"/>
        <v>41.83</v>
      </c>
      <c r="R1882" s="10">
        <f t="shared" si="117"/>
        <v>42430.566898148143</v>
      </c>
      <c r="S1882" s="12">
        <f t="shared" si="118"/>
        <v>2016</v>
      </c>
      <c r="T1882" s="12"/>
    </row>
    <row r="1883" spans="1:20" ht="42.75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8281</v>
      </c>
      <c r="O1883" t="s">
        <v>8285</v>
      </c>
      <c r="P1883">
        <f t="shared" si="119"/>
        <v>173</v>
      </c>
      <c r="Q1883">
        <f t="shared" si="116"/>
        <v>49.34</v>
      </c>
      <c r="R1883" s="10">
        <f t="shared" si="117"/>
        <v>42043.152650462958</v>
      </c>
      <c r="S1883" s="12">
        <f t="shared" si="118"/>
        <v>2015</v>
      </c>
      <c r="T1883" s="12"/>
    </row>
    <row r="1884" spans="1:20" ht="42.75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8281</v>
      </c>
      <c r="O1884" t="s">
        <v>8285</v>
      </c>
      <c r="P1884">
        <f t="shared" si="119"/>
        <v>101</v>
      </c>
      <c r="Q1884">
        <f t="shared" si="116"/>
        <v>41.73</v>
      </c>
      <c r="R1884" s="10">
        <f t="shared" si="117"/>
        <v>41067.949212962965</v>
      </c>
      <c r="S1884" s="12">
        <f t="shared" si="118"/>
        <v>2012</v>
      </c>
      <c r="T1884" s="12"/>
    </row>
    <row r="1885" spans="1:20" ht="42.75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8281</v>
      </c>
      <c r="O1885" t="s">
        <v>8285</v>
      </c>
      <c r="P1885">
        <f t="shared" si="119"/>
        <v>105</v>
      </c>
      <c r="Q1885">
        <f t="shared" si="116"/>
        <v>32.72</v>
      </c>
      <c r="R1885" s="10">
        <f t="shared" si="117"/>
        <v>40977.948009259257</v>
      </c>
      <c r="S1885" s="12">
        <f t="shared" si="118"/>
        <v>2012</v>
      </c>
      <c r="T1885" s="12"/>
    </row>
    <row r="1886" spans="1:20" ht="42.75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8281</v>
      </c>
      <c r="O1886" t="s">
        <v>8285</v>
      </c>
      <c r="P1886">
        <f t="shared" si="119"/>
        <v>135</v>
      </c>
      <c r="Q1886">
        <f t="shared" si="116"/>
        <v>51.96</v>
      </c>
      <c r="R1886" s="10">
        <f t="shared" si="117"/>
        <v>41205.198321759257</v>
      </c>
      <c r="S1886" s="12">
        <f t="shared" si="118"/>
        <v>2012</v>
      </c>
      <c r="T1886" s="12"/>
    </row>
    <row r="1887" spans="1:20" ht="42.75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8281</v>
      </c>
      <c r="O1887" t="s">
        <v>8285</v>
      </c>
      <c r="P1887">
        <f t="shared" si="119"/>
        <v>116</v>
      </c>
      <c r="Q1887">
        <f t="shared" si="116"/>
        <v>50.69</v>
      </c>
      <c r="R1887" s="10">
        <f t="shared" si="117"/>
        <v>41099.093865740739</v>
      </c>
      <c r="S1887" s="12">
        <f t="shared" si="118"/>
        <v>2012</v>
      </c>
      <c r="T1887" s="12"/>
    </row>
    <row r="1888" spans="1:20" ht="42.75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8281</v>
      </c>
      <c r="O1888" t="s">
        <v>8285</v>
      </c>
      <c r="P1888">
        <f t="shared" si="119"/>
        <v>102</v>
      </c>
      <c r="Q1888">
        <f t="shared" si="116"/>
        <v>42.24</v>
      </c>
      <c r="R1888" s="10">
        <f t="shared" si="117"/>
        <v>41925.906689814816</v>
      </c>
      <c r="S1888" s="12">
        <f t="shared" si="118"/>
        <v>2014</v>
      </c>
      <c r="T1888" s="12"/>
    </row>
    <row r="1889" spans="1:20" ht="42.75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8281</v>
      </c>
      <c r="O1889" t="s">
        <v>8285</v>
      </c>
      <c r="P1889">
        <f t="shared" si="119"/>
        <v>111</v>
      </c>
      <c r="Q1889">
        <f t="shared" si="116"/>
        <v>416.88</v>
      </c>
      <c r="R1889" s="10">
        <f t="shared" si="117"/>
        <v>42323.800138888888</v>
      </c>
      <c r="S1889" s="12">
        <f t="shared" si="118"/>
        <v>2015</v>
      </c>
      <c r="T1889" s="12"/>
    </row>
    <row r="1890" spans="1:20" ht="42.75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8281</v>
      </c>
      <c r="O1890" t="s">
        <v>8285</v>
      </c>
      <c r="P1890">
        <f t="shared" si="119"/>
        <v>166</v>
      </c>
      <c r="Q1890">
        <f t="shared" si="116"/>
        <v>46.65</v>
      </c>
      <c r="R1890" s="10">
        <f t="shared" si="117"/>
        <v>40299.239953703705</v>
      </c>
      <c r="S1890" s="12">
        <f t="shared" si="118"/>
        <v>2010</v>
      </c>
      <c r="T1890" s="12"/>
    </row>
    <row r="1891" spans="1:20" ht="42.75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8281</v>
      </c>
      <c r="O1891" t="s">
        <v>8285</v>
      </c>
      <c r="P1891">
        <f t="shared" si="119"/>
        <v>107</v>
      </c>
      <c r="Q1891">
        <f t="shared" si="116"/>
        <v>48.45</v>
      </c>
      <c r="R1891" s="10">
        <f t="shared" si="117"/>
        <v>41299.793356481481</v>
      </c>
      <c r="S1891" s="12">
        <f t="shared" si="118"/>
        <v>2013</v>
      </c>
      <c r="T1891" s="12"/>
    </row>
    <row r="1892" spans="1:20" ht="42.75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8281</v>
      </c>
      <c r="O1892" t="s">
        <v>8285</v>
      </c>
      <c r="P1892">
        <f t="shared" si="119"/>
        <v>145</v>
      </c>
      <c r="Q1892">
        <f t="shared" si="116"/>
        <v>70.53</v>
      </c>
      <c r="R1892" s="10">
        <f t="shared" si="117"/>
        <v>41228.786203703705</v>
      </c>
      <c r="S1892" s="12">
        <f t="shared" si="118"/>
        <v>2012</v>
      </c>
      <c r="T1892" s="12"/>
    </row>
    <row r="1893" spans="1:20" ht="57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8281</v>
      </c>
      <c r="O1893" t="s">
        <v>8285</v>
      </c>
      <c r="P1893">
        <f t="shared" si="119"/>
        <v>106</v>
      </c>
      <c r="Q1893">
        <f t="shared" si="116"/>
        <v>87.96</v>
      </c>
      <c r="R1893" s="10">
        <f t="shared" si="117"/>
        <v>40335.798078703701</v>
      </c>
      <c r="S1893" s="12">
        <f t="shared" si="118"/>
        <v>2010</v>
      </c>
      <c r="T1893" s="12"/>
    </row>
    <row r="1894" spans="1:20" ht="42.75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8281</v>
      </c>
      <c r="O1894" t="s">
        <v>8285</v>
      </c>
      <c r="P1894">
        <f t="shared" si="119"/>
        <v>137</v>
      </c>
      <c r="Q1894">
        <f t="shared" si="116"/>
        <v>26.27</v>
      </c>
      <c r="R1894" s="10">
        <f t="shared" si="117"/>
        <v>40671.637511574074</v>
      </c>
      <c r="S1894" s="12">
        <f t="shared" si="118"/>
        <v>2011</v>
      </c>
      <c r="T1894" s="12"/>
    </row>
    <row r="1895" spans="1:20" ht="42.75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8281</v>
      </c>
      <c r="O1895" t="s">
        <v>8285</v>
      </c>
      <c r="P1895">
        <f t="shared" si="119"/>
        <v>104</v>
      </c>
      <c r="Q1895">
        <f t="shared" si="116"/>
        <v>57.78</v>
      </c>
      <c r="R1895" s="10">
        <f t="shared" si="117"/>
        <v>40632.94195601852</v>
      </c>
      <c r="S1895" s="12">
        <f t="shared" si="118"/>
        <v>2011</v>
      </c>
      <c r="T1895" s="12"/>
    </row>
    <row r="1896" spans="1:20" ht="28.5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8281</v>
      </c>
      <c r="O1896" t="s">
        <v>8285</v>
      </c>
      <c r="P1896">
        <f t="shared" si="119"/>
        <v>115</v>
      </c>
      <c r="Q1896">
        <f t="shared" si="116"/>
        <v>57.25</v>
      </c>
      <c r="R1896" s="10">
        <f t="shared" si="117"/>
        <v>40920.904895833337</v>
      </c>
      <c r="S1896" s="12">
        <f t="shared" si="118"/>
        <v>2012</v>
      </c>
      <c r="T1896" s="12"/>
    </row>
    <row r="1897" spans="1:20" ht="57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8281</v>
      </c>
      <c r="O1897" t="s">
        <v>8285</v>
      </c>
      <c r="P1897">
        <f t="shared" si="119"/>
        <v>102</v>
      </c>
      <c r="Q1897">
        <f t="shared" si="116"/>
        <v>196.34</v>
      </c>
      <c r="R1897" s="10">
        <f t="shared" si="117"/>
        <v>42267.746782407412</v>
      </c>
      <c r="S1897" s="12">
        <f t="shared" si="118"/>
        <v>2015</v>
      </c>
      <c r="T1897" s="12"/>
    </row>
    <row r="1898" spans="1:20" ht="42.75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8281</v>
      </c>
      <c r="O1898" t="s">
        <v>8285</v>
      </c>
      <c r="P1898">
        <f t="shared" si="119"/>
        <v>124</v>
      </c>
      <c r="Q1898">
        <f t="shared" si="116"/>
        <v>43</v>
      </c>
      <c r="R1898" s="10">
        <f t="shared" si="117"/>
        <v>40981.710243055553</v>
      </c>
      <c r="S1898" s="12">
        <f t="shared" si="118"/>
        <v>2012</v>
      </c>
      <c r="T1898" s="12"/>
    </row>
    <row r="1899" spans="1:20" ht="42.75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8281</v>
      </c>
      <c r="O1899" t="s">
        <v>8285</v>
      </c>
      <c r="P1899">
        <f t="shared" si="119"/>
        <v>102</v>
      </c>
      <c r="Q1899">
        <f t="shared" si="116"/>
        <v>35.549999999999997</v>
      </c>
      <c r="R1899" s="10">
        <f t="shared" si="117"/>
        <v>41680.583402777782</v>
      </c>
      <c r="S1899" s="12">
        <f t="shared" si="118"/>
        <v>2014</v>
      </c>
      <c r="T1899" s="12"/>
    </row>
    <row r="1900" spans="1:20" ht="42.75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8281</v>
      </c>
      <c r="O1900" t="s">
        <v>8285</v>
      </c>
      <c r="P1900">
        <f t="shared" si="119"/>
        <v>145</v>
      </c>
      <c r="Q1900">
        <f t="shared" si="116"/>
        <v>68.81</v>
      </c>
      <c r="R1900" s="10">
        <f t="shared" si="117"/>
        <v>42366.192974537036</v>
      </c>
      <c r="S1900" s="12">
        <f t="shared" si="118"/>
        <v>2015</v>
      </c>
      <c r="T1900" s="12"/>
    </row>
    <row r="1901" spans="1:20" ht="42.75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8281</v>
      </c>
      <c r="O1901" t="s">
        <v>8285</v>
      </c>
      <c r="P1901">
        <f t="shared" si="119"/>
        <v>133</v>
      </c>
      <c r="Q1901">
        <f t="shared" si="116"/>
        <v>28.57</v>
      </c>
      <c r="R1901" s="10">
        <f t="shared" si="117"/>
        <v>42058.941736111112</v>
      </c>
      <c r="S1901" s="12">
        <f t="shared" si="118"/>
        <v>2015</v>
      </c>
      <c r="T1901" s="12"/>
    </row>
    <row r="1902" spans="1:20" ht="42.75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8281</v>
      </c>
      <c r="O1902" t="s">
        <v>8285</v>
      </c>
      <c r="P1902">
        <f t="shared" si="119"/>
        <v>109</v>
      </c>
      <c r="Q1902">
        <f t="shared" si="116"/>
        <v>50.63</v>
      </c>
      <c r="R1902" s="10">
        <f t="shared" si="117"/>
        <v>41160.871886574074</v>
      </c>
      <c r="S1902" s="12">
        <f t="shared" si="118"/>
        <v>2012</v>
      </c>
      <c r="T1902" s="12"/>
    </row>
    <row r="1903" spans="1:20" ht="42.75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8275</v>
      </c>
      <c r="O1903" t="s">
        <v>8304</v>
      </c>
      <c r="P1903">
        <f t="shared" si="119"/>
        <v>3</v>
      </c>
      <c r="Q1903">
        <f t="shared" si="116"/>
        <v>106.8</v>
      </c>
      <c r="R1903" s="10">
        <f t="shared" si="117"/>
        <v>42116.54315972222</v>
      </c>
      <c r="S1903" s="12">
        <f t="shared" si="118"/>
        <v>2015</v>
      </c>
      <c r="T1903" s="12"/>
    </row>
    <row r="1904" spans="1:20" ht="42.75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8275</v>
      </c>
      <c r="O1904" t="s">
        <v>8304</v>
      </c>
      <c r="P1904">
        <f t="shared" si="119"/>
        <v>1</v>
      </c>
      <c r="Q1904">
        <f t="shared" si="116"/>
        <v>4</v>
      </c>
      <c r="R1904" s="10">
        <f t="shared" si="117"/>
        <v>42037.789895833332</v>
      </c>
      <c r="S1904" s="12">
        <f t="shared" si="118"/>
        <v>2015</v>
      </c>
      <c r="T1904" s="12"/>
    </row>
    <row r="1905" spans="1:20" ht="42.75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8275</v>
      </c>
      <c r="O1905" t="s">
        <v>8304</v>
      </c>
      <c r="P1905">
        <f t="shared" si="119"/>
        <v>47</v>
      </c>
      <c r="Q1905">
        <f t="shared" si="116"/>
        <v>34.1</v>
      </c>
      <c r="R1905" s="10">
        <f t="shared" si="117"/>
        <v>42702.770729166667</v>
      </c>
      <c r="S1905" s="12">
        <f t="shared" si="118"/>
        <v>2016</v>
      </c>
      <c r="T1905" s="12"/>
    </row>
    <row r="1906" spans="1:20" ht="42.75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8275</v>
      </c>
      <c r="O1906" t="s">
        <v>8304</v>
      </c>
      <c r="P1906">
        <f t="shared" si="119"/>
        <v>0</v>
      </c>
      <c r="Q1906">
        <f t="shared" si="116"/>
        <v>25</v>
      </c>
      <c r="R1906" s="10">
        <f t="shared" si="117"/>
        <v>42326.685428240744</v>
      </c>
      <c r="S1906" s="12">
        <f t="shared" si="118"/>
        <v>2015</v>
      </c>
      <c r="T1906" s="12"/>
    </row>
    <row r="1907" spans="1:20" ht="57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8275</v>
      </c>
      <c r="O1907" t="s">
        <v>8304</v>
      </c>
      <c r="P1907">
        <f t="shared" si="119"/>
        <v>0</v>
      </c>
      <c r="Q1907">
        <f t="shared" si="116"/>
        <v>10.5</v>
      </c>
      <c r="R1907" s="10">
        <f t="shared" si="117"/>
        <v>41859.925856481481</v>
      </c>
      <c r="S1907" s="12">
        <f t="shared" si="118"/>
        <v>2014</v>
      </c>
      <c r="T1907" s="12"/>
    </row>
    <row r="1908" spans="1:20" ht="42.75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8275</v>
      </c>
      <c r="O1908" t="s">
        <v>8304</v>
      </c>
      <c r="P1908">
        <f t="shared" si="119"/>
        <v>43</v>
      </c>
      <c r="Q1908">
        <f t="shared" si="116"/>
        <v>215.96</v>
      </c>
      <c r="R1908" s="10">
        <f t="shared" si="117"/>
        <v>42514.671099537038</v>
      </c>
      <c r="S1908" s="12">
        <f t="shared" si="118"/>
        <v>2016</v>
      </c>
      <c r="T1908" s="12"/>
    </row>
    <row r="1909" spans="1:20" ht="42.75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8275</v>
      </c>
      <c r="O1909" t="s">
        <v>8304</v>
      </c>
      <c r="P1909">
        <f t="shared" si="119"/>
        <v>0</v>
      </c>
      <c r="Q1909">
        <f t="shared" si="116"/>
        <v>21.25</v>
      </c>
      <c r="R1909" s="10">
        <f t="shared" si="117"/>
        <v>41767.587094907409</v>
      </c>
      <c r="S1909" s="12">
        <f t="shared" si="118"/>
        <v>2014</v>
      </c>
      <c r="T1909" s="12"/>
    </row>
    <row r="1910" spans="1:20" ht="42.75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8275</v>
      </c>
      <c r="O1910" t="s">
        <v>8304</v>
      </c>
      <c r="P1910">
        <f t="shared" si="119"/>
        <v>2</v>
      </c>
      <c r="Q1910">
        <f t="shared" si="116"/>
        <v>108.25</v>
      </c>
      <c r="R1910" s="10">
        <f t="shared" si="117"/>
        <v>42703.917824074073</v>
      </c>
      <c r="S1910" s="12">
        <f t="shared" si="118"/>
        <v>2016</v>
      </c>
      <c r="T1910" s="12"/>
    </row>
    <row r="1911" spans="1:20" ht="42.75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8275</v>
      </c>
      <c r="O1911" t="s">
        <v>8304</v>
      </c>
      <c r="P1911">
        <f t="shared" si="119"/>
        <v>14</v>
      </c>
      <c r="Q1911">
        <f t="shared" si="116"/>
        <v>129.97</v>
      </c>
      <c r="R1911" s="10">
        <f t="shared" si="117"/>
        <v>41905.429155092592</v>
      </c>
      <c r="S1911" s="12">
        <f t="shared" si="118"/>
        <v>2014</v>
      </c>
      <c r="T1911" s="12"/>
    </row>
    <row r="1912" spans="1:20" ht="42.75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8275</v>
      </c>
      <c r="O1912" t="s">
        <v>8304</v>
      </c>
      <c r="P1912">
        <f t="shared" si="119"/>
        <v>39</v>
      </c>
      <c r="Q1912">
        <f t="shared" si="116"/>
        <v>117.49</v>
      </c>
      <c r="R1912" s="10">
        <f t="shared" si="117"/>
        <v>42264.963159722218</v>
      </c>
      <c r="S1912" s="12">
        <f t="shared" si="118"/>
        <v>2015</v>
      </c>
      <c r="T1912" s="12"/>
    </row>
    <row r="1913" spans="1:20" ht="42.75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8275</v>
      </c>
      <c r="O1913" t="s">
        <v>8304</v>
      </c>
      <c r="P1913">
        <f t="shared" si="119"/>
        <v>0</v>
      </c>
      <c r="Q1913">
        <f t="shared" si="116"/>
        <v>10</v>
      </c>
      <c r="R1913" s="10">
        <f t="shared" si="117"/>
        <v>41830.033958333333</v>
      </c>
      <c r="S1913" s="12">
        <f t="shared" si="118"/>
        <v>2014</v>
      </c>
      <c r="T1913" s="12"/>
    </row>
    <row r="1914" spans="1:20" ht="42.75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8275</v>
      </c>
      <c r="O1914" t="s">
        <v>8304</v>
      </c>
      <c r="P1914">
        <f t="shared" si="119"/>
        <v>59</v>
      </c>
      <c r="Q1914">
        <f t="shared" si="116"/>
        <v>70.599999999999994</v>
      </c>
      <c r="R1914" s="10">
        <f t="shared" si="117"/>
        <v>42129.226388888885</v>
      </c>
      <c r="S1914" s="12">
        <f t="shared" si="118"/>
        <v>2015</v>
      </c>
      <c r="T1914" s="12"/>
    </row>
    <row r="1915" spans="1:20" ht="28.5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8275</v>
      </c>
      <c r="O1915" t="s">
        <v>8304</v>
      </c>
      <c r="P1915">
        <f t="shared" si="119"/>
        <v>1</v>
      </c>
      <c r="Q1915">
        <f t="shared" si="116"/>
        <v>24.5</v>
      </c>
      <c r="R1915" s="10">
        <f t="shared" si="117"/>
        <v>41890.511319444442</v>
      </c>
      <c r="S1915" s="12">
        <f t="shared" si="118"/>
        <v>2014</v>
      </c>
      <c r="T1915" s="12"/>
    </row>
    <row r="1916" spans="1:20" ht="42.75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8275</v>
      </c>
      <c r="O1916" t="s">
        <v>8304</v>
      </c>
      <c r="P1916">
        <f t="shared" si="119"/>
        <v>9</v>
      </c>
      <c r="Q1916">
        <f t="shared" si="116"/>
        <v>30</v>
      </c>
      <c r="R1916" s="10">
        <f t="shared" si="117"/>
        <v>41929.174456018518</v>
      </c>
      <c r="S1916" s="12">
        <f t="shared" si="118"/>
        <v>2014</v>
      </c>
      <c r="T1916" s="12"/>
    </row>
    <row r="1917" spans="1:20" ht="42.75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8275</v>
      </c>
      <c r="O1917" t="s">
        <v>8304</v>
      </c>
      <c r="P1917">
        <f t="shared" si="119"/>
        <v>2</v>
      </c>
      <c r="Q1917">
        <f t="shared" si="116"/>
        <v>2</v>
      </c>
      <c r="R1917" s="10">
        <f t="shared" si="117"/>
        <v>41864.04886574074</v>
      </c>
      <c r="S1917" s="12">
        <f t="shared" si="118"/>
        <v>2014</v>
      </c>
      <c r="T1917" s="12"/>
    </row>
    <row r="1918" spans="1:20" ht="28.5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8275</v>
      </c>
      <c r="O1918" t="s">
        <v>8304</v>
      </c>
      <c r="P1918">
        <f t="shared" si="119"/>
        <v>1</v>
      </c>
      <c r="Q1918">
        <f t="shared" si="116"/>
        <v>17</v>
      </c>
      <c r="R1918" s="10">
        <f t="shared" si="117"/>
        <v>42656.717303240745</v>
      </c>
      <c r="S1918" s="12">
        <f t="shared" si="118"/>
        <v>2016</v>
      </c>
      <c r="T1918" s="12"/>
    </row>
    <row r="1919" spans="1:20" ht="28.5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8275</v>
      </c>
      <c r="O1919" t="s">
        <v>8304</v>
      </c>
      <c r="P1919">
        <f t="shared" si="119"/>
        <v>53</v>
      </c>
      <c r="Q1919">
        <f t="shared" si="116"/>
        <v>2928.93</v>
      </c>
      <c r="R1919" s="10">
        <f t="shared" si="117"/>
        <v>42746.270057870366</v>
      </c>
      <c r="S1919" s="12">
        <f t="shared" si="118"/>
        <v>2017</v>
      </c>
      <c r="T1919" s="12"/>
    </row>
    <row r="1920" spans="1:20" ht="42.75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8275</v>
      </c>
      <c r="O1920" t="s">
        <v>8304</v>
      </c>
      <c r="P1920">
        <f t="shared" si="119"/>
        <v>1</v>
      </c>
      <c r="Q1920">
        <f t="shared" si="116"/>
        <v>28.89</v>
      </c>
      <c r="R1920" s="10">
        <f t="shared" si="117"/>
        <v>41828.789942129632</v>
      </c>
      <c r="S1920" s="12">
        <f t="shared" si="118"/>
        <v>2014</v>
      </c>
      <c r="T1920" s="12"/>
    </row>
    <row r="1921" spans="1:20" ht="42.75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8275</v>
      </c>
      <c r="O1921" t="s">
        <v>8304</v>
      </c>
      <c r="P1921">
        <f t="shared" si="119"/>
        <v>47</v>
      </c>
      <c r="Q1921">
        <f t="shared" si="116"/>
        <v>29.63</v>
      </c>
      <c r="R1921" s="10">
        <f t="shared" si="117"/>
        <v>42113.875567129624</v>
      </c>
      <c r="S1921" s="12">
        <f t="shared" si="118"/>
        <v>2015</v>
      </c>
      <c r="T1921" s="12"/>
    </row>
    <row r="1922" spans="1:20" ht="42.75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8275</v>
      </c>
      <c r="O1922" t="s">
        <v>8304</v>
      </c>
      <c r="P1922">
        <f t="shared" si="119"/>
        <v>43</v>
      </c>
      <c r="Q1922">
        <f t="shared" si="116"/>
        <v>40.98</v>
      </c>
      <c r="R1922" s="10">
        <f t="shared" si="117"/>
        <v>42270.875706018516</v>
      </c>
      <c r="S1922" s="12">
        <f t="shared" si="118"/>
        <v>2015</v>
      </c>
      <c r="T1922" s="12"/>
    </row>
    <row r="1923" spans="1:20" ht="28.5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8281</v>
      </c>
      <c r="O1923" t="s">
        <v>8285</v>
      </c>
      <c r="P1923">
        <f t="shared" si="119"/>
        <v>137</v>
      </c>
      <c r="Q1923">
        <f t="shared" ref="Q1923:Q1986" si="120">IFERROR(ROUND(E1923/L1923,2),0)</f>
        <v>54</v>
      </c>
      <c r="R1923" s="10">
        <f t="shared" ref="R1923:R1986" si="121">(((J1923/60)/60)/24)+DATE(1970,1,1)</f>
        <v>41074.221562500003</v>
      </c>
      <c r="S1923" s="12">
        <f t="shared" ref="S1923:S1986" si="122">YEAR(R1923)</f>
        <v>2012</v>
      </c>
      <c r="T1923" s="12"/>
    </row>
    <row r="1924" spans="1:20" ht="42.75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8281</v>
      </c>
      <c r="O1924" t="s">
        <v>8285</v>
      </c>
      <c r="P1924">
        <f t="shared" ref="P1924:P1987" si="123">ROUND(E1924/D1924*100,0)</f>
        <v>116</v>
      </c>
      <c r="Q1924">
        <f t="shared" si="120"/>
        <v>36.11</v>
      </c>
      <c r="R1924" s="10">
        <f t="shared" si="121"/>
        <v>41590.255868055552</v>
      </c>
      <c r="S1924" s="12">
        <f t="shared" si="122"/>
        <v>2013</v>
      </c>
      <c r="T1924" s="12"/>
    </row>
    <row r="1925" spans="1:20" ht="42.75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8281</v>
      </c>
      <c r="O1925" t="s">
        <v>8285</v>
      </c>
      <c r="P1925">
        <f t="shared" si="123"/>
        <v>241</v>
      </c>
      <c r="Q1925">
        <f t="shared" si="120"/>
        <v>23.15</v>
      </c>
      <c r="R1925" s="10">
        <f t="shared" si="121"/>
        <v>40772.848749999997</v>
      </c>
      <c r="S1925" s="12">
        <f t="shared" si="122"/>
        <v>2011</v>
      </c>
      <c r="T1925" s="12"/>
    </row>
    <row r="1926" spans="1:20" ht="57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8281</v>
      </c>
      <c r="O1926" t="s">
        <v>8285</v>
      </c>
      <c r="P1926">
        <f t="shared" si="123"/>
        <v>114</v>
      </c>
      <c r="Q1926">
        <f t="shared" si="120"/>
        <v>104</v>
      </c>
      <c r="R1926" s="10">
        <f t="shared" si="121"/>
        <v>41626.761053240742</v>
      </c>
      <c r="S1926" s="12">
        <f t="shared" si="122"/>
        <v>2013</v>
      </c>
      <c r="T1926" s="12"/>
    </row>
    <row r="1927" spans="1:20" ht="42.75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8281</v>
      </c>
      <c r="O1927" t="s">
        <v>8285</v>
      </c>
      <c r="P1927">
        <f t="shared" si="123"/>
        <v>110</v>
      </c>
      <c r="Q1927">
        <f t="shared" si="120"/>
        <v>31.83</v>
      </c>
      <c r="R1927" s="10">
        <f t="shared" si="121"/>
        <v>41535.90148148148</v>
      </c>
      <c r="S1927" s="12">
        <f t="shared" si="122"/>
        <v>2013</v>
      </c>
      <c r="T1927" s="12"/>
    </row>
    <row r="1928" spans="1:20" ht="57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8281</v>
      </c>
      <c r="O1928" t="s">
        <v>8285</v>
      </c>
      <c r="P1928">
        <f t="shared" si="123"/>
        <v>195</v>
      </c>
      <c r="Q1928">
        <f t="shared" si="120"/>
        <v>27.39</v>
      </c>
      <c r="R1928" s="10">
        <f t="shared" si="121"/>
        <v>40456.954351851848</v>
      </c>
      <c r="S1928" s="12">
        <f t="shared" si="122"/>
        <v>2010</v>
      </c>
      <c r="T1928" s="12"/>
    </row>
    <row r="1929" spans="1:20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8281</v>
      </c>
      <c r="O1929" t="s">
        <v>8285</v>
      </c>
      <c r="P1929">
        <f t="shared" si="123"/>
        <v>103</v>
      </c>
      <c r="Q1929">
        <f t="shared" si="120"/>
        <v>56.36</v>
      </c>
      <c r="R1929" s="10">
        <f t="shared" si="121"/>
        <v>40960.861562500002</v>
      </c>
      <c r="S1929" s="12">
        <f t="shared" si="122"/>
        <v>2012</v>
      </c>
      <c r="T1929" s="12"/>
    </row>
    <row r="1930" spans="1:20" ht="28.5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8281</v>
      </c>
      <c r="O1930" t="s">
        <v>8285</v>
      </c>
      <c r="P1930">
        <f t="shared" si="123"/>
        <v>103</v>
      </c>
      <c r="Q1930">
        <f t="shared" si="120"/>
        <v>77.349999999999994</v>
      </c>
      <c r="R1930" s="10">
        <f t="shared" si="121"/>
        <v>41371.648078703707</v>
      </c>
      <c r="S1930" s="12">
        <f t="shared" si="122"/>
        <v>2013</v>
      </c>
      <c r="T1930" s="12"/>
    </row>
    <row r="1931" spans="1:20" ht="42.75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8281</v>
      </c>
      <c r="O1931" t="s">
        <v>8285</v>
      </c>
      <c r="P1931">
        <f t="shared" si="123"/>
        <v>100</v>
      </c>
      <c r="Q1931">
        <f t="shared" si="120"/>
        <v>42.8</v>
      </c>
      <c r="R1931" s="10">
        <f t="shared" si="121"/>
        <v>40687.021597222221</v>
      </c>
      <c r="S1931" s="12">
        <f t="shared" si="122"/>
        <v>2011</v>
      </c>
      <c r="T1931" s="12"/>
    </row>
    <row r="1932" spans="1:20" ht="28.5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8281</v>
      </c>
      <c r="O1932" t="s">
        <v>8285</v>
      </c>
      <c r="P1932">
        <f t="shared" si="123"/>
        <v>127</v>
      </c>
      <c r="Q1932">
        <f t="shared" si="120"/>
        <v>48.85</v>
      </c>
      <c r="R1932" s="10">
        <f t="shared" si="121"/>
        <v>41402.558819444443</v>
      </c>
      <c r="S1932" s="12">
        <f t="shared" si="122"/>
        <v>2013</v>
      </c>
      <c r="T1932" s="12"/>
    </row>
    <row r="1933" spans="1:20" ht="42.75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8281</v>
      </c>
      <c r="O1933" t="s">
        <v>8285</v>
      </c>
      <c r="P1933">
        <f t="shared" si="123"/>
        <v>121</v>
      </c>
      <c r="Q1933">
        <f t="shared" si="120"/>
        <v>48.24</v>
      </c>
      <c r="R1933" s="10">
        <f t="shared" si="121"/>
        <v>41037.892465277779</v>
      </c>
      <c r="S1933" s="12">
        <f t="shared" si="122"/>
        <v>2012</v>
      </c>
      <c r="T1933" s="12"/>
    </row>
    <row r="1934" spans="1:20" ht="42.75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8281</v>
      </c>
      <c r="O1934" t="s">
        <v>8285</v>
      </c>
      <c r="P1934">
        <f t="shared" si="123"/>
        <v>107</v>
      </c>
      <c r="Q1934">
        <f t="shared" si="120"/>
        <v>70.209999999999994</v>
      </c>
      <c r="R1934" s="10">
        <f t="shared" si="121"/>
        <v>40911.809872685182</v>
      </c>
      <c r="S1934" s="12">
        <f t="shared" si="122"/>
        <v>2012</v>
      </c>
      <c r="T1934" s="12"/>
    </row>
    <row r="1935" spans="1:20" ht="42.75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8281</v>
      </c>
      <c r="O1935" t="s">
        <v>8285</v>
      </c>
      <c r="P1935">
        <f t="shared" si="123"/>
        <v>172</v>
      </c>
      <c r="Q1935">
        <f t="shared" si="120"/>
        <v>94.05</v>
      </c>
      <c r="R1935" s="10">
        <f t="shared" si="121"/>
        <v>41879.130868055552</v>
      </c>
      <c r="S1935" s="12">
        <f t="shared" si="122"/>
        <v>2014</v>
      </c>
      <c r="T1935" s="12"/>
    </row>
    <row r="1936" spans="1:20" ht="42.75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8281</v>
      </c>
      <c r="O1936" t="s">
        <v>8285</v>
      </c>
      <c r="P1936">
        <f t="shared" si="123"/>
        <v>124</v>
      </c>
      <c r="Q1936">
        <f t="shared" si="120"/>
        <v>80.27</v>
      </c>
      <c r="R1936" s="10">
        <f t="shared" si="121"/>
        <v>40865.867141203707</v>
      </c>
      <c r="S1936" s="12">
        <f t="shared" si="122"/>
        <v>2011</v>
      </c>
      <c r="T1936" s="12"/>
    </row>
    <row r="1937" spans="1:20" ht="42.75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8281</v>
      </c>
      <c r="O1937" t="s">
        <v>8285</v>
      </c>
      <c r="P1937">
        <f t="shared" si="123"/>
        <v>108</v>
      </c>
      <c r="Q1937">
        <f t="shared" si="120"/>
        <v>54.2</v>
      </c>
      <c r="R1937" s="10">
        <f t="shared" si="121"/>
        <v>41773.932534722226</v>
      </c>
      <c r="S1937" s="12">
        <f t="shared" si="122"/>
        <v>2014</v>
      </c>
      <c r="T1937" s="12"/>
    </row>
    <row r="1938" spans="1:20" ht="42.75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8281</v>
      </c>
      <c r="O1938" t="s">
        <v>8285</v>
      </c>
      <c r="P1938">
        <f t="shared" si="123"/>
        <v>117</v>
      </c>
      <c r="Q1938">
        <f t="shared" si="120"/>
        <v>60.27</v>
      </c>
      <c r="R1938" s="10">
        <f t="shared" si="121"/>
        <v>40852.889699074076</v>
      </c>
      <c r="S1938" s="12">
        <f t="shared" si="122"/>
        <v>2011</v>
      </c>
      <c r="T1938" s="12"/>
    </row>
    <row r="1939" spans="1:20" ht="42.75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8281</v>
      </c>
      <c r="O1939" t="s">
        <v>8285</v>
      </c>
      <c r="P1939">
        <f t="shared" si="123"/>
        <v>187</v>
      </c>
      <c r="Q1939">
        <f t="shared" si="120"/>
        <v>38.74</v>
      </c>
      <c r="R1939" s="10">
        <f t="shared" si="121"/>
        <v>41059.118993055556</v>
      </c>
      <c r="S1939" s="12">
        <f t="shared" si="122"/>
        <v>2012</v>
      </c>
      <c r="T1939" s="12"/>
    </row>
    <row r="1940" spans="1:20" ht="42.75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8281</v>
      </c>
      <c r="O1940" t="s">
        <v>8285</v>
      </c>
      <c r="P1940">
        <f t="shared" si="123"/>
        <v>116</v>
      </c>
      <c r="Q1940">
        <f t="shared" si="120"/>
        <v>152.54</v>
      </c>
      <c r="R1940" s="10">
        <f t="shared" si="121"/>
        <v>41426.259618055556</v>
      </c>
      <c r="S1940" s="12">
        <f t="shared" si="122"/>
        <v>2013</v>
      </c>
      <c r="T1940" s="12"/>
    </row>
    <row r="1941" spans="1:20" ht="42.75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8281</v>
      </c>
      <c r="O1941" t="s">
        <v>8285</v>
      </c>
      <c r="P1941">
        <f t="shared" si="123"/>
        <v>111</v>
      </c>
      <c r="Q1941">
        <f t="shared" si="120"/>
        <v>115.31</v>
      </c>
      <c r="R1941" s="10">
        <f t="shared" si="121"/>
        <v>41313.985046296293</v>
      </c>
      <c r="S1941" s="12">
        <f t="shared" si="122"/>
        <v>2013</v>
      </c>
      <c r="T1941" s="12"/>
    </row>
    <row r="1942" spans="1:20" ht="42.75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8281</v>
      </c>
      <c r="O1942" t="s">
        <v>8285</v>
      </c>
      <c r="P1942">
        <f t="shared" si="123"/>
        <v>171</v>
      </c>
      <c r="Q1942">
        <f t="shared" si="120"/>
        <v>35.840000000000003</v>
      </c>
      <c r="R1942" s="10">
        <f t="shared" si="121"/>
        <v>40670.507326388892</v>
      </c>
      <c r="S1942" s="12">
        <f t="shared" si="122"/>
        <v>2011</v>
      </c>
      <c r="T1942" s="12"/>
    </row>
    <row r="1943" spans="1:20" ht="42.75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8275</v>
      </c>
      <c r="O1943" t="s">
        <v>8305</v>
      </c>
      <c r="P1943">
        <f t="shared" si="123"/>
        <v>126</v>
      </c>
      <c r="Q1943">
        <f t="shared" si="120"/>
        <v>64.569999999999993</v>
      </c>
      <c r="R1943" s="10">
        <f t="shared" si="121"/>
        <v>41744.290868055556</v>
      </c>
      <c r="S1943" s="12">
        <f t="shared" si="122"/>
        <v>2014</v>
      </c>
      <c r="T1943" s="12"/>
    </row>
    <row r="1944" spans="1:20" ht="42.75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8275</v>
      </c>
      <c r="O1944" t="s">
        <v>8305</v>
      </c>
      <c r="P1944">
        <f t="shared" si="123"/>
        <v>138</v>
      </c>
      <c r="Q1944">
        <f t="shared" si="120"/>
        <v>87.44</v>
      </c>
      <c r="R1944" s="10">
        <f t="shared" si="121"/>
        <v>40638.828009259261</v>
      </c>
      <c r="S1944" s="12">
        <f t="shared" si="122"/>
        <v>2011</v>
      </c>
      <c r="T1944" s="12"/>
    </row>
    <row r="1945" spans="1:20" ht="42.75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8275</v>
      </c>
      <c r="O1945" t="s">
        <v>8305</v>
      </c>
      <c r="P1945">
        <f t="shared" si="123"/>
        <v>1705</v>
      </c>
      <c r="Q1945">
        <f t="shared" si="120"/>
        <v>68.819999999999993</v>
      </c>
      <c r="R1945" s="10">
        <f t="shared" si="121"/>
        <v>42548.269861111112</v>
      </c>
      <c r="S1945" s="12">
        <f t="shared" si="122"/>
        <v>2016</v>
      </c>
      <c r="T1945" s="12"/>
    </row>
    <row r="1946" spans="1:20" ht="42.75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8275</v>
      </c>
      <c r="O1946" t="s">
        <v>8305</v>
      </c>
      <c r="P1946">
        <f t="shared" si="123"/>
        <v>788</v>
      </c>
      <c r="Q1946">
        <f t="shared" si="120"/>
        <v>176.2</v>
      </c>
      <c r="R1946" s="10">
        <f t="shared" si="121"/>
        <v>41730.584374999999</v>
      </c>
      <c r="S1946" s="12">
        <f t="shared" si="122"/>
        <v>2014</v>
      </c>
      <c r="T1946" s="12"/>
    </row>
    <row r="1947" spans="1:20" ht="42.75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8275</v>
      </c>
      <c r="O1947" t="s">
        <v>8305</v>
      </c>
      <c r="P1947">
        <f t="shared" si="123"/>
        <v>348</v>
      </c>
      <c r="Q1947">
        <f t="shared" si="120"/>
        <v>511.79</v>
      </c>
      <c r="R1947" s="10">
        <f t="shared" si="121"/>
        <v>42157.251828703709</v>
      </c>
      <c r="S1947" s="12">
        <f t="shared" si="122"/>
        <v>2015</v>
      </c>
      <c r="T1947" s="12"/>
    </row>
    <row r="1948" spans="1:20" ht="42.75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8275</v>
      </c>
      <c r="O1948" t="s">
        <v>8305</v>
      </c>
      <c r="P1948">
        <f t="shared" si="123"/>
        <v>150</v>
      </c>
      <c r="Q1948">
        <f t="shared" si="120"/>
        <v>160.44</v>
      </c>
      <c r="R1948" s="10">
        <f t="shared" si="121"/>
        <v>41689.150011574071</v>
      </c>
      <c r="S1948" s="12">
        <f t="shared" si="122"/>
        <v>2014</v>
      </c>
      <c r="T1948" s="12"/>
    </row>
    <row r="1949" spans="1:20" ht="57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8275</v>
      </c>
      <c r="O1949" t="s">
        <v>8305</v>
      </c>
      <c r="P1949">
        <f t="shared" si="123"/>
        <v>101</v>
      </c>
      <c r="Q1949">
        <f t="shared" si="120"/>
        <v>35</v>
      </c>
      <c r="R1949" s="10">
        <f t="shared" si="121"/>
        <v>40102.918055555558</v>
      </c>
      <c r="S1949" s="12">
        <f t="shared" si="122"/>
        <v>2009</v>
      </c>
      <c r="T1949" s="12"/>
    </row>
    <row r="1950" spans="1:20" ht="28.5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8275</v>
      </c>
      <c r="O1950" t="s">
        <v>8305</v>
      </c>
      <c r="P1950">
        <f t="shared" si="123"/>
        <v>800</v>
      </c>
      <c r="Q1950">
        <f t="shared" si="120"/>
        <v>188.51</v>
      </c>
      <c r="R1950" s="10">
        <f t="shared" si="121"/>
        <v>42473.604270833333</v>
      </c>
      <c r="S1950" s="12">
        <f t="shared" si="122"/>
        <v>2016</v>
      </c>
      <c r="T1950" s="12"/>
    </row>
    <row r="1951" spans="1:20" ht="42.75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8275</v>
      </c>
      <c r="O1951" t="s">
        <v>8305</v>
      </c>
      <c r="P1951">
        <f t="shared" si="123"/>
        <v>106</v>
      </c>
      <c r="Q1951">
        <f t="shared" si="120"/>
        <v>56.2</v>
      </c>
      <c r="R1951" s="10">
        <f t="shared" si="121"/>
        <v>41800.423043981478</v>
      </c>
      <c r="S1951" s="12">
        <f t="shared" si="122"/>
        <v>2014</v>
      </c>
      <c r="T1951" s="12"/>
    </row>
    <row r="1952" spans="1:20" ht="42.75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8275</v>
      </c>
      <c r="O1952" t="s">
        <v>8305</v>
      </c>
      <c r="P1952">
        <f t="shared" si="123"/>
        <v>201</v>
      </c>
      <c r="Q1952">
        <f t="shared" si="120"/>
        <v>51.31</v>
      </c>
      <c r="R1952" s="10">
        <f t="shared" si="121"/>
        <v>40624.181400462963</v>
      </c>
      <c r="S1952" s="12">
        <f t="shared" si="122"/>
        <v>2011</v>
      </c>
      <c r="T1952" s="12"/>
    </row>
    <row r="1953" spans="1:20" ht="42.75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8275</v>
      </c>
      <c r="O1953" t="s">
        <v>8305</v>
      </c>
      <c r="P1953">
        <f t="shared" si="123"/>
        <v>212</v>
      </c>
      <c r="Q1953">
        <f t="shared" si="120"/>
        <v>127.36</v>
      </c>
      <c r="R1953" s="10">
        <f t="shared" si="121"/>
        <v>42651.420567129629</v>
      </c>
      <c r="S1953" s="12">
        <f t="shared" si="122"/>
        <v>2016</v>
      </c>
      <c r="T1953" s="12"/>
    </row>
    <row r="1954" spans="1:20" ht="42.75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8275</v>
      </c>
      <c r="O1954" t="s">
        <v>8305</v>
      </c>
      <c r="P1954">
        <f t="shared" si="123"/>
        <v>198</v>
      </c>
      <c r="Q1954">
        <f t="shared" si="120"/>
        <v>101.86</v>
      </c>
      <c r="R1954" s="10">
        <f t="shared" si="121"/>
        <v>41526.60665509259</v>
      </c>
      <c r="S1954" s="12">
        <f t="shared" si="122"/>
        <v>2013</v>
      </c>
      <c r="T1954" s="12"/>
    </row>
    <row r="1955" spans="1:20" ht="42.75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8275</v>
      </c>
      <c r="O1955" t="s">
        <v>8305</v>
      </c>
      <c r="P1955">
        <f t="shared" si="123"/>
        <v>226</v>
      </c>
      <c r="Q1955">
        <f t="shared" si="120"/>
        <v>230.56</v>
      </c>
      <c r="R1955" s="10">
        <f t="shared" si="121"/>
        <v>40941.199826388889</v>
      </c>
      <c r="S1955" s="12">
        <f t="shared" si="122"/>
        <v>2012</v>
      </c>
      <c r="T1955" s="12"/>
    </row>
    <row r="1956" spans="1:20" ht="28.5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8275</v>
      </c>
      <c r="O1956" t="s">
        <v>8305</v>
      </c>
      <c r="P1956">
        <f t="shared" si="123"/>
        <v>699</v>
      </c>
      <c r="Q1956">
        <f t="shared" si="120"/>
        <v>842.11</v>
      </c>
      <c r="R1956" s="10">
        <f t="shared" si="121"/>
        <v>42394.580740740741</v>
      </c>
      <c r="S1956" s="12">
        <f t="shared" si="122"/>
        <v>2016</v>
      </c>
      <c r="T1956" s="12"/>
    </row>
    <row r="1957" spans="1:20" ht="42.75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8275</v>
      </c>
      <c r="O1957" t="s">
        <v>8305</v>
      </c>
      <c r="P1957">
        <f t="shared" si="123"/>
        <v>399</v>
      </c>
      <c r="Q1957">
        <f t="shared" si="120"/>
        <v>577.28</v>
      </c>
      <c r="R1957" s="10">
        <f t="shared" si="121"/>
        <v>41020.271770833337</v>
      </c>
      <c r="S1957" s="12">
        <f t="shared" si="122"/>
        <v>2012</v>
      </c>
      <c r="T1957" s="12"/>
    </row>
    <row r="1958" spans="1:20" ht="42.75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8275</v>
      </c>
      <c r="O1958" t="s">
        <v>8305</v>
      </c>
      <c r="P1958">
        <f t="shared" si="123"/>
        <v>294</v>
      </c>
      <c r="Q1958">
        <f t="shared" si="120"/>
        <v>483.34</v>
      </c>
      <c r="R1958" s="10">
        <f t="shared" si="121"/>
        <v>42067.923668981486</v>
      </c>
      <c r="S1958" s="12">
        <f t="shared" si="122"/>
        <v>2015</v>
      </c>
      <c r="T1958" s="12"/>
    </row>
    <row r="1959" spans="1:20" ht="28.5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8275</v>
      </c>
      <c r="O1959" t="s">
        <v>8305</v>
      </c>
      <c r="P1959">
        <f t="shared" si="123"/>
        <v>168</v>
      </c>
      <c r="Q1959">
        <f t="shared" si="120"/>
        <v>76.14</v>
      </c>
      <c r="R1959" s="10">
        <f t="shared" si="121"/>
        <v>41179.098530092589</v>
      </c>
      <c r="S1959" s="12">
        <f t="shared" si="122"/>
        <v>2012</v>
      </c>
      <c r="T1959" s="12"/>
    </row>
    <row r="1960" spans="1:20" ht="42.75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8275</v>
      </c>
      <c r="O1960" t="s">
        <v>8305</v>
      </c>
      <c r="P1960">
        <f t="shared" si="123"/>
        <v>1436</v>
      </c>
      <c r="Q1960">
        <f t="shared" si="120"/>
        <v>74.11</v>
      </c>
      <c r="R1960" s="10">
        <f t="shared" si="121"/>
        <v>41326.987974537034</v>
      </c>
      <c r="S1960" s="12">
        <f t="shared" si="122"/>
        <v>2013</v>
      </c>
      <c r="T1960" s="12"/>
    </row>
    <row r="1961" spans="1:20" ht="42.75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8275</v>
      </c>
      <c r="O1961" t="s">
        <v>8305</v>
      </c>
      <c r="P1961">
        <f t="shared" si="123"/>
        <v>157</v>
      </c>
      <c r="Q1961">
        <f t="shared" si="120"/>
        <v>36.97</v>
      </c>
      <c r="R1961" s="10">
        <f t="shared" si="121"/>
        <v>41871.845601851855</v>
      </c>
      <c r="S1961" s="12">
        <f t="shared" si="122"/>
        <v>2014</v>
      </c>
      <c r="T1961" s="12"/>
    </row>
    <row r="1962" spans="1:20" ht="42.75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8275</v>
      </c>
      <c r="O1962" t="s">
        <v>8305</v>
      </c>
      <c r="P1962">
        <f t="shared" si="123"/>
        <v>118</v>
      </c>
      <c r="Q1962">
        <f t="shared" si="120"/>
        <v>2500.9699999999998</v>
      </c>
      <c r="R1962" s="10">
        <f t="shared" si="121"/>
        <v>41964.362743055557</v>
      </c>
      <c r="S1962" s="12">
        <f t="shared" si="122"/>
        <v>2014</v>
      </c>
      <c r="T1962" s="12"/>
    </row>
    <row r="1963" spans="1:20" ht="42.75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8275</v>
      </c>
      <c r="O1963" t="s">
        <v>8305</v>
      </c>
      <c r="P1963">
        <f t="shared" si="123"/>
        <v>1105</v>
      </c>
      <c r="Q1963">
        <f t="shared" si="120"/>
        <v>67.69</v>
      </c>
      <c r="R1963" s="10">
        <f t="shared" si="121"/>
        <v>41148.194641203707</v>
      </c>
      <c r="S1963" s="12">
        <f t="shared" si="122"/>
        <v>2012</v>
      </c>
      <c r="T1963" s="12"/>
    </row>
    <row r="1964" spans="1:20" ht="42.75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8275</v>
      </c>
      <c r="O1964" t="s">
        <v>8305</v>
      </c>
      <c r="P1964">
        <f t="shared" si="123"/>
        <v>193</v>
      </c>
      <c r="Q1964">
        <f t="shared" si="120"/>
        <v>63.05</v>
      </c>
      <c r="R1964" s="10">
        <f t="shared" si="121"/>
        <v>41742.780509259261</v>
      </c>
      <c r="S1964" s="12">
        <f t="shared" si="122"/>
        <v>2014</v>
      </c>
      <c r="T1964" s="12"/>
    </row>
    <row r="1965" spans="1:20" ht="42.75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8275</v>
      </c>
      <c r="O1965" t="s">
        <v>8305</v>
      </c>
      <c r="P1965">
        <f t="shared" si="123"/>
        <v>127</v>
      </c>
      <c r="Q1965">
        <f t="shared" si="120"/>
        <v>117.6</v>
      </c>
      <c r="R1965" s="10">
        <f t="shared" si="121"/>
        <v>41863.429791666669</v>
      </c>
      <c r="S1965" s="12">
        <f t="shared" si="122"/>
        <v>2014</v>
      </c>
      <c r="T1965" s="12"/>
    </row>
    <row r="1966" spans="1:20" ht="42.75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8275</v>
      </c>
      <c r="O1966" t="s">
        <v>8305</v>
      </c>
      <c r="P1966">
        <f t="shared" si="123"/>
        <v>260</v>
      </c>
      <c r="Q1966">
        <f t="shared" si="120"/>
        <v>180.75</v>
      </c>
      <c r="R1966" s="10">
        <f t="shared" si="121"/>
        <v>42452.272824074069</v>
      </c>
      <c r="S1966" s="12">
        <f t="shared" si="122"/>
        <v>2016</v>
      </c>
      <c r="T1966" s="12"/>
    </row>
    <row r="1967" spans="1:20" ht="42.75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8275</v>
      </c>
      <c r="O1967" t="s">
        <v>8305</v>
      </c>
      <c r="P1967">
        <f t="shared" si="123"/>
        <v>262</v>
      </c>
      <c r="Q1967">
        <f t="shared" si="120"/>
        <v>127.32</v>
      </c>
      <c r="R1967" s="10">
        <f t="shared" si="121"/>
        <v>40898.089236111111</v>
      </c>
      <c r="S1967" s="12">
        <f t="shared" si="122"/>
        <v>2011</v>
      </c>
      <c r="T1967" s="12"/>
    </row>
    <row r="1968" spans="1:20" ht="42.75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8275</v>
      </c>
      <c r="O1968" t="s">
        <v>8305</v>
      </c>
      <c r="P1968">
        <f t="shared" si="123"/>
        <v>207</v>
      </c>
      <c r="Q1968">
        <f t="shared" si="120"/>
        <v>136.63999999999999</v>
      </c>
      <c r="R1968" s="10">
        <f t="shared" si="121"/>
        <v>41835.540486111109</v>
      </c>
      <c r="S1968" s="12">
        <f t="shared" si="122"/>
        <v>2014</v>
      </c>
      <c r="T1968" s="12"/>
    </row>
    <row r="1969" spans="1:20" ht="42.75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8275</v>
      </c>
      <c r="O1969" t="s">
        <v>8305</v>
      </c>
      <c r="P1969">
        <f t="shared" si="123"/>
        <v>370</v>
      </c>
      <c r="Q1969">
        <f t="shared" si="120"/>
        <v>182.78</v>
      </c>
      <c r="R1969" s="10">
        <f t="shared" si="121"/>
        <v>41730.663530092592</v>
      </c>
      <c r="S1969" s="12">
        <f t="shared" si="122"/>
        <v>2014</v>
      </c>
      <c r="T1969" s="12"/>
    </row>
    <row r="1970" spans="1:20" ht="28.5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8275</v>
      </c>
      <c r="O1970" t="s">
        <v>8305</v>
      </c>
      <c r="P1970">
        <f t="shared" si="123"/>
        <v>285</v>
      </c>
      <c r="Q1970">
        <f t="shared" si="120"/>
        <v>279.38</v>
      </c>
      <c r="R1970" s="10">
        <f t="shared" si="121"/>
        <v>42676.586979166663</v>
      </c>
      <c r="S1970" s="12">
        <f t="shared" si="122"/>
        <v>2016</v>
      </c>
      <c r="T1970" s="12"/>
    </row>
    <row r="1971" spans="1:20" ht="42.75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8275</v>
      </c>
      <c r="O1971" t="s">
        <v>8305</v>
      </c>
      <c r="P1971">
        <f t="shared" si="123"/>
        <v>579</v>
      </c>
      <c r="Q1971">
        <f t="shared" si="120"/>
        <v>61.38</v>
      </c>
      <c r="R1971" s="10">
        <f t="shared" si="121"/>
        <v>42557.792453703703</v>
      </c>
      <c r="S1971" s="12">
        <f t="shared" si="122"/>
        <v>2016</v>
      </c>
      <c r="T1971" s="12"/>
    </row>
    <row r="1972" spans="1:20" ht="42.75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8275</v>
      </c>
      <c r="O1972" t="s">
        <v>8305</v>
      </c>
      <c r="P1972">
        <f t="shared" si="123"/>
        <v>1132</v>
      </c>
      <c r="Q1972">
        <f t="shared" si="120"/>
        <v>80.73</v>
      </c>
      <c r="R1972" s="10">
        <f t="shared" si="121"/>
        <v>41324.193298611113</v>
      </c>
      <c r="S1972" s="12">
        <f t="shared" si="122"/>
        <v>2013</v>
      </c>
      <c r="T1972" s="12"/>
    </row>
    <row r="1973" spans="1:20" ht="42.75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8275</v>
      </c>
      <c r="O1973" t="s">
        <v>8305</v>
      </c>
      <c r="P1973">
        <f t="shared" si="123"/>
        <v>263</v>
      </c>
      <c r="Q1973">
        <f t="shared" si="120"/>
        <v>272.36</v>
      </c>
      <c r="R1973" s="10">
        <f t="shared" si="121"/>
        <v>41561.500706018516</v>
      </c>
      <c r="S1973" s="12">
        <f t="shared" si="122"/>
        <v>2013</v>
      </c>
      <c r="T1973" s="12"/>
    </row>
    <row r="1974" spans="1:20" ht="42.75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8275</v>
      </c>
      <c r="O1974" t="s">
        <v>8305</v>
      </c>
      <c r="P1974">
        <f t="shared" si="123"/>
        <v>674</v>
      </c>
      <c r="Q1974">
        <f t="shared" si="120"/>
        <v>70.849999999999994</v>
      </c>
      <c r="R1974" s="10">
        <f t="shared" si="121"/>
        <v>41201.012083333335</v>
      </c>
      <c r="S1974" s="12">
        <f t="shared" si="122"/>
        <v>2012</v>
      </c>
      <c r="T1974" s="12"/>
    </row>
    <row r="1975" spans="1:20" ht="42.75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8275</v>
      </c>
      <c r="O1975" t="s">
        <v>8305</v>
      </c>
      <c r="P1975">
        <f t="shared" si="123"/>
        <v>257</v>
      </c>
      <c r="Q1975">
        <f t="shared" si="120"/>
        <v>247.94</v>
      </c>
      <c r="R1975" s="10">
        <f t="shared" si="121"/>
        <v>42549.722962962958</v>
      </c>
      <c r="S1975" s="12">
        <f t="shared" si="122"/>
        <v>2016</v>
      </c>
      <c r="T1975" s="12"/>
    </row>
    <row r="1976" spans="1:20" ht="42.75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8275</v>
      </c>
      <c r="O1976" t="s">
        <v>8305</v>
      </c>
      <c r="P1976">
        <f t="shared" si="123"/>
        <v>375</v>
      </c>
      <c r="Q1976">
        <f t="shared" si="120"/>
        <v>186.81</v>
      </c>
      <c r="R1976" s="10">
        <f t="shared" si="121"/>
        <v>41445.334131944444</v>
      </c>
      <c r="S1976" s="12">
        <f t="shared" si="122"/>
        <v>2013</v>
      </c>
      <c r="T1976" s="12"/>
    </row>
    <row r="1977" spans="1:20" ht="28.5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8275</v>
      </c>
      <c r="O1977" t="s">
        <v>8305</v>
      </c>
      <c r="P1977">
        <f t="shared" si="123"/>
        <v>209</v>
      </c>
      <c r="Q1977">
        <f t="shared" si="120"/>
        <v>131.99</v>
      </c>
      <c r="R1977" s="10">
        <f t="shared" si="121"/>
        <v>41313.755219907405</v>
      </c>
      <c r="S1977" s="12">
        <f t="shared" si="122"/>
        <v>2013</v>
      </c>
      <c r="T1977" s="12"/>
    </row>
    <row r="1978" spans="1:20" ht="28.5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8275</v>
      </c>
      <c r="O1978" t="s">
        <v>8305</v>
      </c>
      <c r="P1978">
        <f t="shared" si="123"/>
        <v>347</v>
      </c>
      <c r="Q1978">
        <f t="shared" si="120"/>
        <v>29.31</v>
      </c>
      <c r="R1978" s="10">
        <f t="shared" si="121"/>
        <v>41438.899594907409</v>
      </c>
      <c r="S1978" s="12">
        <f t="shared" si="122"/>
        <v>2013</v>
      </c>
      <c r="T1978" s="12"/>
    </row>
    <row r="1979" spans="1:20" ht="42.75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8275</v>
      </c>
      <c r="O1979" t="s">
        <v>8305</v>
      </c>
      <c r="P1979">
        <f t="shared" si="123"/>
        <v>402</v>
      </c>
      <c r="Q1979">
        <f t="shared" si="120"/>
        <v>245.02</v>
      </c>
      <c r="R1979" s="10">
        <f t="shared" si="121"/>
        <v>42311.216898148152</v>
      </c>
      <c r="S1979" s="12">
        <f t="shared" si="122"/>
        <v>2015</v>
      </c>
      <c r="T1979" s="12"/>
    </row>
    <row r="1980" spans="1:20" ht="42.75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8275</v>
      </c>
      <c r="O1980" t="s">
        <v>8305</v>
      </c>
      <c r="P1980">
        <f t="shared" si="123"/>
        <v>1027</v>
      </c>
      <c r="Q1980">
        <f t="shared" si="120"/>
        <v>1323.25</v>
      </c>
      <c r="R1980" s="10">
        <f t="shared" si="121"/>
        <v>41039.225601851853</v>
      </c>
      <c r="S1980" s="12">
        <f t="shared" si="122"/>
        <v>2012</v>
      </c>
      <c r="T1980" s="12"/>
    </row>
    <row r="1981" spans="1:20" ht="42.75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8275</v>
      </c>
      <c r="O1981" t="s">
        <v>8305</v>
      </c>
      <c r="P1981">
        <f t="shared" si="123"/>
        <v>115</v>
      </c>
      <c r="Q1981">
        <f t="shared" si="120"/>
        <v>282.66000000000003</v>
      </c>
      <c r="R1981" s="10">
        <f t="shared" si="121"/>
        <v>42290.460023148145</v>
      </c>
      <c r="S1981" s="12">
        <f t="shared" si="122"/>
        <v>2015</v>
      </c>
      <c r="T1981" s="12"/>
    </row>
    <row r="1982" spans="1:20" ht="28.5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8275</v>
      </c>
      <c r="O1982" t="s">
        <v>8305</v>
      </c>
      <c r="P1982">
        <f t="shared" si="123"/>
        <v>355</v>
      </c>
      <c r="Q1982">
        <f t="shared" si="120"/>
        <v>91.21</v>
      </c>
      <c r="R1982" s="10">
        <f t="shared" si="121"/>
        <v>42423.542384259257</v>
      </c>
      <c r="S1982" s="12">
        <f t="shared" si="122"/>
        <v>2016</v>
      </c>
      <c r="T1982" s="12"/>
    </row>
    <row r="1983" spans="1:20" ht="42.75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8306</v>
      </c>
      <c r="P1983">
        <f t="shared" si="123"/>
        <v>5</v>
      </c>
      <c r="Q1983">
        <f t="shared" si="120"/>
        <v>31.75</v>
      </c>
      <c r="R1983" s="10">
        <f t="shared" si="121"/>
        <v>41799.725289351853</v>
      </c>
      <c r="S1983" s="12">
        <f t="shared" si="122"/>
        <v>2014</v>
      </c>
      <c r="T1983" s="12"/>
    </row>
    <row r="1984" spans="1:20" ht="42.75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8306</v>
      </c>
      <c r="P1984">
        <f t="shared" si="123"/>
        <v>0</v>
      </c>
      <c r="Q1984">
        <f t="shared" si="120"/>
        <v>0</v>
      </c>
      <c r="R1984" s="10">
        <f t="shared" si="121"/>
        <v>42678.586655092593</v>
      </c>
      <c r="S1984" s="12">
        <f t="shared" si="122"/>
        <v>2016</v>
      </c>
      <c r="T1984" s="12"/>
    </row>
    <row r="1985" spans="1:20" ht="42.75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8306</v>
      </c>
      <c r="P1985">
        <f t="shared" si="123"/>
        <v>4</v>
      </c>
      <c r="Q1985">
        <f t="shared" si="120"/>
        <v>88.69</v>
      </c>
      <c r="R1985" s="10">
        <f t="shared" si="121"/>
        <v>42593.011782407411</v>
      </c>
      <c r="S1985" s="12">
        <f t="shared" si="122"/>
        <v>2016</v>
      </c>
      <c r="T1985" s="12"/>
    </row>
    <row r="1986" spans="1:20" ht="57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8306</v>
      </c>
      <c r="P1986">
        <f t="shared" si="123"/>
        <v>21</v>
      </c>
      <c r="Q1986">
        <f t="shared" si="120"/>
        <v>453.14</v>
      </c>
      <c r="R1986" s="10">
        <f t="shared" si="121"/>
        <v>41913.790289351848</v>
      </c>
      <c r="S1986" s="12">
        <f t="shared" si="122"/>
        <v>2014</v>
      </c>
      <c r="T1986" s="12"/>
    </row>
    <row r="1987" spans="1:20" ht="42.75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8306</v>
      </c>
      <c r="P1987">
        <f t="shared" si="123"/>
        <v>3</v>
      </c>
      <c r="Q1987">
        <f t="shared" ref="Q1987:Q2050" si="124">IFERROR(ROUND(E1987/L1987,2),0)</f>
        <v>12.75</v>
      </c>
      <c r="R1987" s="10">
        <f t="shared" ref="R1987:R2050" si="125">(((J1987/60)/60)/24)+DATE(1970,1,1)</f>
        <v>42555.698738425926</v>
      </c>
      <c r="S1987" s="12">
        <f t="shared" ref="S1987:S2050" si="126">YEAR(R1987)</f>
        <v>2016</v>
      </c>
      <c r="T1987" s="12"/>
    </row>
    <row r="1988" spans="1:20" ht="42.75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8306</v>
      </c>
      <c r="P1988">
        <f t="shared" ref="P1988:P2051" si="127">ROUND(E1988/D1988*100,0)</f>
        <v>0</v>
      </c>
      <c r="Q1988">
        <f t="shared" si="124"/>
        <v>1</v>
      </c>
      <c r="R1988" s="10">
        <f t="shared" si="125"/>
        <v>42413.433831018512</v>
      </c>
      <c r="S1988" s="12">
        <f t="shared" si="126"/>
        <v>2016</v>
      </c>
      <c r="T1988" s="12"/>
    </row>
    <row r="1989" spans="1:20" ht="28.5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8306</v>
      </c>
      <c r="P1989">
        <f t="shared" si="127"/>
        <v>42</v>
      </c>
      <c r="Q1989">
        <f t="shared" si="124"/>
        <v>83.43</v>
      </c>
      <c r="R1989" s="10">
        <f t="shared" si="125"/>
        <v>42034.639768518522</v>
      </c>
      <c r="S1989" s="12">
        <f t="shared" si="126"/>
        <v>2015</v>
      </c>
      <c r="T1989" s="12"/>
    </row>
    <row r="1990" spans="1:20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8306</v>
      </c>
      <c r="P1990">
        <f t="shared" si="127"/>
        <v>0</v>
      </c>
      <c r="Q1990">
        <f t="shared" si="124"/>
        <v>25</v>
      </c>
      <c r="R1990" s="10">
        <f t="shared" si="125"/>
        <v>42206.763217592597</v>
      </c>
      <c r="S1990" s="12">
        <f t="shared" si="126"/>
        <v>2015</v>
      </c>
      <c r="T1990" s="12"/>
    </row>
    <row r="1991" spans="1:20" ht="42.75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8306</v>
      </c>
      <c r="P1991">
        <f t="shared" si="127"/>
        <v>1</v>
      </c>
      <c r="Q1991">
        <f t="shared" si="124"/>
        <v>50</v>
      </c>
      <c r="R1991" s="10">
        <f t="shared" si="125"/>
        <v>42685.680648148147</v>
      </c>
      <c r="S1991" s="12">
        <f t="shared" si="126"/>
        <v>2016</v>
      </c>
      <c r="T1991" s="12"/>
    </row>
    <row r="1992" spans="1:20" ht="42.75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8306</v>
      </c>
      <c r="P1992">
        <f t="shared" si="127"/>
        <v>17</v>
      </c>
      <c r="Q1992">
        <f t="shared" si="124"/>
        <v>101.8</v>
      </c>
      <c r="R1992" s="10">
        <f t="shared" si="125"/>
        <v>42398.195972222224</v>
      </c>
      <c r="S1992" s="12">
        <f t="shared" si="126"/>
        <v>2016</v>
      </c>
      <c r="T1992" s="12"/>
    </row>
    <row r="1993" spans="1:20" ht="28.5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8306</v>
      </c>
      <c r="P1993">
        <f t="shared" si="127"/>
        <v>7</v>
      </c>
      <c r="Q1993">
        <f t="shared" si="124"/>
        <v>46.67</v>
      </c>
      <c r="R1993" s="10">
        <f t="shared" si="125"/>
        <v>42167.89335648148</v>
      </c>
      <c r="S1993" s="12">
        <f t="shared" si="126"/>
        <v>2015</v>
      </c>
      <c r="T1993" s="12"/>
    </row>
    <row r="1994" spans="1:20" ht="28.5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8306</v>
      </c>
      <c r="P1994">
        <f t="shared" si="127"/>
        <v>0</v>
      </c>
      <c r="Q1994">
        <f t="shared" si="124"/>
        <v>1</v>
      </c>
      <c r="R1994" s="10">
        <f t="shared" si="125"/>
        <v>42023.143414351856</v>
      </c>
      <c r="S1994" s="12">
        <f t="shared" si="126"/>
        <v>2015</v>
      </c>
      <c r="T1994" s="12"/>
    </row>
    <row r="1995" spans="1:20" ht="42.75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8306</v>
      </c>
      <c r="P1995">
        <f t="shared" si="127"/>
        <v>0</v>
      </c>
      <c r="Q1995">
        <f t="shared" si="124"/>
        <v>0</v>
      </c>
      <c r="R1995" s="10">
        <f t="shared" si="125"/>
        <v>42329.58839120371</v>
      </c>
      <c r="S1995" s="12">
        <f t="shared" si="126"/>
        <v>2015</v>
      </c>
      <c r="T1995" s="12"/>
    </row>
    <row r="1996" spans="1:20" ht="57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8306</v>
      </c>
      <c r="P1996">
        <f t="shared" si="127"/>
        <v>0</v>
      </c>
      <c r="Q1996">
        <f t="shared" si="124"/>
        <v>0</v>
      </c>
      <c r="R1996" s="10">
        <f t="shared" si="125"/>
        <v>42651.006273148145</v>
      </c>
      <c r="S1996" s="12">
        <f t="shared" si="126"/>
        <v>2016</v>
      </c>
      <c r="T1996" s="12"/>
    </row>
    <row r="1997" spans="1:20" ht="42.75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8306</v>
      </c>
      <c r="P1997">
        <f t="shared" si="127"/>
        <v>8</v>
      </c>
      <c r="Q1997">
        <f t="shared" si="124"/>
        <v>26</v>
      </c>
      <c r="R1997" s="10">
        <f t="shared" si="125"/>
        <v>42181.902037037042</v>
      </c>
      <c r="S1997" s="12">
        <f t="shared" si="126"/>
        <v>2015</v>
      </c>
      <c r="T1997" s="12"/>
    </row>
    <row r="1998" spans="1:20" ht="42.75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8306</v>
      </c>
      <c r="P1998">
        <f t="shared" si="127"/>
        <v>0</v>
      </c>
      <c r="Q1998">
        <f t="shared" si="124"/>
        <v>0</v>
      </c>
      <c r="R1998" s="10">
        <f t="shared" si="125"/>
        <v>41800.819571759261</v>
      </c>
      <c r="S1998" s="12">
        <f t="shared" si="126"/>
        <v>2014</v>
      </c>
      <c r="T1998" s="12"/>
    </row>
    <row r="1999" spans="1:20" ht="42.75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8306</v>
      </c>
      <c r="P1999">
        <f t="shared" si="127"/>
        <v>0</v>
      </c>
      <c r="Q1999">
        <f t="shared" si="124"/>
        <v>0</v>
      </c>
      <c r="R1999" s="10">
        <f t="shared" si="125"/>
        <v>41847.930694444447</v>
      </c>
      <c r="S1999" s="12">
        <f t="shared" si="126"/>
        <v>2014</v>
      </c>
      <c r="T1999" s="12"/>
    </row>
    <row r="2000" spans="1:20" ht="42.75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8306</v>
      </c>
      <c r="P2000">
        <f t="shared" si="127"/>
        <v>26</v>
      </c>
      <c r="Q2000">
        <f t="shared" si="124"/>
        <v>218.33</v>
      </c>
      <c r="R2000" s="10">
        <f t="shared" si="125"/>
        <v>41807.118495370371</v>
      </c>
      <c r="S2000" s="12">
        <f t="shared" si="126"/>
        <v>2014</v>
      </c>
      <c r="T2000" s="12"/>
    </row>
    <row r="2001" spans="1:20" ht="42.75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8306</v>
      </c>
      <c r="P2001">
        <f t="shared" si="127"/>
        <v>1</v>
      </c>
      <c r="Q2001">
        <f t="shared" si="124"/>
        <v>33.71</v>
      </c>
      <c r="R2001" s="10">
        <f t="shared" si="125"/>
        <v>41926.482731481483</v>
      </c>
      <c r="S2001" s="12">
        <f t="shared" si="126"/>
        <v>2014</v>
      </c>
      <c r="T2001" s="12"/>
    </row>
    <row r="2002" spans="1:20" ht="42.75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8306</v>
      </c>
      <c r="P2002">
        <f t="shared" si="127"/>
        <v>13</v>
      </c>
      <c r="Q2002">
        <f t="shared" si="124"/>
        <v>25</v>
      </c>
      <c r="R2002" s="10">
        <f t="shared" si="125"/>
        <v>42345.951539351852</v>
      </c>
      <c r="S2002" s="12">
        <f t="shared" si="126"/>
        <v>2015</v>
      </c>
      <c r="T2002" s="12"/>
    </row>
    <row r="2003" spans="1:20" ht="42.75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8275</v>
      </c>
      <c r="O2003" t="s">
        <v>8305</v>
      </c>
      <c r="P2003">
        <f t="shared" si="127"/>
        <v>382</v>
      </c>
      <c r="Q2003">
        <f t="shared" si="124"/>
        <v>128.38999999999999</v>
      </c>
      <c r="R2003" s="10">
        <f t="shared" si="125"/>
        <v>42136.209675925929</v>
      </c>
      <c r="S2003" s="12">
        <f t="shared" si="126"/>
        <v>2015</v>
      </c>
      <c r="T2003" s="12"/>
    </row>
    <row r="2004" spans="1:20" ht="42.75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8275</v>
      </c>
      <c r="O2004" t="s">
        <v>8305</v>
      </c>
      <c r="P2004">
        <f t="shared" si="127"/>
        <v>217</v>
      </c>
      <c r="Q2004">
        <f t="shared" si="124"/>
        <v>78.83</v>
      </c>
      <c r="R2004" s="10">
        <f t="shared" si="125"/>
        <v>42728.71230324074</v>
      </c>
      <c r="S2004" s="12">
        <f t="shared" si="126"/>
        <v>2016</v>
      </c>
      <c r="T2004" s="12"/>
    </row>
    <row r="2005" spans="1:20" ht="57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8275</v>
      </c>
      <c r="O2005" t="s">
        <v>8305</v>
      </c>
      <c r="P2005">
        <f t="shared" si="127"/>
        <v>312</v>
      </c>
      <c r="Q2005">
        <f t="shared" si="124"/>
        <v>91.76</v>
      </c>
      <c r="R2005" s="10">
        <f t="shared" si="125"/>
        <v>40347.125601851854</v>
      </c>
      <c r="S2005" s="12">
        <f t="shared" si="126"/>
        <v>2010</v>
      </c>
      <c r="T2005" s="12"/>
    </row>
    <row r="2006" spans="1:20" ht="42.75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8275</v>
      </c>
      <c r="O2006" t="s">
        <v>8305</v>
      </c>
      <c r="P2006">
        <f t="shared" si="127"/>
        <v>234</v>
      </c>
      <c r="Q2006">
        <f t="shared" si="124"/>
        <v>331.1</v>
      </c>
      <c r="R2006" s="10">
        <f t="shared" si="125"/>
        <v>41800.604895833334</v>
      </c>
      <c r="S2006" s="12">
        <f t="shared" si="126"/>
        <v>2014</v>
      </c>
      <c r="T2006" s="12"/>
    </row>
    <row r="2007" spans="1:20" ht="42.75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8275</v>
      </c>
      <c r="O2007" t="s">
        <v>8305</v>
      </c>
      <c r="P2007">
        <f t="shared" si="127"/>
        <v>124</v>
      </c>
      <c r="Q2007">
        <f t="shared" si="124"/>
        <v>194.26</v>
      </c>
      <c r="R2007" s="10">
        <f t="shared" si="125"/>
        <v>41535.812708333331</v>
      </c>
      <c r="S2007" s="12">
        <f t="shared" si="126"/>
        <v>2013</v>
      </c>
      <c r="T2007" s="12"/>
    </row>
    <row r="2008" spans="1:20" ht="57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8275</v>
      </c>
      <c r="O2008" t="s">
        <v>8305</v>
      </c>
      <c r="P2008">
        <f t="shared" si="127"/>
        <v>248</v>
      </c>
      <c r="Q2008">
        <f t="shared" si="124"/>
        <v>408.98</v>
      </c>
      <c r="R2008" s="10">
        <f t="shared" si="125"/>
        <v>41941.500520833331</v>
      </c>
      <c r="S2008" s="12">
        <f t="shared" si="126"/>
        <v>2014</v>
      </c>
      <c r="T2008" s="12"/>
    </row>
    <row r="2009" spans="1:20" ht="57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8275</v>
      </c>
      <c r="O2009" t="s">
        <v>8305</v>
      </c>
      <c r="P2009">
        <f t="shared" si="127"/>
        <v>116</v>
      </c>
      <c r="Q2009">
        <f t="shared" si="124"/>
        <v>84.46</v>
      </c>
      <c r="R2009" s="10">
        <f t="shared" si="125"/>
        <v>40347.837800925925</v>
      </c>
      <c r="S2009" s="12">
        <f t="shared" si="126"/>
        <v>2010</v>
      </c>
      <c r="T2009" s="12"/>
    </row>
    <row r="2010" spans="1:20" ht="42.75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8275</v>
      </c>
      <c r="O2010" t="s">
        <v>8305</v>
      </c>
      <c r="P2010">
        <f t="shared" si="127"/>
        <v>117</v>
      </c>
      <c r="Q2010">
        <f t="shared" si="124"/>
        <v>44.85</v>
      </c>
      <c r="R2010" s="10">
        <f t="shared" si="125"/>
        <v>40761.604421296295</v>
      </c>
      <c r="S2010" s="12">
        <f t="shared" si="126"/>
        <v>2011</v>
      </c>
      <c r="T2010" s="12"/>
    </row>
    <row r="2011" spans="1:20" ht="42.75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8275</v>
      </c>
      <c r="O2011" t="s">
        <v>8305</v>
      </c>
      <c r="P2011">
        <f t="shared" si="127"/>
        <v>305</v>
      </c>
      <c r="Q2011">
        <f t="shared" si="124"/>
        <v>383.36</v>
      </c>
      <c r="R2011" s="10">
        <f t="shared" si="125"/>
        <v>42661.323414351849</v>
      </c>
      <c r="S2011" s="12">
        <f t="shared" si="126"/>
        <v>2016</v>
      </c>
      <c r="T2011" s="12"/>
    </row>
    <row r="2012" spans="1:20" ht="28.5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8275</v>
      </c>
      <c r="O2012" t="s">
        <v>8305</v>
      </c>
      <c r="P2012">
        <f t="shared" si="127"/>
        <v>320</v>
      </c>
      <c r="Q2012">
        <f t="shared" si="124"/>
        <v>55.28</v>
      </c>
      <c r="R2012" s="10">
        <f t="shared" si="125"/>
        <v>42570.996423611112</v>
      </c>
      <c r="S2012" s="12">
        <f t="shared" si="126"/>
        <v>2016</v>
      </c>
      <c r="T2012" s="12"/>
    </row>
    <row r="2013" spans="1:20" ht="42.75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8275</v>
      </c>
      <c r="O2013" t="s">
        <v>8305</v>
      </c>
      <c r="P2013">
        <f t="shared" si="127"/>
        <v>820</v>
      </c>
      <c r="Q2013">
        <f t="shared" si="124"/>
        <v>422.02</v>
      </c>
      <c r="R2013" s="10">
        <f t="shared" si="125"/>
        <v>42347.358483796299</v>
      </c>
      <c r="S2013" s="12">
        <f t="shared" si="126"/>
        <v>2015</v>
      </c>
      <c r="T2013" s="12"/>
    </row>
    <row r="2014" spans="1:20" ht="42.75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8275</v>
      </c>
      <c r="O2014" t="s">
        <v>8305</v>
      </c>
      <c r="P2014">
        <f t="shared" si="127"/>
        <v>235</v>
      </c>
      <c r="Q2014">
        <f t="shared" si="124"/>
        <v>64.180000000000007</v>
      </c>
      <c r="R2014" s="10">
        <f t="shared" si="125"/>
        <v>42010.822233796294</v>
      </c>
      <c r="S2014" s="12">
        <f t="shared" si="126"/>
        <v>2015</v>
      </c>
      <c r="T2014" s="12"/>
    </row>
    <row r="2015" spans="1:20" ht="42.75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8275</v>
      </c>
      <c r="O2015" t="s">
        <v>8305</v>
      </c>
      <c r="P2015">
        <f t="shared" si="127"/>
        <v>495</v>
      </c>
      <c r="Q2015">
        <f t="shared" si="124"/>
        <v>173.58</v>
      </c>
      <c r="R2015" s="10">
        <f t="shared" si="125"/>
        <v>42499.960810185185</v>
      </c>
      <c r="S2015" s="12">
        <f t="shared" si="126"/>
        <v>2016</v>
      </c>
      <c r="T2015" s="12"/>
    </row>
    <row r="2016" spans="1:20" ht="42.75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8275</v>
      </c>
      <c r="O2016" t="s">
        <v>8305</v>
      </c>
      <c r="P2016">
        <f t="shared" si="127"/>
        <v>7814</v>
      </c>
      <c r="Q2016">
        <f t="shared" si="124"/>
        <v>88.6</v>
      </c>
      <c r="R2016" s="10">
        <f t="shared" si="125"/>
        <v>41324.214571759258</v>
      </c>
      <c r="S2016" s="12">
        <f t="shared" si="126"/>
        <v>2013</v>
      </c>
      <c r="T2016" s="12"/>
    </row>
    <row r="2017" spans="1:20" ht="42.75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8275</v>
      </c>
      <c r="O2017" t="s">
        <v>8305</v>
      </c>
      <c r="P2017">
        <f t="shared" si="127"/>
        <v>113</v>
      </c>
      <c r="Q2017">
        <f t="shared" si="124"/>
        <v>50.22</v>
      </c>
      <c r="R2017" s="10">
        <f t="shared" si="125"/>
        <v>40765.876886574071</v>
      </c>
      <c r="S2017" s="12">
        <f t="shared" si="126"/>
        <v>2011</v>
      </c>
      <c r="T2017" s="12"/>
    </row>
    <row r="2018" spans="1:20" ht="28.5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8275</v>
      </c>
      <c r="O2018" t="s">
        <v>8305</v>
      </c>
      <c r="P2018">
        <f t="shared" si="127"/>
        <v>922</v>
      </c>
      <c r="Q2018">
        <f t="shared" si="124"/>
        <v>192.39</v>
      </c>
      <c r="R2018" s="10">
        <f t="shared" si="125"/>
        <v>41312.88077546296</v>
      </c>
      <c r="S2018" s="12">
        <f t="shared" si="126"/>
        <v>2013</v>
      </c>
      <c r="T2018" s="12"/>
    </row>
    <row r="2019" spans="1:20" ht="42.75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8275</v>
      </c>
      <c r="O2019" t="s">
        <v>8305</v>
      </c>
      <c r="P2019">
        <f t="shared" si="127"/>
        <v>125</v>
      </c>
      <c r="Q2019">
        <f t="shared" si="124"/>
        <v>73.42</v>
      </c>
      <c r="R2019" s="10">
        <f t="shared" si="125"/>
        <v>40961.057349537034</v>
      </c>
      <c r="S2019" s="12">
        <f t="shared" si="126"/>
        <v>2012</v>
      </c>
      <c r="T2019" s="12"/>
    </row>
    <row r="2020" spans="1:20" ht="42.75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8275</v>
      </c>
      <c r="O2020" t="s">
        <v>8305</v>
      </c>
      <c r="P2020">
        <f t="shared" si="127"/>
        <v>102</v>
      </c>
      <c r="Q2020">
        <f t="shared" si="124"/>
        <v>147.68</v>
      </c>
      <c r="R2020" s="10">
        <f t="shared" si="125"/>
        <v>42199.365844907406</v>
      </c>
      <c r="S2020" s="12">
        <f t="shared" si="126"/>
        <v>2015</v>
      </c>
      <c r="T2020" s="12"/>
    </row>
    <row r="2021" spans="1:20" ht="57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8275</v>
      </c>
      <c r="O2021" t="s">
        <v>8305</v>
      </c>
      <c r="P2021">
        <f t="shared" si="127"/>
        <v>485</v>
      </c>
      <c r="Q2021">
        <f t="shared" si="124"/>
        <v>108.97</v>
      </c>
      <c r="R2021" s="10">
        <f t="shared" si="125"/>
        <v>42605.70857638889</v>
      </c>
      <c r="S2021" s="12">
        <f t="shared" si="126"/>
        <v>2016</v>
      </c>
      <c r="T2021" s="12"/>
    </row>
    <row r="2022" spans="1:20" ht="42.75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8275</v>
      </c>
      <c r="O2022" t="s">
        <v>8305</v>
      </c>
      <c r="P2022">
        <f t="shared" si="127"/>
        <v>192</v>
      </c>
      <c r="Q2022">
        <f t="shared" si="124"/>
        <v>23.65</v>
      </c>
      <c r="R2022" s="10">
        <f t="shared" si="125"/>
        <v>41737.097499999996</v>
      </c>
      <c r="S2022" s="12">
        <f t="shared" si="126"/>
        <v>2014</v>
      </c>
      <c r="T2022" s="12"/>
    </row>
    <row r="2023" spans="1:20" ht="42.75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8275</v>
      </c>
      <c r="O2023" t="s">
        <v>8305</v>
      </c>
      <c r="P2023">
        <f t="shared" si="127"/>
        <v>281</v>
      </c>
      <c r="Q2023">
        <f t="shared" si="124"/>
        <v>147.94999999999999</v>
      </c>
      <c r="R2023" s="10">
        <f t="shared" si="125"/>
        <v>41861.070567129631</v>
      </c>
      <c r="S2023" s="12">
        <f t="shared" si="126"/>
        <v>2014</v>
      </c>
      <c r="T2023" s="12"/>
    </row>
    <row r="2024" spans="1:20" ht="42.75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8275</v>
      </c>
      <c r="O2024" t="s">
        <v>8305</v>
      </c>
      <c r="P2024">
        <f t="shared" si="127"/>
        <v>125</v>
      </c>
      <c r="Q2024">
        <f t="shared" si="124"/>
        <v>385.04</v>
      </c>
      <c r="R2024" s="10">
        <f t="shared" si="125"/>
        <v>42502.569120370375</v>
      </c>
      <c r="S2024" s="12">
        <f t="shared" si="126"/>
        <v>2016</v>
      </c>
      <c r="T2024" s="12"/>
    </row>
    <row r="2025" spans="1:20" ht="42.75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8275</v>
      </c>
      <c r="O2025" t="s">
        <v>8305</v>
      </c>
      <c r="P2025">
        <f t="shared" si="127"/>
        <v>161</v>
      </c>
      <c r="Q2025">
        <f t="shared" si="124"/>
        <v>457.39</v>
      </c>
      <c r="R2025" s="10">
        <f t="shared" si="125"/>
        <v>42136.420752314814</v>
      </c>
      <c r="S2025" s="12">
        <f t="shared" si="126"/>
        <v>2015</v>
      </c>
      <c r="T2025" s="12"/>
    </row>
    <row r="2026" spans="1:20" ht="42.75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8275</v>
      </c>
      <c r="O2026" t="s">
        <v>8305</v>
      </c>
      <c r="P2026">
        <f t="shared" si="127"/>
        <v>585</v>
      </c>
      <c r="Q2026">
        <f t="shared" si="124"/>
        <v>222.99</v>
      </c>
      <c r="R2026" s="10">
        <f t="shared" si="125"/>
        <v>41099.966944444444</v>
      </c>
      <c r="S2026" s="12">
        <f t="shared" si="126"/>
        <v>2012</v>
      </c>
      <c r="T2026" s="12"/>
    </row>
    <row r="2027" spans="1:20" ht="42.75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8275</v>
      </c>
      <c r="O2027" t="s">
        <v>8305</v>
      </c>
      <c r="P2027">
        <f t="shared" si="127"/>
        <v>201</v>
      </c>
      <c r="Q2027">
        <f t="shared" si="124"/>
        <v>220.74</v>
      </c>
      <c r="R2027" s="10">
        <f t="shared" si="125"/>
        <v>42136.184560185182</v>
      </c>
      <c r="S2027" s="12">
        <f t="shared" si="126"/>
        <v>2015</v>
      </c>
      <c r="T2027" s="12"/>
    </row>
    <row r="2028" spans="1:20" ht="28.5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8275</v>
      </c>
      <c r="O2028" t="s">
        <v>8305</v>
      </c>
      <c r="P2028">
        <f t="shared" si="127"/>
        <v>133</v>
      </c>
      <c r="Q2028">
        <f t="shared" si="124"/>
        <v>73.5</v>
      </c>
      <c r="R2028" s="10">
        <f t="shared" si="125"/>
        <v>41704.735937500001</v>
      </c>
      <c r="S2028" s="12">
        <f t="shared" si="126"/>
        <v>2014</v>
      </c>
      <c r="T2028" s="12"/>
    </row>
    <row r="2029" spans="1:20" ht="42.75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8275</v>
      </c>
      <c r="O2029" t="s">
        <v>8305</v>
      </c>
      <c r="P2029">
        <f t="shared" si="127"/>
        <v>120</v>
      </c>
      <c r="Q2029">
        <f t="shared" si="124"/>
        <v>223.1</v>
      </c>
      <c r="R2029" s="10">
        <f t="shared" si="125"/>
        <v>42048.813877314817</v>
      </c>
      <c r="S2029" s="12">
        <f t="shared" si="126"/>
        <v>2015</v>
      </c>
      <c r="T2029" s="12"/>
    </row>
    <row r="2030" spans="1:20" ht="28.5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8275</v>
      </c>
      <c r="O2030" t="s">
        <v>8305</v>
      </c>
      <c r="P2030">
        <f t="shared" si="127"/>
        <v>126</v>
      </c>
      <c r="Q2030">
        <f t="shared" si="124"/>
        <v>47.91</v>
      </c>
      <c r="R2030" s="10">
        <f t="shared" si="125"/>
        <v>40215.919050925928</v>
      </c>
      <c r="S2030" s="12">
        <f t="shared" si="126"/>
        <v>2010</v>
      </c>
      <c r="T2030" s="12"/>
    </row>
    <row r="2031" spans="1:20" ht="42.75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8275</v>
      </c>
      <c r="O2031" t="s">
        <v>8305</v>
      </c>
      <c r="P2031">
        <f t="shared" si="127"/>
        <v>361</v>
      </c>
      <c r="Q2031">
        <f t="shared" si="124"/>
        <v>96.06</v>
      </c>
      <c r="R2031" s="10">
        <f t="shared" si="125"/>
        <v>41848.021770833337</v>
      </c>
      <c r="S2031" s="12">
        <f t="shared" si="126"/>
        <v>2014</v>
      </c>
      <c r="T2031" s="12"/>
    </row>
    <row r="2032" spans="1:20" ht="42.75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8275</v>
      </c>
      <c r="O2032" t="s">
        <v>8305</v>
      </c>
      <c r="P2032">
        <f t="shared" si="127"/>
        <v>226</v>
      </c>
      <c r="Q2032">
        <f t="shared" si="124"/>
        <v>118.61</v>
      </c>
      <c r="R2032" s="10">
        <f t="shared" si="125"/>
        <v>41212.996481481481</v>
      </c>
      <c r="S2032" s="12">
        <f t="shared" si="126"/>
        <v>2012</v>
      </c>
      <c r="T2032" s="12"/>
    </row>
    <row r="2033" spans="1:20" ht="28.5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8275</v>
      </c>
      <c r="O2033" t="s">
        <v>8305</v>
      </c>
      <c r="P2033">
        <f t="shared" si="127"/>
        <v>120</v>
      </c>
      <c r="Q2033">
        <f t="shared" si="124"/>
        <v>118.45</v>
      </c>
      <c r="R2033" s="10">
        <f t="shared" si="125"/>
        <v>41975.329317129625</v>
      </c>
      <c r="S2033" s="12">
        <f t="shared" si="126"/>
        <v>2014</v>
      </c>
      <c r="T2033" s="12"/>
    </row>
    <row r="2034" spans="1:20" ht="42.75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8275</v>
      </c>
      <c r="O2034" t="s">
        <v>8305</v>
      </c>
      <c r="P2034">
        <f t="shared" si="127"/>
        <v>304</v>
      </c>
      <c r="Q2034">
        <f t="shared" si="124"/>
        <v>143.21</v>
      </c>
      <c r="R2034" s="10">
        <f t="shared" si="125"/>
        <v>42689.565671296295</v>
      </c>
      <c r="S2034" s="12">
        <f t="shared" si="126"/>
        <v>2016</v>
      </c>
      <c r="T2034" s="12"/>
    </row>
    <row r="2035" spans="1:20" ht="42.75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8275</v>
      </c>
      <c r="O2035" t="s">
        <v>8305</v>
      </c>
      <c r="P2035">
        <f t="shared" si="127"/>
        <v>179</v>
      </c>
      <c r="Q2035">
        <f t="shared" si="124"/>
        <v>282.72000000000003</v>
      </c>
      <c r="R2035" s="10">
        <f t="shared" si="125"/>
        <v>41725.082384259258</v>
      </c>
      <c r="S2035" s="12">
        <f t="shared" si="126"/>
        <v>2014</v>
      </c>
      <c r="T2035" s="12"/>
    </row>
    <row r="2036" spans="1:20" ht="42.75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8275</v>
      </c>
      <c r="O2036" t="s">
        <v>8305</v>
      </c>
      <c r="P2036">
        <f t="shared" si="127"/>
        <v>387</v>
      </c>
      <c r="Q2036">
        <f t="shared" si="124"/>
        <v>593.94000000000005</v>
      </c>
      <c r="R2036" s="10">
        <f t="shared" si="125"/>
        <v>42076.130011574074</v>
      </c>
      <c r="S2036" s="12">
        <f t="shared" si="126"/>
        <v>2015</v>
      </c>
      <c r="T2036" s="12"/>
    </row>
    <row r="2037" spans="1:20" ht="42.75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8275</v>
      </c>
      <c r="O2037" t="s">
        <v>8305</v>
      </c>
      <c r="P2037">
        <f t="shared" si="127"/>
        <v>211</v>
      </c>
      <c r="Q2037">
        <f t="shared" si="124"/>
        <v>262.16000000000003</v>
      </c>
      <c r="R2037" s="10">
        <f t="shared" si="125"/>
        <v>42311.625081018516</v>
      </c>
      <c r="S2037" s="12">
        <f t="shared" si="126"/>
        <v>2015</v>
      </c>
      <c r="T2037" s="12"/>
    </row>
    <row r="2038" spans="1:20" ht="42.75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8275</v>
      </c>
      <c r="O2038" t="s">
        <v>8305</v>
      </c>
      <c r="P2038">
        <f t="shared" si="127"/>
        <v>132</v>
      </c>
      <c r="Q2038">
        <f t="shared" si="124"/>
        <v>46.58</v>
      </c>
      <c r="R2038" s="10">
        <f t="shared" si="125"/>
        <v>41738.864803240744</v>
      </c>
      <c r="S2038" s="12">
        <f t="shared" si="126"/>
        <v>2014</v>
      </c>
      <c r="T2038" s="12"/>
    </row>
    <row r="2039" spans="1:20" ht="42.75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8275</v>
      </c>
      <c r="O2039" t="s">
        <v>8305</v>
      </c>
      <c r="P2039">
        <f t="shared" si="127"/>
        <v>300</v>
      </c>
      <c r="Q2039">
        <f t="shared" si="124"/>
        <v>70.040000000000006</v>
      </c>
      <c r="R2039" s="10">
        <f t="shared" si="125"/>
        <v>41578.210104166668</v>
      </c>
      <c r="S2039" s="12">
        <f t="shared" si="126"/>
        <v>2013</v>
      </c>
      <c r="T2039" s="12"/>
    </row>
    <row r="2040" spans="1:20" ht="42.75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8275</v>
      </c>
      <c r="O2040" t="s">
        <v>8305</v>
      </c>
      <c r="P2040">
        <f t="shared" si="127"/>
        <v>421</v>
      </c>
      <c r="Q2040">
        <f t="shared" si="124"/>
        <v>164.91</v>
      </c>
      <c r="R2040" s="10">
        <f t="shared" si="125"/>
        <v>41424.27107638889</v>
      </c>
      <c r="S2040" s="12">
        <f t="shared" si="126"/>
        <v>2013</v>
      </c>
      <c r="T2040" s="12"/>
    </row>
    <row r="2041" spans="1:20" ht="28.5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8275</v>
      </c>
      <c r="O2041" t="s">
        <v>8305</v>
      </c>
      <c r="P2041">
        <f t="shared" si="127"/>
        <v>136</v>
      </c>
      <c r="Q2041">
        <f t="shared" si="124"/>
        <v>449.26</v>
      </c>
      <c r="R2041" s="10">
        <f t="shared" si="125"/>
        <v>42675.438946759255</v>
      </c>
      <c r="S2041" s="12">
        <f t="shared" si="126"/>
        <v>2016</v>
      </c>
      <c r="T2041" s="12"/>
    </row>
    <row r="2042" spans="1:20" ht="28.5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8275</v>
      </c>
      <c r="O2042" t="s">
        <v>8305</v>
      </c>
      <c r="P2042">
        <f t="shared" si="127"/>
        <v>248</v>
      </c>
      <c r="Q2042">
        <f t="shared" si="124"/>
        <v>27.47</v>
      </c>
      <c r="R2042" s="10">
        <f t="shared" si="125"/>
        <v>41578.927118055559</v>
      </c>
      <c r="S2042" s="12">
        <f t="shared" si="126"/>
        <v>2013</v>
      </c>
      <c r="T2042" s="12"/>
    </row>
    <row r="2043" spans="1:20" ht="42.75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8275</v>
      </c>
      <c r="O2043" t="s">
        <v>8305</v>
      </c>
      <c r="P2043">
        <f t="shared" si="127"/>
        <v>182</v>
      </c>
      <c r="Q2043">
        <f t="shared" si="124"/>
        <v>143.97999999999999</v>
      </c>
      <c r="R2043" s="10">
        <f t="shared" si="125"/>
        <v>42654.525775462964</v>
      </c>
      <c r="S2043" s="12">
        <f t="shared" si="126"/>
        <v>2016</v>
      </c>
      <c r="T2043" s="12"/>
    </row>
    <row r="2044" spans="1:20" ht="42.75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8275</v>
      </c>
      <c r="O2044" t="s">
        <v>8305</v>
      </c>
      <c r="P2044">
        <f t="shared" si="127"/>
        <v>124</v>
      </c>
      <c r="Q2044">
        <f t="shared" si="124"/>
        <v>88.24</v>
      </c>
      <c r="R2044" s="10">
        <f t="shared" si="125"/>
        <v>42331.708032407405</v>
      </c>
      <c r="S2044" s="12">
        <f t="shared" si="126"/>
        <v>2015</v>
      </c>
      <c r="T2044" s="12"/>
    </row>
    <row r="2045" spans="1:20" ht="42.75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8275</v>
      </c>
      <c r="O2045" t="s">
        <v>8305</v>
      </c>
      <c r="P2045">
        <f t="shared" si="127"/>
        <v>506</v>
      </c>
      <c r="Q2045">
        <f t="shared" si="124"/>
        <v>36.33</v>
      </c>
      <c r="R2045" s="10">
        <f t="shared" si="125"/>
        <v>42661.176817129628</v>
      </c>
      <c r="S2045" s="12">
        <f t="shared" si="126"/>
        <v>2016</v>
      </c>
      <c r="T2045" s="12"/>
    </row>
    <row r="2046" spans="1:20" ht="42.75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8275</v>
      </c>
      <c r="O2046" t="s">
        <v>8305</v>
      </c>
      <c r="P2046">
        <f t="shared" si="127"/>
        <v>108</v>
      </c>
      <c r="Q2046">
        <f t="shared" si="124"/>
        <v>90.18</v>
      </c>
      <c r="R2046" s="10">
        <f t="shared" si="125"/>
        <v>42138.684189814812</v>
      </c>
      <c r="S2046" s="12">
        <f t="shared" si="126"/>
        <v>2015</v>
      </c>
      <c r="T2046" s="12"/>
    </row>
    <row r="2047" spans="1:20" ht="42.75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8275</v>
      </c>
      <c r="O2047" t="s">
        <v>8305</v>
      </c>
      <c r="P2047">
        <f t="shared" si="127"/>
        <v>819</v>
      </c>
      <c r="Q2047">
        <f t="shared" si="124"/>
        <v>152.62</v>
      </c>
      <c r="R2047" s="10">
        <f t="shared" si="125"/>
        <v>41069.088506944441</v>
      </c>
      <c r="S2047" s="12">
        <f t="shared" si="126"/>
        <v>2012</v>
      </c>
      <c r="T2047" s="12"/>
    </row>
    <row r="2048" spans="1:20" ht="42.75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8275</v>
      </c>
      <c r="O2048" t="s">
        <v>8305</v>
      </c>
      <c r="P2048">
        <f t="shared" si="127"/>
        <v>121</v>
      </c>
      <c r="Q2048">
        <f t="shared" si="124"/>
        <v>55.81</v>
      </c>
      <c r="R2048" s="10">
        <f t="shared" si="125"/>
        <v>41387.171805555554</v>
      </c>
      <c r="S2048" s="12">
        <f t="shared" si="126"/>
        <v>2013</v>
      </c>
      <c r="T2048" s="12"/>
    </row>
    <row r="2049" spans="1:20" ht="42.75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8275</v>
      </c>
      <c r="O2049" t="s">
        <v>8305</v>
      </c>
      <c r="P2049">
        <f t="shared" si="127"/>
        <v>103</v>
      </c>
      <c r="Q2049">
        <f t="shared" si="124"/>
        <v>227.85</v>
      </c>
      <c r="R2049" s="10">
        <f t="shared" si="125"/>
        <v>42081.903587962966</v>
      </c>
      <c r="S2049" s="12">
        <f t="shared" si="126"/>
        <v>2015</v>
      </c>
      <c r="T2049" s="12"/>
    </row>
    <row r="2050" spans="1:20" ht="42.75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8275</v>
      </c>
      <c r="O2050" t="s">
        <v>8305</v>
      </c>
      <c r="P2050">
        <f t="shared" si="127"/>
        <v>148</v>
      </c>
      <c r="Q2050">
        <f t="shared" si="124"/>
        <v>91.83</v>
      </c>
      <c r="R2050" s="10">
        <f t="shared" si="125"/>
        <v>41387.651516203703</v>
      </c>
      <c r="S2050" s="12">
        <f t="shared" si="126"/>
        <v>2013</v>
      </c>
      <c r="T2050" s="12"/>
    </row>
    <row r="2051" spans="1:20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8275</v>
      </c>
      <c r="O2051" t="s">
        <v>8305</v>
      </c>
      <c r="P2051">
        <f t="shared" si="127"/>
        <v>120</v>
      </c>
      <c r="Q2051">
        <f t="shared" ref="Q2051:Q2114" si="128">IFERROR(ROUND(E2051/L2051,2),0)</f>
        <v>80.989999999999995</v>
      </c>
      <c r="R2051" s="10">
        <f t="shared" ref="R2051:R2114" si="129">(((J2051/60)/60)/24)+DATE(1970,1,1)</f>
        <v>41575.527349537035</v>
      </c>
      <c r="S2051" s="12">
        <f t="shared" ref="S2051:S2114" si="130">YEAR(R2051)</f>
        <v>2013</v>
      </c>
      <c r="T2051" s="12"/>
    </row>
    <row r="2052" spans="1:20" ht="42.75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8275</v>
      </c>
      <c r="O2052" t="s">
        <v>8305</v>
      </c>
      <c r="P2052">
        <f t="shared" ref="P2052:P2115" si="131">ROUND(E2052/D2052*100,0)</f>
        <v>473</v>
      </c>
      <c r="Q2052">
        <f t="shared" si="128"/>
        <v>278.39</v>
      </c>
      <c r="R2052" s="10">
        <f t="shared" si="129"/>
        <v>42115.071504629625</v>
      </c>
      <c r="S2052" s="12">
        <f t="shared" si="130"/>
        <v>2015</v>
      </c>
      <c r="T2052" s="12"/>
    </row>
    <row r="2053" spans="1:20" ht="42.75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8275</v>
      </c>
      <c r="O2053" t="s">
        <v>8305</v>
      </c>
      <c r="P2053">
        <f t="shared" si="131"/>
        <v>130</v>
      </c>
      <c r="Q2053">
        <f t="shared" si="128"/>
        <v>43.1</v>
      </c>
      <c r="R2053" s="10">
        <f t="shared" si="129"/>
        <v>41604.022418981483</v>
      </c>
      <c r="S2053" s="12">
        <f t="shared" si="130"/>
        <v>2013</v>
      </c>
      <c r="T2053" s="12"/>
    </row>
    <row r="2054" spans="1:20" ht="42.75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8275</v>
      </c>
      <c r="O2054" t="s">
        <v>8305</v>
      </c>
      <c r="P2054">
        <f t="shared" si="131"/>
        <v>353</v>
      </c>
      <c r="Q2054">
        <f t="shared" si="128"/>
        <v>326.29000000000002</v>
      </c>
      <c r="R2054" s="10">
        <f t="shared" si="129"/>
        <v>42375.08394675926</v>
      </c>
      <c r="S2054" s="12">
        <f t="shared" si="130"/>
        <v>2016</v>
      </c>
      <c r="T2054" s="12"/>
    </row>
    <row r="2055" spans="1:20" ht="42.75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8275</v>
      </c>
      <c r="O2055" t="s">
        <v>8305</v>
      </c>
      <c r="P2055">
        <f t="shared" si="131"/>
        <v>101</v>
      </c>
      <c r="Q2055">
        <f t="shared" si="128"/>
        <v>41.74</v>
      </c>
      <c r="R2055" s="10">
        <f t="shared" si="129"/>
        <v>42303.617488425924</v>
      </c>
      <c r="S2055" s="12">
        <f t="shared" si="130"/>
        <v>2015</v>
      </c>
      <c r="T2055" s="12"/>
    </row>
    <row r="2056" spans="1:20" ht="42.75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8275</v>
      </c>
      <c r="O2056" t="s">
        <v>8305</v>
      </c>
      <c r="P2056">
        <f t="shared" si="131"/>
        <v>114</v>
      </c>
      <c r="Q2056">
        <f t="shared" si="128"/>
        <v>64.02</v>
      </c>
      <c r="R2056" s="10">
        <f t="shared" si="129"/>
        <v>41731.520949074074</v>
      </c>
      <c r="S2056" s="12">
        <f t="shared" si="130"/>
        <v>2014</v>
      </c>
      <c r="T2056" s="12"/>
    </row>
    <row r="2057" spans="1:20" ht="42.75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8275</v>
      </c>
      <c r="O2057" t="s">
        <v>8305</v>
      </c>
      <c r="P2057">
        <f t="shared" si="131"/>
        <v>167</v>
      </c>
      <c r="Q2057">
        <f t="shared" si="128"/>
        <v>99.46</v>
      </c>
      <c r="R2057" s="10">
        <f t="shared" si="129"/>
        <v>41946.674108796295</v>
      </c>
      <c r="S2057" s="12">
        <f t="shared" si="130"/>
        <v>2014</v>
      </c>
      <c r="T2057" s="12"/>
    </row>
    <row r="2058" spans="1:20" ht="42.75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8275</v>
      </c>
      <c r="O2058" t="s">
        <v>8305</v>
      </c>
      <c r="P2058">
        <f t="shared" si="131"/>
        <v>153</v>
      </c>
      <c r="Q2058">
        <f t="shared" si="128"/>
        <v>138.49</v>
      </c>
      <c r="R2058" s="10">
        <f t="shared" si="129"/>
        <v>41351.76090277778</v>
      </c>
      <c r="S2058" s="12">
        <f t="shared" si="130"/>
        <v>2013</v>
      </c>
      <c r="T2058" s="12"/>
    </row>
    <row r="2059" spans="1:20" ht="42.75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8275</v>
      </c>
      <c r="O2059" t="s">
        <v>8305</v>
      </c>
      <c r="P2059">
        <f t="shared" si="131"/>
        <v>202</v>
      </c>
      <c r="Q2059">
        <f t="shared" si="128"/>
        <v>45.55</v>
      </c>
      <c r="R2059" s="10">
        <f t="shared" si="129"/>
        <v>42396.494583333333</v>
      </c>
      <c r="S2059" s="12">
        <f t="shared" si="130"/>
        <v>2016</v>
      </c>
      <c r="T2059" s="12"/>
    </row>
    <row r="2060" spans="1:20" ht="28.5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8275</v>
      </c>
      <c r="O2060" t="s">
        <v>8305</v>
      </c>
      <c r="P2060">
        <f t="shared" si="131"/>
        <v>168</v>
      </c>
      <c r="Q2060">
        <f t="shared" si="128"/>
        <v>10.51</v>
      </c>
      <c r="R2060" s="10">
        <f t="shared" si="129"/>
        <v>42026.370717592596</v>
      </c>
      <c r="S2060" s="12">
        <f t="shared" si="130"/>
        <v>2015</v>
      </c>
      <c r="T2060" s="12"/>
    </row>
    <row r="2061" spans="1:20" ht="42.75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8275</v>
      </c>
      <c r="O2061" t="s">
        <v>8305</v>
      </c>
      <c r="P2061">
        <f t="shared" si="131"/>
        <v>143</v>
      </c>
      <c r="Q2061">
        <f t="shared" si="128"/>
        <v>114.77</v>
      </c>
      <c r="R2061" s="10">
        <f t="shared" si="129"/>
        <v>42361.602476851855</v>
      </c>
      <c r="S2061" s="12">
        <f t="shared" si="130"/>
        <v>2015</v>
      </c>
      <c r="T2061" s="12"/>
    </row>
    <row r="2062" spans="1:20" ht="42.75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8275</v>
      </c>
      <c r="O2062" t="s">
        <v>8305</v>
      </c>
      <c r="P2062">
        <f t="shared" si="131"/>
        <v>196</v>
      </c>
      <c r="Q2062">
        <f t="shared" si="128"/>
        <v>36</v>
      </c>
      <c r="R2062" s="10">
        <f t="shared" si="129"/>
        <v>41783.642939814818</v>
      </c>
      <c r="S2062" s="12">
        <f t="shared" si="130"/>
        <v>2014</v>
      </c>
      <c r="T2062" s="12"/>
    </row>
    <row r="2063" spans="1:20" ht="42.75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8275</v>
      </c>
      <c r="O2063" t="s">
        <v>8305</v>
      </c>
      <c r="P2063">
        <f t="shared" si="131"/>
        <v>108</v>
      </c>
      <c r="Q2063">
        <f t="shared" si="128"/>
        <v>154.16999999999999</v>
      </c>
      <c r="R2063" s="10">
        <f t="shared" si="129"/>
        <v>42705.764513888891</v>
      </c>
      <c r="S2063" s="12">
        <f t="shared" si="130"/>
        <v>2016</v>
      </c>
      <c r="T2063" s="12"/>
    </row>
    <row r="2064" spans="1:20" ht="42.75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8275</v>
      </c>
      <c r="O2064" t="s">
        <v>8305</v>
      </c>
      <c r="P2064">
        <f t="shared" si="131"/>
        <v>115</v>
      </c>
      <c r="Q2064">
        <f t="shared" si="128"/>
        <v>566.39</v>
      </c>
      <c r="R2064" s="10">
        <f t="shared" si="129"/>
        <v>42423.3830787037</v>
      </c>
      <c r="S2064" s="12">
        <f t="shared" si="130"/>
        <v>2016</v>
      </c>
      <c r="T2064" s="12"/>
    </row>
    <row r="2065" spans="1:20" ht="28.5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8275</v>
      </c>
      <c r="O2065" t="s">
        <v>8305</v>
      </c>
      <c r="P2065">
        <f t="shared" si="131"/>
        <v>148</v>
      </c>
      <c r="Q2065">
        <f t="shared" si="128"/>
        <v>120.86</v>
      </c>
      <c r="R2065" s="10">
        <f t="shared" si="129"/>
        <v>42472.73265046296</v>
      </c>
      <c r="S2065" s="12">
        <f t="shared" si="130"/>
        <v>2016</v>
      </c>
      <c r="T2065" s="12"/>
    </row>
    <row r="2066" spans="1:20" ht="42.75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8275</v>
      </c>
      <c r="O2066" t="s">
        <v>8305</v>
      </c>
      <c r="P2066">
        <f t="shared" si="131"/>
        <v>191</v>
      </c>
      <c r="Q2066">
        <f t="shared" si="128"/>
        <v>86.16</v>
      </c>
      <c r="R2066" s="10">
        <f t="shared" si="129"/>
        <v>41389.364849537036</v>
      </c>
      <c r="S2066" s="12">
        <f t="shared" si="130"/>
        <v>2013</v>
      </c>
      <c r="T2066" s="12"/>
    </row>
    <row r="2067" spans="1:20" ht="42.75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8275</v>
      </c>
      <c r="O2067" t="s">
        <v>8305</v>
      </c>
      <c r="P2067">
        <f t="shared" si="131"/>
        <v>199</v>
      </c>
      <c r="Q2067">
        <f t="shared" si="128"/>
        <v>51.21</v>
      </c>
      <c r="R2067" s="10">
        <f t="shared" si="129"/>
        <v>41603.333668981482</v>
      </c>
      <c r="S2067" s="12">
        <f t="shared" si="130"/>
        <v>2013</v>
      </c>
      <c r="T2067" s="12"/>
    </row>
    <row r="2068" spans="1:20" ht="42.75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8275</v>
      </c>
      <c r="O2068" t="s">
        <v>8305</v>
      </c>
      <c r="P2068">
        <f t="shared" si="131"/>
        <v>219</v>
      </c>
      <c r="Q2068">
        <f t="shared" si="128"/>
        <v>67.260000000000005</v>
      </c>
      <c r="R2068" s="10">
        <f t="shared" si="129"/>
        <v>41844.771793981483</v>
      </c>
      <c r="S2068" s="12">
        <f t="shared" si="130"/>
        <v>2014</v>
      </c>
      <c r="T2068" s="12"/>
    </row>
    <row r="2069" spans="1:20" ht="42.75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8275</v>
      </c>
      <c r="O2069" t="s">
        <v>8305</v>
      </c>
      <c r="P2069">
        <f t="shared" si="131"/>
        <v>127</v>
      </c>
      <c r="Q2069">
        <f t="shared" si="128"/>
        <v>62.8</v>
      </c>
      <c r="R2069" s="10">
        <f t="shared" si="129"/>
        <v>42115.853888888887</v>
      </c>
      <c r="S2069" s="12">
        <f t="shared" si="130"/>
        <v>2015</v>
      </c>
      <c r="T2069" s="12"/>
    </row>
    <row r="2070" spans="1:20" ht="42.75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8275</v>
      </c>
      <c r="O2070" t="s">
        <v>8305</v>
      </c>
      <c r="P2070">
        <f t="shared" si="131"/>
        <v>105</v>
      </c>
      <c r="Q2070">
        <f t="shared" si="128"/>
        <v>346.13</v>
      </c>
      <c r="R2070" s="10">
        <f t="shared" si="129"/>
        <v>42633.841608796298</v>
      </c>
      <c r="S2070" s="12">
        <f t="shared" si="130"/>
        <v>2016</v>
      </c>
      <c r="T2070" s="12"/>
    </row>
    <row r="2071" spans="1:20" ht="42.75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8275</v>
      </c>
      <c r="O2071" t="s">
        <v>8305</v>
      </c>
      <c r="P2071">
        <f t="shared" si="131"/>
        <v>128</v>
      </c>
      <c r="Q2071">
        <f t="shared" si="128"/>
        <v>244.12</v>
      </c>
      <c r="R2071" s="10">
        <f t="shared" si="129"/>
        <v>42340.972118055557</v>
      </c>
      <c r="S2071" s="12">
        <f t="shared" si="130"/>
        <v>2015</v>
      </c>
      <c r="T2071" s="12"/>
    </row>
    <row r="2072" spans="1:20" ht="42.75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8275</v>
      </c>
      <c r="O2072" t="s">
        <v>8305</v>
      </c>
      <c r="P2072">
        <f t="shared" si="131"/>
        <v>317</v>
      </c>
      <c r="Q2072">
        <f t="shared" si="128"/>
        <v>259.25</v>
      </c>
      <c r="R2072" s="10">
        <f t="shared" si="129"/>
        <v>42519.6565162037</v>
      </c>
      <c r="S2072" s="12">
        <f t="shared" si="130"/>
        <v>2016</v>
      </c>
      <c r="T2072" s="12"/>
    </row>
    <row r="2073" spans="1:20" ht="42.75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8275</v>
      </c>
      <c r="O2073" t="s">
        <v>8305</v>
      </c>
      <c r="P2073">
        <f t="shared" si="131"/>
        <v>281</v>
      </c>
      <c r="Q2073">
        <f t="shared" si="128"/>
        <v>201.96</v>
      </c>
      <c r="R2073" s="10">
        <f t="shared" si="129"/>
        <v>42600.278749999998</v>
      </c>
      <c r="S2073" s="12">
        <f t="shared" si="130"/>
        <v>2016</v>
      </c>
      <c r="T2073" s="12"/>
    </row>
    <row r="2074" spans="1:20" ht="42.75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8275</v>
      </c>
      <c r="O2074" t="s">
        <v>8305</v>
      </c>
      <c r="P2074">
        <f t="shared" si="131"/>
        <v>111</v>
      </c>
      <c r="Q2074">
        <f t="shared" si="128"/>
        <v>226.21</v>
      </c>
      <c r="R2074" s="10">
        <f t="shared" si="129"/>
        <v>42467.581388888888</v>
      </c>
      <c r="S2074" s="12">
        <f t="shared" si="130"/>
        <v>2016</v>
      </c>
      <c r="T2074" s="12"/>
    </row>
    <row r="2075" spans="1:20" ht="42.75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8275</v>
      </c>
      <c r="O2075" t="s">
        <v>8305</v>
      </c>
      <c r="P2075">
        <f t="shared" si="131"/>
        <v>153</v>
      </c>
      <c r="Q2075">
        <f t="shared" si="128"/>
        <v>324.69</v>
      </c>
      <c r="R2075" s="10">
        <f t="shared" si="129"/>
        <v>42087.668032407411</v>
      </c>
      <c r="S2075" s="12">
        <f t="shared" si="130"/>
        <v>2015</v>
      </c>
      <c r="T2075" s="12"/>
    </row>
    <row r="2076" spans="1:20" ht="28.5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8275</v>
      </c>
      <c r="O2076" t="s">
        <v>8305</v>
      </c>
      <c r="P2076">
        <f t="shared" si="131"/>
        <v>103</v>
      </c>
      <c r="Q2076">
        <f t="shared" si="128"/>
        <v>205</v>
      </c>
      <c r="R2076" s="10">
        <f t="shared" si="129"/>
        <v>42466.826180555552</v>
      </c>
      <c r="S2076" s="12">
        <f t="shared" si="130"/>
        <v>2016</v>
      </c>
      <c r="T2076" s="12"/>
    </row>
    <row r="2077" spans="1:20" ht="42.75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8275</v>
      </c>
      <c r="O2077" t="s">
        <v>8305</v>
      </c>
      <c r="P2077">
        <f t="shared" si="131"/>
        <v>1678</v>
      </c>
      <c r="Q2077">
        <f t="shared" si="128"/>
        <v>20.47</v>
      </c>
      <c r="R2077" s="10">
        <f t="shared" si="129"/>
        <v>41450.681574074071</v>
      </c>
      <c r="S2077" s="12">
        <f t="shared" si="130"/>
        <v>2013</v>
      </c>
      <c r="T2077" s="12"/>
    </row>
    <row r="2078" spans="1:20" ht="28.5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8275</v>
      </c>
      <c r="O2078" t="s">
        <v>8305</v>
      </c>
      <c r="P2078">
        <f t="shared" si="131"/>
        <v>543</v>
      </c>
      <c r="Q2078">
        <f t="shared" si="128"/>
        <v>116.35</v>
      </c>
      <c r="R2078" s="10">
        <f t="shared" si="129"/>
        <v>41803.880659722221</v>
      </c>
      <c r="S2078" s="12">
        <f t="shared" si="130"/>
        <v>2014</v>
      </c>
      <c r="T2078" s="12"/>
    </row>
    <row r="2079" spans="1:20" ht="42.75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8275</v>
      </c>
      <c r="O2079" t="s">
        <v>8305</v>
      </c>
      <c r="P2079">
        <f t="shared" si="131"/>
        <v>116</v>
      </c>
      <c r="Q2079">
        <f t="shared" si="128"/>
        <v>307.2</v>
      </c>
      <c r="R2079" s="10">
        <f t="shared" si="129"/>
        <v>42103.042546296296</v>
      </c>
      <c r="S2079" s="12">
        <f t="shared" si="130"/>
        <v>2015</v>
      </c>
      <c r="T2079" s="12"/>
    </row>
    <row r="2080" spans="1:20" ht="42.75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8275</v>
      </c>
      <c r="O2080" t="s">
        <v>8305</v>
      </c>
      <c r="P2080">
        <f t="shared" si="131"/>
        <v>131</v>
      </c>
      <c r="Q2080">
        <f t="shared" si="128"/>
        <v>546.69000000000005</v>
      </c>
      <c r="R2080" s="10">
        <f t="shared" si="129"/>
        <v>42692.771493055552</v>
      </c>
      <c r="S2080" s="12">
        <f t="shared" si="130"/>
        <v>2016</v>
      </c>
      <c r="T2080" s="12"/>
    </row>
    <row r="2081" spans="1:20" ht="57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8275</v>
      </c>
      <c r="O2081" t="s">
        <v>8305</v>
      </c>
      <c r="P2081">
        <f t="shared" si="131"/>
        <v>288</v>
      </c>
      <c r="Q2081">
        <f t="shared" si="128"/>
        <v>47.47</v>
      </c>
      <c r="R2081" s="10">
        <f t="shared" si="129"/>
        <v>42150.71056712963</v>
      </c>
      <c r="S2081" s="12">
        <f t="shared" si="130"/>
        <v>2015</v>
      </c>
      <c r="T2081" s="12"/>
    </row>
    <row r="2082" spans="1:20" ht="42.75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8275</v>
      </c>
      <c r="O2082" t="s">
        <v>8305</v>
      </c>
      <c r="P2082">
        <f t="shared" si="131"/>
        <v>508</v>
      </c>
      <c r="Q2082">
        <f t="shared" si="128"/>
        <v>101.56</v>
      </c>
      <c r="R2082" s="10">
        <f t="shared" si="129"/>
        <v>42289.957175925927</v>
      </c>
      <c r="S2082" s="12">
        <f t="shared" si="130"/>
        <v>2015</v>
      </c>
      <c r="T2082" s="12"/>
    </row>
    <row r="2083" spans="1:20" ht="42.75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8281</v>
      </c>
      <c r="O2083" t="s">
        <v>8285</v>
      </c>
      <c r="P2083">
        <f t="shared" si="131"/>
        <v>115</v>
      </c>
      <c r="Q2083">
        <f t="shared" si="128"/>
        <v>72.91</v>
      </c>
      <c r="R2083" s="10">
        <f t="shared" si="129"/>
        <v>41004.156886574077</v>
      </c>
      <c r="S2083" s="12">
        <f t="shared" si="130"/>
        <v>2012</v>
      </c>
      <c r="T2083" s="12"/>
    </row>
    <row r="2084" spans="1:20" ht="42.75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8281</v>
      </c>
      <c r="O2084" t="s">
        <v>8285</v>
      </c>
      <c r="P2084">
        <f t="shared" si="131"/>
        <v>111</v>
      </c>
      <c r="Q2084">
        <f t="shared" si="128"/>
        <v>43.71</v>
      </c>
      <c r="R2084" s="10">
        <f t="shared" si="129"/>
        <v>40811.120324074072</v>
      </c>
      <c r="S2084" s="12">
        <f t="shared" si="130"/>
        <v>2011</v>
      </c>
      <c r="T2084" s="12"/>
    </row>
    <row r="2085" spans="1:20" ht="42.75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8281</v>
      </c>
      <c r="O2085" t="s">
        <v>8285</v>
      </c>
      <c r="P2085">
        <f t="shared" si="131"/>
        <v>113</v>
      </c>
      <c r="Q2085">
        <f t="shared" si="128"/>
        <v>34</v>
      </c>
      <c r="R2085" s="10">
        <f t="shared" si="129"/>
        <v>41034.72216435185</v>
      </c>
      <c r="S2085" s="12">
        <f t="shared" si="130"/>
        <v>2012</v>
      </c>
      <c r="T2085" s="12"/>
    </row>
    <row r="2086" spans="1:20" ht="42.75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8281</v>
      </c>
      <c r="O2086" t="s">
        <v>8285</v>
      </c>
      <c r="P2086">
        <f t="shared" si="131"/>
        <v>108</v>
      </c>
      <c r="Q2086">
        <f t="shared" si="128"/>
        <v>70.650000000000006</v>
      </c>
      <c r="R2086" s="10">
        <f t="shared" si="129"/>
        <v>41731.833124999997</v>
      </c>
      <c r="S2086" s="12">
        <f t="shared" si="130"/>
        <v>2014</v>
      </c>
      <c r="T2086" s="12"/>
    </row>
    <row r="2087" spans="1:20" ht="42.75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8281</v>
      </c>
      <c r="O2087" t="s">
        <v>8285</v>
      </c>
      <c r="P2087">
        <f t="shared" si="131"/>
        <v>124</v>
      </c>
      <c r="Q2087">
        <f t="shared" si="128"/>
        <v>89.3</v>
      </c>
      <c r="R2087" s="10">
        <f t="shared" si="129"/>
        <v>41075.835497685184</v>
      </c>
      <c r="S2087" s="12">
        <f t="shared" si="130"/>
        <v>2012</v>
      </c>
      <c r="T2087" s="12"/>
    </row>
    <row r="2088" spans="1:20" ht="42.75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8281</v>
      </c>
      <c r="O2088" t="s">
        <v>8285</v>
      </c>
      <c r="P2088">
        <f t="shared" si="131"/>
        <v>101</v>
      </c>
      <c r="Q2088">
        <f t="shared" si="128"/>
        <v>115.09</v>
      </c>
      <c r="R2088" s="10">
        <f t="shared" si="129"/>
        <v>40860.67050925926</v>
      </c>
      <c r="S2088" s="12">
        <f t="shared" si="130"/>
        <v>2011</v>
      </c>
      <c r="T2088" s="12"/>
    </row>
    <row r="2089" spans="1:20" ht="42.75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8281</v>
      </c>
      <c r="O2089" t="s">
        <v>8285</v>
      </c>
      <c r="P2089">
        <f t="shared" si="131"/>
        <v>104</v>
      </c>
      <c r="Q2089">
        <f t="shared" si="128"/>
        <v>62.12</v>
      </c>
      <c r="R2089" s="10">
        <f t="shared" si="129"/>
        <v>40764.204375000001</v>
      </c>
      <c r="S2089" s="12">
        <f t="shared" si="130"/>
        <v>2011</v>
      </c>
      <c r="T2089" s="12"/>
    </row>
    <row r="2090" spans="1:20" ht="42.75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8281</v>
      </c>
      <c r="O2090" t="s">
        <v>8285</v>
      </c>
      <c r="P2090">
        <f t="shared" si="131"/>
        <v>116</v>
      </c>
      <c r="Q2090">
        <f t="shared" si="128"/>
        <v>46.2</v>
      </c>
      <c r="R2090" s="10">
        <f t="shared" si="129"/>
        <v>40395.714722222219</v>
      </c>
      <c r="S2090" s="12">
        <f t="shared" si="130"/>
        <v>2010</v>
      </c>
      <c r="T2090" s="12"/>
    </row>
    <row r="2091" spans="1:20" ht="28.5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8281</v>
      </c>
      <c r="O2091" t="s">
        <v>8285</v>
      </c>
      <c r="P2091">
        <f t="shared" si="131"/>
        <v>120</v>
      </c>
      <c r="Q2091">
        <f t="shared" si="128"/>
        <v>48.55</v>
      </c>
      <c r="R2091" s="10">
        <f t="shared" si="129"/>
        <v>41453.076319444444</v>
      </c>
      <c r="S2091" s="12">
        <f t="shared" si="130"/>
        <v>2013</v>
      </c>
      <c r="T2091" s="12"/>
    </row>
    <row r="2092" spans="1:20" ht="42.75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8281</v>
      </c>
      <c r="O2092" t="s">
        <v>8285</v>
      </c>
      <c r="P2092">
        <f t="shared" si="131"/>
        <v>115</v>
      </c>
      <c r="Q2092">
        <f t="shared" si="128"/>
        <v>57.52</v>
      </c>
      <c r="R2092" s="10">
        <f t="shared" si="129"/>
        <v>41299.381423611114</v>
      </c>
      <c r="S2092" s="12">
        <f t="shared" si="130"/>
        <v>2013</v>
      </c>
      <c r="T2092" s="12"/>
    </row>
    <row r="2093" spans="1:20" ht="42.75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8281</v>
      </c>
      <c r="O2093" t="s">
        <v>8285</v>
      </c>
      <c r="P2093">
        <f t="shared" si="131"/>
        <v>120</v>
      </c>
      <c r="Q2093">
        <f t="shared" si="128"/>
        <v>88.15</v>
      </c>
      <c r="R2093" s="10">
        <f t="shared" si="129"/>
        <v>40555.322662037033</v>
      </c>
      <c r="S2093" s="12">
        <f t="shared" si="130"/>
        <v>2011</v>
      </c>
      <c r="T2093" s="12"/>
    </row>
    <row r="2094" spans="1:20" ht="42.75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8281</v>
      </c>
      <c r="O2094" t="s">
        <v>8285</v>
      </c>
      <c r="P2094">
        <f t="shared" si="131"/>
        <v>101</v>
      </c>
      <c r="Q2094">
        <f t="shared" si="128"/>
        <v>110.49</v>
      </c>
      <c r="R2094" s="10">
        <f t="shared" si="129"/>
        <v>40763.707546296297</v>
      </c>
      <c r="S2094" s="12">
        <f t="shared" si="130"/>
        <v>2011</v>
      </c>
      <c r="T2094" s="12"/>
    </row>
    <row r="2095" spans="1:20" ht="42.75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8281</v>
      </c>
      <c r="O2095" t="s">
        <v>8285</v>
      </c>
      <c r="P2095">
        <f t="shared" si="131"/>
        <v>102</v>
      </c>
      <c r="Q2095">
        <f t="shared" si="128"/>
        <v>66.83</v>
      </c>
      <c r="R2095" s="10">
        <f t="shared" si="129"/>
        <v>41205.854537037041</v>
      </c>
      <c r="S2095" s="12">
        <f t="shared" si="130"/>
        <v>2012</v>
      </c>
      <c r="T2095" s="12"/>
    </row>
    <row r="2096" spans="1:20" ht="42.75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8281</v>
      </c>
      <c r="O2096" t="s">
        <v>8285</v>
      </c>
      <c r="P2096">
        <f t="shared" si="131"/>
        <v>121</v>
      </c>
      <c r="Q2096">
        <f t="shared" si="128"/>
        <v>58.6</v>
      </c>
      <c r="R2096" s="10">
        <f t="shared" si="129"/>
        <v>40939.02002314815</v>
      </c>
      <c r="S2096" s="12">
        <f t="shared" si="130"/>
        <v>2012</v>
      </c>
      <c r="T2096" s="12"/>
    </row>
    <row r="2097" spans="1:20" ht="42.75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8281</v>
      </c>
      <c r="O2097" t="s">
        <v>8285</v>
      </c>
      <c r="P2097">
        <f t="shared" si="131"/>
        <v>100</v>
      </c>
      <c r="Q2097">
        <f t="shared" si="128"/>
        <v>113.64</v>
      </c>
      <c r="R2097" s="10">
        <f t="shared" si="129"/>
        <v>40758.733483796292</v>
      </c>
      <c r="S2097" s="12">
        <f t="shared" si="130"/>
        <v>2011</v>
      </c>
      <c r="T2097" s="12"/>
    </row>
    <row r="2098" spans="1:20" ht="42.75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8281</v>
      </c>
      <c r="O2098" t="s">
        <v>8285</v>
      </c>
      <c r="P2098">
        <f t="shared" si="131"/>
        <v>102</v>
      </c>
      <c r="Q2098">
        <f t="shared" si="128"/>
        <v>43.57</v>
      </c>
      <c r="R2098" s="10">
        <f t="shared" si="129"/>
        <v>41192.758506944447</v>
      </c>
      <c r="S2098" s="12">
        <f t="shared" si="130"/>
        <v>2012</v>
      </c>
      <c r="T2098" s="12"/>
    </row>
    <row r="2099" spans="1:20" ht="42.75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8281</v>
      </c>
      <c r="O2099" t="s">
        <v>8285</v>
      </c>
      <c r="P2099">
        <f t="shared" si="131"/>
        <v>100</v>
      </c>
      <c r="Q2099">
        <f t="shared" si="128"/>
        <v>78.95</v>
      </c>
      <c r="R2099" s="10">
        <f t="shared" si="129"/>
        <v>40818.58489583333</v>
      </c>
      <c r="S2099" s="12">
        <f t="shared" si="130"/>
        <v>2011</v>
      </c>
      <c r="T2099" s="12"/>
    </row>
    <row r="2100" spans="1:20" ht="42.75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8281</v>
      </c>
      <c r="O2100" t="s">
        <v>8285</v>
      </c>
      <c r="P2100">
        <f t="shared" si="131"/>
        <v>100</v>
      </c>
      <c r="Q2100">
        <f t="shared" si="128"/>
        <v>188.13</v>
      </c>
      <c r="R2100" s="10">
        <f t="shared" si="129"/>
        <v>40946.11383101852</v>
      </c>
      <c r="S2100" s="12">
        <f t="shared" si="130"/>
        <v>2012</v>
      </c>
      <c r="T2100" s="12"/>
    </row>
    <row r="2101" spans="1:20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8281</v>
      </c>
      <c r="O2101" t="s">
        <v>8285</v>
      </c>
      <c r="P2101">
        <f t="shared" si="131"/>
        <v>132</v>
      </c>
      <c r="Q2101">
        <f t="shared" si="128"/>
        <v>63.03</v>
      </c>
      <c r="R2101" s="10">
        <f t="shared" si="129"/>
        <v>42173.746342592596</v>
      </c>
      <c r="S2101" s="12">
        <f t="shared" si="130"/>
        <v>2015</v>
      </c>
      <c r="T2101" s="12"/>
    </row>
    <row r="2102" spans="1:20" ht="42.75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8281</v>
      </c>
      <c r="O2102" t="s">
        <v>8285</v>
      </c>
      <c r="P2102">
        <f t="shared" si="131"/>
        <v>137</v>
      </c>
      <c r="Q2102">
        <f t="shared" si="128"/>
        <v>30.37</v>
      </c>
      <c r="R2102" s="10">
        <f t="shared" si="129"/>
        <v>41074.834965277776</v>
      </c>
      <c r="S2102" s="12">
        <f t="shared" si="130"/>
        <v>2012</v>
      </c>
      <c r="T2102" s="12"/>
    </row>
    <row r="2103" spans="1:20" ht="42.75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8281</v>
      </c>
      <c r="O2103" t="s">
        <v>8285</v>
      </c>
      <c r="P2103">
        <f t="shared" si="131"/>
        <v>113</v>
      </c>
      <c r="Q2103">
        <f t="shared" si="128"/>
        <v>51.48</v>
      </c>
      <c r="R2103" s="10">
        <f t="shared" si="129"/>
        <v>40892.149467592593</v>
      </c>
      <c r="S2103" s="12">
        <f t="shared" si="130"/>
        <v>2011</v>
      </c>
      <c r="T2103" s="12"/>
    </row>
    <row r="2104" spans="1:20" ht="42.75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8281</v>
      </c>
      <c r="O2104" t="s">
        <v>8285</v>
      </c>
      <c r="P2104">
        <f t="shared" si="131"/>
        <v>136</v>
      </c>
      <c r="Q2104">
        <f t="shared" si="128"/>
        <v>35.79</v>
      </c>
      <c r="R2104" s="10">
        <f t="shared" si="129"/>
        <v>40638.868611111109</v>
      </c>
      <c r="S2104" s="12">
        <f t="shared" si="130"/>
        <v>2011</v>
      </c>
      <c r="T2104" s="12"/>
    </row>
    <row r="2105" spans="1:20" ht="28.5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8281</v>
      </c>
      <c r="O2105" t="s">
        <v>8285</v>
      </c>
      <c r="P2105">
        <f t="shared" si="131"/>
        <v>146</v>
      </c>
      <c r="Q2105">
        <f t="shared" si="128"/>
        <v>98.82</v>
      </c>
      <c r="R2105" s="10">
        <f t="shared" si="129"/>
        <v>41192.754942129628</v>
      </c>
      <c r="S2105" s="12">
        <f t="shared" si="130"/>
        <v>2012</v>
      </c>
      <c r="T2105" s="12"/>
    </row>
    <row r="2106" spans="1:20" ht="42.75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8281</v>
      </c>
      <c r="O2106" t="s">
        <v>8285</v>
      </c>
      <c r="P2106">
        <f t="shared" si="131"/>
        <v>130</v>
      </c>
      <c r="Q2106">
        <f t="shared" si="128"/>
        <v>28</v>
      </c>
      <c r="R2106" s="10">
        <f t="shared" si="129"/>
        <v>41394.074467592596</v>
      </c>
      <c r="S2106" s="12">
        <f t="shared" si="130"/>
        <v>2013</v>
      </c>
      <c r="T2106" s="12"/>
    </row>
    <row r="2107" spans="1:20" ht="28.5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8281</v>
      </c>
      <c r="O2107" t="s">
        <v>8285</v>
      </c>
      <c r="P2107">
        <f t="shared" si="131"/>
        <v>254</v>
      </c>
      <c r="Q2107">
        <f t="shared" si="128"/>
        <v>51.31</v>
      </c>
      <c r="R2107" s="10">
        <f t="shared" si="129"/>
        <v>41951.788807870369</v>
      </c>
      <c r="S2107" s="12">
        <f t="shared" si="130"/>
        <v>2014</v>
      </c>
      <c r="T2107" s="12"/>
    </row>
    <row r="2108" spans="1:20" ht="42.75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8281</v>
      </c>
      <c r="O2108" t="s">
        <v>8285</v>
      </c>
      <c r="P2108">
        <f t="shared" si="131"/>
        <v>107</v>
      </c>
      <c r="Q2108">
        <f t="shared" si="128"/>
        <v>53.52</v>
      </c>
      <c r="R2108" s="10">
        <f t="shared" si="129"/>
        <v>41270.21497685185</v>
      </c>
      <c r="S2108" s="12">
        <f t="shared" si="130"/>
        <v>2012</v>
      </c>
      <c r="T2108" s="12"/>
    </row>
    <row r="2109" spans="1:20" ht="42.75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8281</v>
      </c>
      <c r="O2109" t="s">
        <v>8285</v>
      </c>
      <c r="P2109">
        <f t="shared" si="131"/>
        <v>108</v>
      </c>
      <c r="Q2109">
        <f t="shared" si="128"/>
        <v>37.15</v>
      </c>
      <c r="R2109" s="10">
        <f t="shared" si="129"/>
        <v>41934.71056712963</v>
      </c>
      <c r="S2109" s="12">
        <f t="shared" si="130"/>
        <v>2014</v>
      </c>
      <c r="T2109" s="12"/>
    </row>
    <row r="2110" spans="1:20" ht="42.75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8281</v>
      </c>
      <c r="O2110" t="s">
        <v>8285</v>
      </c>
      <c r="P2110">
        <f t="shared" si="131"/>
        <v>107</v>
      </c>
      <c r="Q2110">
        <f t="shared" si="128"/>
        <v>89.9</v>
      </c>
      <c r="R2110" s="10">
        <f t="shared" si="129"/>
        <v>41135.175694444442</v>
      </c>
      <c r="S2110" s="12">
        <f t="shared" si="130"/>
        <v>2012</v>
      </c>
      <c r="T2110" s="12"/>
    </row>
    <row r="2111" spans="1:20" ht="28.5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8281</v>
      </c>
      <c r="O2111" t="s">
        <v>8285</v>
      </c>
      <c r="P2111">
        <f t="shared" si="131"/>
        <v>107</v>
      </c>
      <c r="Q2111">
        <f t="shared" si="128"/>
        <v>106.53</v>
      </c>
      <c r="R2111" s="10">
        <f t="shared" si="129"/>
        <v>42160.708530092597</v>
      </c>
      <c r="S2111" s="12">
        <f t="shared" si="130"/>
        <v>2015</v>
      </c>
      <c r="T2111" s="12"/>
    </row>
    <row r="2112" spans="1:20" ht="28.5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8281</v>
      </c>
      <c r="O2112" t="s">
        <v>8285</v>
      </c>
      <c r="P2112">
        <f t="shared" si="131"/>
        <v>100</v>
      </c>
      <c r="Q2112">
        <f t="shared" si="128"/>
        <v>52.82</v>
      </c>
      <c r="R2112" s="10">
        <f t="shared" si="129"/>
        <v>41759.670937499999</v>
      </c>
      <c r="S2112" s="12">
        <f t="shared" si="130"/>
        <v>2014</v>
      </c>
      <c r="T2112" s="12"/>
    </row>
    <row r="2113" spans="1:20" ht="42.75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8281</v>
      </c>
      <c r="O2113" t="s">
        <v>8285</v>
      </c>
      <c r="P2113">
        <f t="shared" si="131"/>
        <v>107</v>
      </c>
      <c r="Q2113">
        <f t="shared" si="128"/>
        <v>54.62</v>
      </c>
      <c r="R2113" s="10">
        <f t="shared" si="129"/>
        <v>40703.197048611109</v>
      </c>
      <c r="S2113" s="12">
        <f t="shared" si="130"/>
        <v>2011</v>
      </c>
      <c r="T2113" s="12"/>
    </row>
    <row r="2114" spans="1:20" ht="42.75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8281</v>
      </c>
      <c r="O2114" t="s">
        <v>8285</v>
      </c>
      <c r="P2114">
        <f t="shared" si="131"/>
        <v>100</v>
      </c>
      <c r="Q2114">
        <f t="shared" si="128"/>
        <v>27.27</v>
      </c>
      <c r="R2114" s="10">
        <f t="shared" si="129"/>
        <v>41365.928159722222</v>
      </c>
      <c r="S2114" s="12">
        <f t="shared" si="130"/>
        <v>2013</v>
      </c>
      <c r="T2114" s="12"/>
    </row>
    <row r="2115" spans="1:20" ht="28.5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8281</v>
      </c>
      <c r="O2115" t="s">
        <v>8285</v>
      </c>
      <c r="P2115">
        <f t="shared" si="131"/>
        <v>105</v>
      </c>
      <c r="Q2115">
        <f t="shared" ref="Q2115:Q2178" si="132">IFERROR(ROUND(E2115/L2115,2),0)</f>
        <v>68.599999999999994</v>
      </c>
      <c r="R2115" s="10">
        <f t="shared" ref="R2115:R2178" si="133">(((J2115/60)/60)/24)+DATE(1970,1,1)</f>
        <v>41870.86546296296</v>
      </c>
      <c r="S2115" s="12">
        <f t="shared" ref="S2115:S2178" si="134">YEAR(R2115)</f>
        <v>2014</v>
      </c>
      <c r="T2115" s="12"/>
    </row>
    <row r="2116" spans="1:20" ht="42.75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t="s">
        <v>8285</v>
      </c>
      <c r="P2116">
        <f t="shared" ref="P2116:P2179" si="135">ROUND(E2116/D2116*100,0)</f>
        <v>105</v>
      </c>
      <c r="Q2116">
        <f t="shared" si="132"/>
        <v>35.61</v>
      </c>
      <c r="R2116" s="10">
        <f t="shared" si="133"/>
        <v>40458.815625000003</v>
      </c>
      <c r="S2116" s="12">
        <f t="shared" si="134"/>
        <v>2010</v>
      </c>
      <c r="T2116" s="12"/>
    </row>
    <row r="2117" spans="1:20" ht="42.75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8281</v>
      </c>
      <c r="O2117" t="s">
        <v>8285</v>
      </c>
      <c r="P2117">
        <f t="shared" si="135"/>
        <v>226</v>
      </c>
      <c r="Q2117">
        <f t="shared" si="132"/>
        <v>94.03</v>
      </c>
      <c r="R2117" s="10">
        <f t="shared" si="133"/>
        <v>40564.081030092595</v>
      </c>
      <c r="S2117" s="12">
        <f t="shared" si="134"/>
        <v>2011</v>
      </c>
      <c r="T2117" s="12"/>
    </row>
    <row r="2118" spans="1:20" ht="42.75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8281</v>
      </c>
      <c r="O2118" t="s">
        <v>8285</v>
      </c>
      <c r="P2118">
        <f t="shared" si="135"/>
        <v>101</v>
      </c>
      <c r="Q2118">
        <f t="shared" si="132"/>
        <v>526.46</v>
      </c>
      <c r="R2118" s="10">
        <f t="shared" si="133"/>
        <v>41136.777812500004</v>
      </c>
      <c r="S2118" s="12">
        <f t="shared" si="134"/>
        <v>2012</v>
      </c>
      <c r="T2118" s="12"/>
    </row>
    <row r="2119" spans="1:20" ht="42.75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8281</v>
      </c>
      <c r="O2119" t="s">
        <v>8285</v>
      </c>
      <c r="P2119">
        <f t="shared" si="135"/>
        <v>148</v>
      </c>
      <c r="Q2119">
        <f t="shared" si="132"/>
        <v>50.66</v>
      </c>
      <c r="R2119" s="10">
        <f t="shared" si="133"/>
        <v>42290.059594907405</v>
      </c>
      <c r="S2119" s="12">
        <f t="shared" si="134"/>
        <v>2015</v>
      </c>
      <c r="T2119" s="12"/>
    </row>
    <row r="2120" spans="1:20" ht="28.5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8281</v>
      </c>
      <c r="O2120" t="s">
        <v>8285</v>
      </c>
      <c r="P2120">
        <f t="shared" si="135"/>
        <v>135</v>
      </c>
      <c r="Q2120">
        <f t="shared" si="132"/>
        <v>79.180000000000007</v>
      </c>
      <c r="R2120" s="10">
        <f t="shared" si="133"/>
        <v>40718.839537037034</v>
      </c>
      <c r="S2120" s="12">
        <f t="shared" si="134"/>
        <v>2011</v>
      </c>
      <c r="T2120" s="12"/>
    </row>
    <row r="2121" spans="1:20" ht="42.75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8281</v>
      </c>
      <c r="O2121" t="s">
        <v>8285</v>
      </c>
      <c r="P2121">
        <f t="shared" si="135"/>
        <v>101</v>
      </c>
      <c r="Q2121">
        <f t="shared" si="132"/>
        <v>91.59</v>
      </c>
      <c r="R2121" s="10">
        <f t="shared" si="133"/>
        <v>41107.130150462966</v>
      </c>
      <c r="S2121" s="12">
        <f t="shared" si="134"/>
        <v>2012</v>
      </c>
      <c r="T2121" s="12"/>
    </row>
    <row r="2122" spans="1:20" ht="42.75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8281</v>
      </c>
      <c r="O2122" t="s">
        <v>8285</v>
      </c>
      <c r="P2122">
        <f t="shared" si="135"/>
        <v>101</v>
      </c>
      <c r="Q2122">
        <f t="shared" si="132"/>
        <v>116.96</v>
      </c>
      <c r="R2122" s="10">
        <f t="shared" si="133"/>
        <v>41591.964537037034</v>
      </c>
      <c r="S2122" s="12">
        <f t="shared" si="134"/>
        <v>2013</v>
      </c>
      <c r="T2122" s="12"/>
    </row>
    <row r="2123" spans="1:20" ht="28.5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8289</v>
      </c>
      <c r="O2123" t="s">
        <v>8290</v>
      </c>
      <c r="P2123">
        <f t="shared" si="135"/>
        <v>1</v>
      </c>
      <c r="Q2123">
        <f t="shared" si="132"/>
        <v>28.4</v>
      </c>
      <c r="R2123" s="10">
        <f t="shared" si="133"/>
        <v>42716.7424537037</v>
      </c>
      <c r="S2123" s="12">
        <f t="shared" si="134"/>
        <v>2016</v>
      </c>
      <c r="T2123" s="12"/>
    </row>
    <row r="2124" spans="1:20" ht="42.75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8289</v>
      </c>
      <c r="O2124" t="s">
        <v>8290</v>
      </c>
      <c r="P2124">
        <f t="shared" si="135"/>
        <v>0</v>
      </c>
      <c r="Q2124">
        <f t="shared" si="132"/>
        <v>103.33</v>
      </c>
      <c r="R2124" s="10">
        <f t="shared" si="133"/>
        <v>42712.300567129627</v>
      </c>
      <c r="S2124" s="12">
        <f t="shared" si="134"/>
        <v>2016</v>
      </c>
      <c r="T2124" s="12"/>
    </row>
    <row r="2125" spans="1:20" ht="57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8289</v>
      </c>
      <c r="O2125" t="s">
        <v>8290</v>
      </c>
      <c r="P2125">
        <f t="shared" si="135"/>
        <v>10</v>
      </c>
      <c r="Q2125">
        <f t="shared" si="132"/>
        <v>10</v>
      </c>
      <c r="R2125" s="10">
        <f t="shared" si="133"/>
        <v>40198.424849537041</v>
      </c>
      <c r="S2125" s="12">
        <f t="shared" si="134"/>
        <v>2010</v>
      </c>
      <c r="T2125" s="12"/>
    </row>
    <row r="2126" spans="1:20" ht="57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8289</v>
      </c>
      <c r="O2126" t="s">
        <v>8290</v>
      </c>
      <c r="P2126">
        <f t="shared" si="135"/>
        <v>10</v>
      </c>
      <c r="Q2126">
        <f t="shared" si="132"/>
        <v>23</v>
      </c>
      <c r="R2126" s="10">
        <f t="shared" si="133"/>
        <v>40464.028182870366</v>
      </c>
      <c r="S2126" s="12">
        <f t="shared" si="134"/>
        <v>2010</v>
      </c>
      <c r="T2126" s="12"/>
    </row>
    <row r="2127" spans="1:20" ht="42.75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8289</v>
      </c>
      <c r="O2127" t="s">
        <v>8290</v>
      </c>
      <c r="P2127">
        <f t="shared" si="135"/>
        <v>1</v>
      </c>
      <c r="Q2127">
        <f t="shared" si="132"/>
        <v>31.56</v>
      </c>
      <c r="R2127" s="10">
        <f t="shared" si="133"/>
        <v>42191.023530092592</v>
      </c>
      <c r="S2127" s="12">
        <f t="shared" si="134"/>
        <v>2015</v>
      </c>
      <c r="T2127" s="12"/>
    </row>
    <row r="2128" spans="1:20" ht="42.75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8289</v>
      </c>
      <c r="O2128" t="s">
        <v>8290</v>
      </c>
      <c r="P2128">
        <f t="shared" si="135"/>
        <v>0</v>
      </c>
      <c r="Q2128">
        <f t="shared" si="132"/>
        <v>5</v>
      </c>
      <c r="R2128" s="10">
        <f t="shared" si="133"/>
        <v>41951.973229166666</v>
      </c>
      <c r="S2128" s="12">
        <f t="shared" si="134"/>
        <v>2014</v>
      </c>
      <c r="T2128" s="12"/>
    </row>
    <row r="2129" spans="1:20" ht="28.5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8289</v>
      </c>
      <c r="O2129" t="s">
        <v>8290</v>
      </c>
      <c r="P2129">
        <f t="shared" si="135"/>
        <v>29</v>
      </c>
      <c r="Q2129">
        <f t="shared" si="132"/>
        <v>34.22</v>
      </c>
      <c r="R2129" s="10">
        <f t="shared" si="133"/>
        <v>42045.50535879629</v>
      </c>
      <c r="S2129" s="12">
        <f t="shared" si="134"/>
        <v>2015</v>
      </c>
      <c r="T2129" s="12"/>
    </row>
    <row r="2130" spans="1:20" ht="42.75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8289</v>
      </c>
      <c r="O2130" t="s">
        <v>8290</v>
      </c>
      <c r="P2130">
        <f t="shared" si="135"/>
        <v>0</v>
      </c>
      <c r="Q2130">
        <f t="shared" si="132"/>
        <v>25</v>
      </c>
      <c r="R2130" s="10">
        <f t="shared" si="133"/>
        <v>41843.772789351853</v>
      </c>
      <c r="S2130" s="12">
        <f t="shared" si="134"/>
        <v>2014</v>
      </c>
      <c r="T2130" s="12"/>
    </row>
    <row r="2131" spans="1:20" ht="42.75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8289</v>
      </c>
      <c r="O2131" t="s">
        <v>8290</v>
      </c>
      <c r="P2131">
        <f t="shared" si="135"/>
        <v>12</v>
      </c>
      <c r="Q2131">
        <f t="shared" si="132"/>
        <v>19.670000000000002</v>
      </c>
      <c r="R2131" s="10">
        <f t="shared" si="133"/>
        <v>42409.024305555555</v>
      </c>
      <c r="S2131" s="12">
        <f t="shared" si="134"/>
        <v>2016</v>
      </c>
      <c r="T2131" s="12"/>
    </row>
    <row r="2132" spans="1:20" ht="28.5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8289</v>
      </c>
      <c r="O2132" t="s">
        <v>8290</v>
      </c>
      <c r="P2132">
        <f t="shared" si="135"/>
        <v>0</v>
      </c>
      <c r="Q2132">
        <f t="shared" si="132"/>
        <v>21.25</v>
      </c>
      <c r="R2132" s="10">
        <f t="shared" si="133"/>
        <v>41832.086377314816</v>
      </c>
      <c r="S2132" s="12">
        <f t="shared" si="134"/>
        <v>2014</v>
      </c>
      <c r="T2132" s="12"/>
    </row>
    <row r="2133" spans="1:20" ht="42.75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8289</v>
      </c>
      <c r="O2133" t="s">
        <v>8290</v>
      </c>
      <c r="P2133">
        <f t="shared" si="135"/>
        <v>5</v>
      </c>
      <c r="Q2133">
        <f t="shared" si="132"/>
        <v>8.33</v>
      </c>
      <c r="R2133" s="10">
        <f t="shared" si="133"/>
        <v>42167.207071759258</v>
      </c>
      <c r="S2133" s="12">
        <f t="shared" si="134"/>
        <v>2015</v>
      </c>
      <c r="T2133" s="12"/>
    </row>
    <row r="2134" spans="1:20" ht="42.75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8289</v>
      </c>
      <c r="O2134" t="s">
        <v>8290</v>
      </c>
      <c r="P2134">
        <f t="shared" si="135"/>
        <v>2</v>
      </c>
      <c r="Q2134">
        <f t="shared" si="132"/>
        <v>21.34</v>
      </c>
      <c r="R2134" s="10">
        <f t="shared" si="133"/>
        <v>41643.487175925926</v>
      </c>
      <c r="S2134" s="12">
        <f t="shared" si="134"/>
        <v>2014</v>
      </c>
      <c r="T2134" s="12"/>
    </row>
    <row r="2135" spans="1:20" ht="42.75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8289</v>
      </c>
      <c r="O2135" t="s">
        <v>8290</v>
      </c>
      <c r="P2135">
        <f t="shared" si="135"/>
        <v>2</v>
      </c>
      <c r="Q2135">
        <f t="shared" si="132"/>
        <v>5.33</v>
      </c>
      <c r="R2135" s="10">
        <f t="shared" si="133"/>
        <v>40619.097210648149</v>
      </c>
      <c r="S2135" s="12">
        <f t="shared" si="134"/>
        <v>2011</v>
      </c>
      <c r="T2135" s="12"/>
    </row>
    <row r="2136" spans="1:20" ht="42.75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8289</v>
      </c>
      <c r="O2136" t="s">
        <v>8290</v>
      </c>
      <c r="P2136">
        <f t="shared" si="135"/>
        <v>2</v>
      </c>
      <c r="Q2136">
        <f t="shared" si="132"/>
        <v>34.67</v>
      </c>
      <c r="R2136" s="10">
        <f t="shared" si="133"/>
        <v>41361.886469907404</v>
      </c>
      <c r="S2136" s="12">
        <f t="shared" si="134"/>
        <v>2013</v>
      </c>
      <c r="T2136" s="12"/>
    </row>
    <row r="2137" spans="1:20" ht="42.75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8289</v>
      </c>
      <c r="O2137" t="s">
        <v>8290</v>
      </c>
      <c r="P2137">
        <f t="shared" si="135"/>
        <v>10</v>
      </c>
      <c r="Q2137">
        <f t="shared" si="132"/>
        <v>21.73</v>
      </c>
      <c r="R2137" s="10">
        <f t="shared" si="133"/>
        <v>41156.963344907403</v>
      </c>
      <c r="S2137" s="12">
        <f t="shared" si="134"/>
        <v>2012</v>
      </c>
      <c r="T2137" s="12"/>
    </row>
    <row r="2138" spans="1:20" ht="42.75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8289</v>
      </c>
      <c r="O2138" t="s">
        <v>8290</v>
      </c>
      <c r="P2138">
        <f t="shared" si="135"/>
        <v>0</v>
      </c>
      <c r="Q2138">
        <f t="shared" si="132"/>
        <v>11.92</v>
      </c>
      <c r="R2138" s="10">
        <f t="shared" si="133"/>
        <v>41536.509097222224</v>
      </c>
      <c r="S2138" s="12">
        <f t="shared" si="134"/>
        <v>2013</v>
      </c>
      <c r="T2138" s="12"/>
    </row>
    <row r="2139" spans="1:20" ht="42.75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8289</v>
      </c>
      <c r="O2139" t="s">
        <v>8290</v>
      </c>
      <c r="P2139">
        <f t="shared" si="135"/>
        <v>28</v>
      </c>
      <c r="Q2139">
        <f t="shared" si="132"/>
        <v>26.6</v>
      </c>
      <c r="R2139" s="10">
        <f t="shared" si="133"/>
        <v>41948.771168981482</v>
      </c>
      <c r="S2139" s="12">
        <f t="shared" si="134"/>
        <v>2014</v>
      </c>
      <c r="T2139" s="12"/>
    </row>
    <row r="2140" spans="1:20" ht="28.5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8289</v>
      </c>
      <c r="O2140" t="s">
        <v>8290</v>
      </c>
      <c r="P2140">
        <f t="shared" si="135"/>
        <v>13</v>
      </c>
      <c r="Q2140">
        <f t="shared" si="132"/>
        <v>10.67</v>
      </c>
      <c r="R2140" s="10">
        <f t="shared" si="133"/>
        <v>41557.013182870374</v>
      </c>
      <c r="S2140" s="12">
        <f t="shared" si="134"/>
        <v>2013</v>
      </c>
      <c r="T2140" s="12"/>
    </row>
    <row r="2141" spans="1:20" ht="42.75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8289</v>
      </c>
      <c r="O2141" t="s">
        <v>8290</v>
      </c>
      <c r="P2141">
        <f t="shared" si="135"/>
        <v>5</v>
      </c>
      <c r="Q2141">
        <f t="shared" si="132"/>
        <v>29.04</v>
      </c>
      <c r="R2141" s="10">
        <f t="shared" si="133"/>
        <v>42647.750092592592</v>
      </c>
      <c r="S2141" s="12">
        <f t="shared" si="134"/>
        <v>2016</v>
      </c>
      <c r="T2141" s="12"/>
    </row>
    <row r="2142" spans="1:20" ht="42.75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8289</v>
      </c>
      <c r="O2142" t="s">
        <v>8290</v>
      </c>
      <c r="P2142">
        <f t="shared" si="135"/>
        <v>0</v>
      </c>
      <c r="Q2142">
        <f t="shared" si="132"/>
        <v>50.91</v>
      </c>
      <c r="R2142" s="10">
        <f t="shared" si="133"/>
        <v>41255.833611111113</v>
      </c>
      <c r="S2142" s="12">
        <f t="shared" si="134"/>
        <v>2012</v>
      </c>
      <c r="T2142" s="12"/>
    </row>
    <row r="2143" spans="1:20" ht="42.75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8289</v>
      </c>
      <c r="O2143" t="s">
        <v>8290</v>
      </c>
      <c r="P2143">
        <f t="shared" si="135"/>
        <v>0</v>
      </c>
      <c r="Q2143">
        <f t="shared" si="132"/>
        <v>0</v>
      </c>
      <c r="R2143" s="10">
        <f t="shared" si="133"/>
        <v>41927.235636574071</v>
      </c>
      <c r="S2143" s="12">
        <f t="shared" si="134"/>
        <v>2014</v>
      </c>
      <c r="T2143" s="12"/>
    </row>
    <row r="2144" spans="1:20" ht="42.75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8289</v>
      </c>
      <c r="O2144" t="s">
        <v>8290</v>
      </c>
      <c r="P2144">
        <f t="shared" si="135"/>
        <v>6</v>
      </c>
      <c r="Q2144">
        <f t="shared" si="132"/>
        <v>50.08</v>
      </c>
      <c r="R2144" s="10">
        <f t="shared" si="133"/>
        <v>42340.701504629629</v>
      </c>
      <c r="S2144" s="12">
        <f t="shared" si="134"/>
        <v>2015</v>
      </c>
      <c r="T2144" s="12"/>
    </row>
    <row r="2145" spans="1:20" ht="42.75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8289</v>
      </c>
      <c r="O2145" t="s">
        <v>8290</v>
      </c>
      <c r="P2145">
        <f t="shared" si="135"/>
        <v>11</v>
      </c>
      <c r="Q2145">
        <f t="shared" si="132"/>
        <v>45</v>
      </c>
      <c r="R2145" s="10">
        <f t="shared" si="133"/>
        <v>40332.886712962965</v>
      </c>
      <c r="S2145" s="12">
        <f t="shared" si="134"/>
        <v>2010</v>
      </c>
      <c r="T2145" s="12"/>
    </row>
    <row r="2146" spans="1:20" ht="42.75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8289</v>
      </c>
      <c r="O2146" t="s">
        <v>8290</v>
      </c>
      <c r="P2146">
        <f t="shared" si="135"/>
        <v>2</v>
      </c>
      <c r="Q2146">
        <f t="shared" si="132"/>
        <v>25.29</v>
      </c>
      <c r="R2146" s="10">
        <f t="shared" si="133"/>
        <v>41499.546759259261</v>
      </c>
      <c r="S2146" s="12">
        <f t="shared" si="134"/>
        <v>2013</v>
      </c>
      <c r="T2146" s="12"/>
    </row>
    <row r="2147" spans="1:20" ht="42.75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8289</v>
      </c>
      <c r="O2147" t="s">
        <v>8290</v>
      </c>
      <c r="P2147">
        <f t="shared" si="135"/>
        <v>30</v>
      </c>
      <c r="Q2147">
        <f t="shared" si="132"/>
        <v>51.29</v>
      </c>
      <c r="R2147" s="10">
        <f t="shared" si="133"/>
        <v>41575.237430555557</v>
      </c>
      <c r="S2147" s="12">
        <f t="shared" si="134"/>
        <v>2013</v>
      </c>
      <c r="T2147" s="12"/>
    </row>
    <row r="2148" spans="1:20" ht="42.75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8289</v>
      </c>
      <c r="O2148" t="s">
        <v>8290</v>
      </c>
      <c r="P2148">
        <f t="shared" si="135"/>
        <v>0</v>
      </c>
      <c r="Q2148">
        <f t="shared" si="132"/>
        <v>1</v>
      </c>
      <c r="R2148" s="10">
        <f t="shared" si="133"/>
        <v>42397.679513888885</v>
      </c>
      <c r="S2148" s="12">
        <f t="shared" si="134"/>
        <v>2016</v>
      </c>
      <c r="T2148" s="12"/>
    </row>
    <row r="2149" spans="1:20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8289</v>
      </c>
      <c r="O2149" t="s">
        <v>8290</v>
      </c>
      <c r="P2149">
        <f t="shared" si="135"/>
        <v>1</v>
      </c>
      <c r="Q2149">
        <f t="shared" si="132"/>
        <v>49.38</v>
      </c>
      <c r="R2149" s="10">
        <f t="shared" si="133"/>
        <v>41927.295694444445</v>
      </c>
      <c r="S2149" s="12">
        <f t="shared" si="134"/>
        <v>2014</v>
      </c>
      <c r="T2149" s="12"/>
    </row>
    <row r="2150" spans="1:20" ht="42.75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8289</v>
      </c>
      <c r="O2150" t="s">
        <v>8290</v>
      </c>
      <c r="P2150">
        <f t="shared" si="135"/>
        <v>2</v>
      </c>
      <c r="Q2150">
        <f t="shared" si="132"/>
        <v>1</v>
      </c>
      <c r="R2150" s="10">
        <f t="shared" si="133"/>
        <v>42066.733587962968</v>
      </c>
      <c r="S2150" s="12">
        <f t="shared" si="134"/>
        <v>2015</v>
      </c>
      <c r="T2150" s="12"/>
    </row>
    <row r="2151" spans="1:20" ht="57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8289</v>
      </c>
      <c r="O2151" t="s">
        <v>8290</v>
      </c>
      <c r="P2151">
        <f t="shared" si="135"/>
        <v>0</v>
      </c>
      <c r="Q2151">
        <f t="shared" si="132"/>
        <v>0</v>
      </c>
      <c r="R2151" s="10">
        <f t="shared" si="133"/>
        <v>40355.024953703702</v>
      </c>
      <c r="S2151" s="12">
        <f t="shared" si="134"/>
        <v>2010</v>
      </c>
      <c r="T2151" s="12"/>
    </row>
    <row r="2152" spans="1:20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8289</v>
      </c>
      <c r="O2152" t="s">
        <v>8290</v>
      </c>
      <c r="P2152">
        <f t="shared" si="135"/>
        <v>1</v>
      </c>
      <c r="Q2152">
        <f t="shared" si="132"/>
        <v>101.25</v>
      </c>
      <c r="R2152" s="10">
        <f t="shared" si="133"/>
        <v>42534.284710648149</v>
      </c>
      <c r="S2152" s="12">
        <f t="shared" si="134"/>
        <v>2016</v>
      </c>
      <c r="T2152" s="12"/>
    </row>
    <row r="2153" spans="1:20" ht="42.75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8289</v>
      </c>
      <c r="O2153" t="s">
        <v>8290</v>
      </c>
      <c r="P2153">
        <f t="shared" si="135"/>
        <v>0</v>
      </c>
      <c r="Q2153">
        <f t="shared" si="132"/>
        <v>19.670000000000002</v>
      </c>
      <c r="R2153" s="10">
        <f t="shared" si="133"/>
        <v>42520.847384259265</v>
      </c>
      <c r="S2153" s="12">
        <f t="shared" si="134"/>
        <v>2016</v>
      </c>
      <c r="T2153" s="12"/>
    </row>
    <row r="2154" spans="1:20" ht="42.75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8289</v>
      </c>
      <c r="O2154" t="s">
        <v>8290</v>
      </c>
      <c r="P2154">
        <f t="shared" si="135"/>
        <v>0</v>
      </c>
      <c r="Q2154">
        <f t="shared" si="132"/>
        <v>12.5</v>
      </c>
      <c r="R2154" s="10">
        <f t="shared" si="133"/>
        <v>41683.832280092596</v>
      </c>
      <c r="S2154" s="12">
        <f t="shared" si="134"/>
        <v>2014</v>
      </c>
      <c r="T2154" s="12"/>
    </row>
    <row r="2155" spans="1:20" ht="42.75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8289</v>
      </c>
      <c r="O2155" t="s">
        <v>8290</v>
      </c>
      <c r="P2155">
        <f t="shared" si="135"/>
        <v>0</v>
      </c>
      <c r="Q2155">
        <f t="shared" si="132"/>
        <v>8.5</v>
      </c>
      <c r="R2155" s="10">
        <f t="shared" si="133"/>
        <v>41974.911087962959</v>
      </c>
      <c r="S2155" s="12">
        <f t="shared" si="134"/>
        <v>2014</v>
      </c>
      <c r="T2155" s="12"/>
    </row>
    <row r="2156" spans="1:20" ht="28.5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8289</v>
      </c>
      <c r="O2156" t="s">
        <v>8290</v>
      </c>
      <c r="P2156">
        <f t="shared" si="135"/>
        <v>1</v>
      </c>
      <c r="Q2156">
        <f t="shared" si="132"/>
        <v>1</v>
      </c>
      <c r="R2156" s="10">
        <f t="shared" si="133"/>
        <v>41647.632256944446</v>
      </c>
      <c r="S2156" s="12">
        <f t="shared" si="134"/>
        <v>2014</v>
      </c>
      <c r="T2156" s="12"/>
    </row>
    <row r="2157" spans="1:20" ht="42.75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8289</v>
      </c>
      <c r="O2157" t="s">
        <v>8290</v>
      </c>
      <c r="P2157">
        <f t="shared" si="135"/>
        <v>2</v>
      </c>
      <c r="Q2157">
        <f t="shared" si="132"/>
        <v>23</v>
      </c>
      <c r="R2157" s="10">
        <f t="shared" si="133"/>
        <v>42430.747511574074</v>
      </c>
      <c r="S2157" s="12">
        <f t="shared" si="134"/>
        <v>2016</v>
      </c>
      <c r="T2157" s="12"/>
    </row>
    <row r="2158" spans="1:20" ht="42.75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8289</v>
      </c>
      <c r="O2158" t="s">
        <v>8290</v>
      </c>
      <c r="P2158">
        <f t="shared" si="135"/>
        <v>3</v>
      </c>
      <c r="Q2158">
        <f t="shared" si="132"/>
        <v>17.989999999999998</v>
      </c>
      <c r="R2158" s="10">
        <f t="shared" si="133"/>
        <v>41488.85423611111</v>
      </c>
      <c r="S2158" s="12">
        <f t="shared" si="134"/>
        <v>2013</v>
      </c>
      <c r="T2158" s="12"/>
    </row>
    <row r="2159" spans="1:20" ht="28.5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8289</v>
      </c>
      <c r="O2159" t="s">
        <v>8290</v>
      </c>
      <c r="P2159">
        <f t="shared" si="135"/>
        <v>28</v>
      </c>
      <c r="Q2159">
        <f t="shared" si="132"/>
        <v>370.95</v>
      </c>
      <c r="R2159" s="10">
        <f t="shared" si="133"/>
        <v>42694.98128472222</v>
      </c>
      <c r="S2159" s="12">
        <f t="shared" si="134"/>
        <v>2016</v>
      </c>
      <c r="T2159" s="12"/>
    </row>
    <row r="2160" spans="1:20" ht="42.75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8289</v>
      </c>
      <c r="O2160" t="s">
        <v>8290</v>
      </c>
      <c r="P2160">
        <f t="shared" si="135"/>
        <v>7</v>
      </c>
      <c r="Q2160">
        <f t="shared" si="132"/>
        <v>63.57</v>
      </c>
      <c r="R2160" s="10">
        <f t="shared" si="133"/>
        <v>41264.853865740741</v>
      </c>
      <c r="S2160" s="12">
        <f t="shared" si="134"/>
        <v>2012</v>
      </c>
      <c r="T2160" s="12"/>
    </row>
    <row r="2161" spans="1:20" ht="57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8289</v>
      </c>
      <c r="O2161" t="s">
        <v>8290</v>
      </c>
      <c r="P2161">
        <f t="shared" si="135"/>
        <v>1</v>
      </c>
      <c r="Q2161">
        <f t="shared" si="132"/>
        <v>13</v>
      </c>
      <c r="R2161" s="10">
        <f t="shared" si="133"/>
        <v>40710.731180555551</v>
      </c>
      <c r="S2161" s="12">
        <f t="shared" si="134"/>
        <v>2011</v>
      </c>
      <c r="T2161" s="12"/>
    </row>
    <row r="2162" spans="1:20" ht="42.75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8289</v>
      </c>
      <c r="O2162" t="s">
        <v>8290</v>
      </c>
      <c r="P2162">
        <f t="shared" si="135"/>
        <v>1</v>
      </c>
      <c r="Q2162">
        <f t="shared" si="132"/>
        <v>5.31</v>
      </c>
      <c r="R2162" s="10">
        <f t="shared" si="133"/>
        <v>41018.711863425924</v>
      </c>
      <c r="S2162" s="12">
        <f t="shared" si="134"/>
        <v>2012</v>
      </c>
      <c r="T2162" s="12"/>
    </row>
    <row r="2163" spans="1:20" ht="28.5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8281</v>
      </c>
      <c r="O2163" t="s">
        <v>8282</v>
      </c>
      <c r="P2163">
        <f t="shared" si="135"/>
        <v>116</v>
      </c>
      <c r="Q2163">
        <f t="shared" si="132"/>
        <v>35.619999999999997</v>
      </c>
      <c r="R2163" s="10">
        <f t="shared" si="133"/>
        <v>42240.852534722217</v>
      </c>
      <c r="S2163" s="12">
        <f t="shared" si="134"/>
        <v>2015</v>
      </c>
      <c r="T2163" s="12"/>
    </row>
    <row r="2164" spans="1:20" ht="42.75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8281</v>
      </c>
      <c r="O2164" t="s">
        <v>8282</v>
      </c>
      <c r="P2164">
        <f t="shared" si="135"/>
        <v>112</v>
      </c>
      <c r="Q2164">
        <f t="shared" si="132"/>
        <v>87.1</v>
      </c>
      <c r="R2164" s="10">
        <f t="shared" si="133"/>
        <v>41813.766099537039</v>
      </c>
      <c r="S2164" s="12">
        <f t="shared" si="134"/>
        <v>2014</v>
      </c>
      <c r="T2164" s="12"/>
    </row>
    <row r="2165" spans="1:20" ht="42.75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8281</v>
      </c>
      <c r="O2165" t="s">
        <v>8282</v>
      </c>
      <c r="P2165">
        <f t="shared" si="135"/>
        <v>132</v>
      </c>
      <c r="Q2165">
        <f t="shared" si="132"/>
        <v>75.11</v>
      </c>
      <c r="R2165" s="10">
        <f t="shared" si="133"/>
        <v>42111.899537037039</v>
      </c>
      <c r="S2165" s="12">
        <f t="shared" si="134"/>
        <v>2015</v>
      </c>
      <c r="T2165" s="12"/>
    </row>
    <row r="2166" spans="1:20" ht="28.5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8281</v>
      </c>
      <c r="O2166" t="s">
        <v>8282</v>
      </c>
      <c r="P2166">
        <f t="shared" si="135"/>
        <v>103</v>
      </c>
      <c r="Q2166">
        <f t="shared" si="132"/>
        <v>68.010000000000005</v>
      </c>
      <c r="R2166" s="10">
        <f t="shared" si="133"/>
        <v>42515.71775462963</v>
      </c>
      <c r="S2166" s="12">
        <f t="shared" si="134"/>
        <v>2016</v>
      </c>
      <c r="T2166" s="12"/>
    </row>
    <row r="2167" spans="1:20" ht="42.75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8281</v>
      </c>
      <c r="O2167" t="s">
        <v>8282</v>
      </c>
      <c r="P2167">
        <f t="shared" si="135"/>
        <v>139</v>
      </c>
      <c r="Q2167">
        <f t="shared" si="132"/>
        <v>29.62</v>
      </c>
      <c r="R2167" s="10">
        <f t="shared" si="133"/>
        <v>42438.667071759264</v>
      </c>
      <c r="S2167" s="12">
        <f t="shared" si="134"/>
        <v>2016</v>
      </c>
      <c r="T2167" s="12"/>
    </row>
    <row r="2168" spans="1:20" ht="57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8281</v>
      </c>
      <c r="O2168" t="s">
        <v>8282</v>
      </c>
      <c r="P2168">
        <f t="shared" si="135"/>
        <v>147</v>
      </c>
      <c r="Q2168">
        <f t="shared" si="132"/>
        <v>91.63</v>
      </c>
      <c r="R2168" s="10">
        <f t="shared" si="133"/>
        <v>41933.838171296295</v>
      </c>
      <c r="S2168" s="12">
        <f t="shared" si="134"/>
        <v>2014</v>
      </c>
      <c r="T2168" s="12"/>
    </row>
    <row r="2169" spans="1:20" ht="28.5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8281</v>
      </c>
      <c r="O2169" t="s">
        <v>8282</v>
      </c>
      <c r="P2169">
        <f t="shared" si="135"/>
        <v>120</v>
      </c>
      <c r="Q2169">
        <f t="shared" si="132"/>
        <v>22.5</v>
      </c>
      <c r="R2169" s="10">
        <f t="shared" si="133"/>
        <v>41153.066400462965</v>
      </c>
      <c r="S2169" s="12">
        <f t="shared" si="134"/>
        <v>2012</v>
      </c>
      <c r="T2169" s="12"/>
    </row>
    <row r="2170" spans="1:20" ht="28.5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8281</v>
      </c>
      <c r="O2170" t="s">
        <v>8282</v>
      </c>
      <c r="P2170">
        <f t="shared" si="135"/>
        <v>122</v>
      </c>
      <c r="Q2170">
        <f t="shared" si="132"/>
        <v>64.37</v>
      </c>
      <c r="R2170" s="10">
        <f t="shared" si="133"/>
        <v>42745.600243055553</v>
      </c>
      <c r="S2170" s="12">
        <f t="shared" si="134"/>
        <v>2017</v>
      </c>
      <c r="T2170" s="12"/>
    </row>
    <row r="2171" spans="1:20" ht="42.75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8281</v>
      </c>
      <c r="O2171" t="s">
        <v>8282</v>
      </c>
      <c r="P2171">
        <f t="shared" si="135"/>
        <v>100</v>
      </c>
      <c r="Q2171">
        <f t="shared" si="132"/>
        <v>21.86</v>
      </c>
      <c r="R2171" s="10">
        <f t="shared" si="133"/>
        <v>42793.700821759259</v>
      </c>
      <c r="S2171" s="12">
        <f t="shared" si="134"/>
        <v>2017</v>
      </c>
      <c r="T2171" s="12"/>
    </row>
    <row r="2172" spans="1:20" ht="42.75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8281</v>
      </c>
      <c r="O2172" t="s">
        <v>8282</v>
      </c>
      <c r="P2172">
        <f t="shared" si="135"/>
        <v>181</v>
      </c>
      <c r="Q2172">
        <f t="shared" si="132"/>
        <v>33.32</v>
      </c>
      <c r="R2172" s="10">
        <f t="shared" si="133"/>
        <v>42198.750254629631</v>
      </c>
      <c r="S2172" s="12">
        <f t="shared" si="134"/>
        <v>2015</v>
      </c>
      <c r="T2172" s="12"/>
    </row>
    <row r="2173" spans="1:20" ht="42.75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8281</v>
      </c>
      <c r="O2173" t="s">
        <v>8282</v>
      </c>
      <c r="P2173">
        <f t="shared" si="135"/>
        <v>106</v>
      </c>
      <c r="Q2173">
        <f t="shared" si="132"/>
        <v>90.28</v>
      </c>
      <c r="R2173" s="10">
        <f t="shared" si="133"/>
        <v>42141.95711805555</v>
      </c>
      <c r="S2173" s="12">
        <f t="shared" si="134"/>
        <v>2015</v>
      </c>
      <c r="T2173" s="12"/>
    </row>
    <row r="2174" spans="1:20" ht="42.75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8281</v>
      </c>
      <c r="O2174" t="s">
        <v>8282</v>
      </c>
      <c r="P2174">
        <f t="shared" si="135"/>
        <v>100</v>
      </c>
      <c r="Q2174">
        <f t="shared" si="132"/>
        <v>76.92</v>
      </c>
      <c r="R2174" s="10">
        <f t="shared" si="133"/>
        <v>42082.580092592587</v>
      </c>
      <c r="S2174" s="12">
        <f t="shared" si="134"/>
        <v>2015</v>
      </c>
      <c r="T2174" s="12"/>
    </row>
    <row r="2175" spans="1:20" ht="42.75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8281</v>
      </c>
      <c r="O2175" t="s">
        <v>8282</v>
      </c>
      <c r="P2175">
        <f t="shared" si="135"/>
        <v>127</v>
      </c>
      <c r="Q2175">
        <f t="shared" si="132"/>
        <v>59.23</v>
      </c>
      <c r="R2175" s="10">
        <f t="shared" si="133"/>
        <v>41495.692627314813</v>
      </c>
      <c r="S2175" s="12">
        <f t="shared" si="134"/>
        <v>2013</v>
      </c>
      <c r="T2175" s="12"/>
    </row>
    <row r="2176" spans="1:20" ht="42.75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8281</v>
      </c>
      <c r="O2176" t="s">
        <v>8282</v>
      </c>
      <c r="P2176">
        <f t="shared" si="135"/>
        <v>103</v>
      </c>
      <c r="Q2176">
        <f t="shared" si="132"/>
        <v>65.38</v>
      </c>
      <c r="R2176" s="10">
        <f t="shared" si="133"/>
        <v>42465.542905092589</v>
      </c>
      <c r="S2176" s="12">
        <f t="shared" si="134"/>
        <v>2016</v>
      </c>
      <c r="T2176" s="12"/>
    </row>
    <row r="2177" spans="1:20" ht="42.75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8281</v>
      </c>
      <c r="O2177" t="s">
        <v>8282</v>
      </c>
      <c r="P2177">
        <f t="shared" si="135"/>
        <v>250</v>
      </c>
      <c r="Q2177">
        <f t="shared" si="132"/>
        <v>67.31</v>
      </c>
      <c r="R2177" s="10">
        <f t="shared" si="133"/>
        <v>42565.009097222224</v>
      </c>
      <c r="S2177" s="12">
        <f t="shared" si="134"/>
        <v>2016</v>
      </c>
      <c r="T2177" s="12"/>
    </row>
    <row r="2178" spans="1:20" ht="42.75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8281</v>
      </c>
      <c r="O2178" t="s">
        <v>8282</v>
      </c>
      <c r="P2178">
        <f t="shared" si="135"/>
        <v>126</v>
      </c>
      <c r="Q2178">
        <f t="shared" si="132"/>
        <v>88.75</v>
      </c>
      <c r="R2178" s="10">
        <f t="shared" si="133"/>
        <v>42096.633206018523</v>
      </c>
      <c r="S2178" s="12">
        <f t="shared" si="134"/>
        <v>2015</v>
      </c>
      <c r="T2178" s="12"/>
    </row>
    <row r="2179" spans="1:20" ht="71.25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8281</v>
      </c>
      <c r="O2179" t="s">
        <v>8282</v>
      </c>
      <c r="P2179">
        <f t="shared" si="135"/>
        <v>100</v>
      </c>
      <c r="Q2179">
        <f t="shared" ref="Q2179:Q2242" si="136">IFERROR(ROUND(E2179/L2179,2),0)</f>
        <v>65.87</v>
      </c>
      <c r="R2179" s="10">
        <f t="shared" ref="R2179:R2242" si="137">(((J2179/60)/60)/24)+DATE(1970,1,1)</f>
        <v>42502.250775462962</v>
      </c>
      <c r="S2179" s="12">
        <f t="shared" ref="S2179:S2242" si="138">YEAR(R2179)</f>
        <v>2016</v>
      </c>
      <c r="T2179" s="12"/>
    </row>
    <row r="2180" spans="1:20" ht="42.75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8281</v>
      </c>
      <c r="O2180" t="s">
        <v>8282</v>
      </c>
      <c r="P2180">
        <f t="shared" ref="P2180:P2243" si="139">ROUND(E2180/D2180*100,0)</f>
        <v>139</v>
      </c>
      <c r="Q2180">
        <f t="shared" si="136"/>
        <v>40.35</v>
      </c>
      <c r="R2180" s="10">
        <f t="shared" si="137"/>
        <v>42723.63653935185</v>
      </c>
      <c r="S2180" s="12">
        <f t="shared" si="138"/>
        <v>2016</v>
      </c>
      <c r="T2180" s="12"/>
    </row>
    <row r="2181" spans="1:20" ht="42.75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8281</v>
      </c>
      <c r="O2181" t="s">
        <v>8282</v>
      </c>
      <c r="P2181">
        <f t="shared" si="139"/>
        <v>161</v>
      </c>
      <c r="Q2181">
        <f t="shared" si="136"/>
        <v>76.86</v>
      </c>
      <c r="R2181" s="10">
        <f t="shared" si="137"/>
        <v>42075.171203703707</v>
      </c>
      <c r="S2181" s="12">
        <f t="shared" si="138"/>
        <v>2015</v>
      </c>
      <c r="T2181" s="12"/>
    </row>
    <row r="2182" spans="1:20" ht="28.5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8281</v>
      </c>
      <c r="O2182" t="s">
        <v>8282</v>
      </c>
      <c r="P2182">
        <f t="shared" si="139"/>
        <v>107</v>
      </c>
      <c r="Q2182">
        <f t="shared" si="136"/>
        <v>68.709999999999994</v>
      </c>
      <c r="R2182" s="10">
        <f t="shared" si="137"/>
        <v>42279.669768518521</v>
      </c>
      <c r="S2182" s="12">
        <f t="shared" si="138"/>
        <v>2015</v>
      </c>
      <c r="T2182" s="12"/>
    </row>
    <row r="2183" spans="1:20" ht="42.75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8289</v>
      </c>
      <c r="O2183" t="s">
        <v>8307</v>
      </c>
      <c r="P2183">
        <f t="shared" si="139"/>
        <v>153</v>
      </c>
      <c r="Q2183">
        <f t="shared" si="136"/>
        <v>57.77</v>
      </c>
      <c r="R2183" s="10">
        <f t="shared" si="137"/>
        <v>42773.005243055552</v>
      </c>
      <c r="S2183" s="12">
        <f t="shared" si="138"/>
        <v>2017</v>
      </c>
      <c r="T2183" s="12"/>
    </row>
    <row r="2184" spans="1:20" ht="42.75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8289</v>
      </c>
      <c r="O2184" t="s">
        <v>8307</v>
      </c>
      <c r="P2184">
        <f t="shared" si="139"/>
        <v>524</v>
      </c>
      <c r="Q2184">
        <f t="shared" si="136"/>
        <v>44.17</v>
      </c>
      <c r="R2184" s="10">
        <f t="shared" si="137"/>
        <v>41879.900752314818</v>
      </c>
      <c r="S2184" s="12">
        <f t="shared" si="138"/>
        <v>2014</v>
      </c>
      <c r="T2184" s="12"/>
    </row>
    <row r="2185" spans="1:20" ht="42.75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8289</v>
      </c>
      <c r="O2185" t="s">
        <v>8307</v>
      </c>
      <c r="P2185">
        <f t="shared" si="139"/>
        <v>489</v>
      </c>
      <c r="Q2185">
        <f t="shared" si="136"/>
        <v>31.57</v>
      </c>
      <c r="R2185" s="10">
        <f t="shared" si="137"/>
        <v>42745.365474537044</v>
      </c>
      <c r="S2185" s="12">
        <f t="shared" si="138"/>
        <v>2017</v>
      </c>
      <c r="T2185" s="12"/>
    </row>
    <row r="2186" spans="1:20" ht="42.75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8289</v>
      </c>
      <c r="O2186" t="s">
        <v>8307</v>
      </c>
      <c r="P2186">
        <f t="shared" si="139"/>
        <v>285</v>
      </c>
      <c r="Q2186">
        <f t="shared" si="136"/>
        <v>107.05</v>
      </c>
      <c r="R2186" s="10">
        <f t="shared" si="137"/>
        <v>42380.690289351856</v>
      </c>
      <c r="S2186" s="12">
        <f t="shared" si="138"/>
        <v>2016</v>
      </c>
      <c r="T2186" s="12"/>
    </row>
    <row r="2187" spans="1:20" ht="42.75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8289</v>
      </c>
      <c r="O2187" t="s">
        <v>8307</v>
      </c>
      <c r="P2187">
        <f t="shared" si="139"/>
        <v>1857</v>
      </c>
      <c r="Q2187">
        <f t="shared" si="136"/>
        <v>149.03</v>
      </c>
      <c r="R2187" s="10">
        <f t="shared" si="137"/>
        <v>41319.349988425929</v>
      </c>
      <c r="S2187" s="12">
        <f t="shared" si="138"/>
        <v>2013</v>
      </c>
      <c r="T2187" s="12"/>
    </row>
    <row r="2188" spans="1:20" ht="42.75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8289</v>
      </c>
      <c r="O2188" t="s">
        <v>8307</v>
      </c>
      <c r="P2188">
        <f t="shared" si="139"/>
        <v>110</v>
      </c>
      <c r="Q2188">
        <f t="shared" si="136"/>
        <v>55.96</v>
      </c>
      <c r="R2188" s="10">
        <f t="shared" si="137"/>
        <v>42583.615081018521</v>
      </c>
      <c r="S2188" s="12">
        <f t="shared" si="138"/>
        <v>2016</v>
      </c>
      <c r="T2188" s="12"/>
    </row>
    <row r="2189" spans="1:20" ht="42.75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8289</v>
      </c>
      <c r="O2189" t="s">
        <v>8307</v>
      </c>
      <c r="P2189">
        <f t="shared" si="139"/>
        <v>1015</v>
      </c>
      <c r="Q2189">
        <f t="shared" si="136"/>
        <v>56.97</v>
      </c>
      <c r="R2189" s="10">
        <f t="shared" si="137"/>
        <v>42068.209097222221</v>
      </c>
      <c r="S2189" s="12">
        <f t="shared" si="138"/>
        <v>2015</v>
      </c>
      <c r="T2189" s="12"/>
    </row>
    <row r="2190" spans="1:20" ht="42.75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8289</v>
      </c>
      <c r="O2190" t="s">
        <v>8307</v>
      </c>
      <c r="P2190">
        <f t="shared" si="139"/>
        <v>412</v>
      </c>
      <c r="Q2190">
        <f t="shared" si="136"/>
        <v>44.06</v>
      </c>
      <c r="R2190" s="10">
        <f t="shared" si="137"/>
        <v>42633.586122685185</v>
      </c>
      <c r="S2190" s="12">
        <f t="shared" si="138"/>
        <v>2016</v>
      </c>
      <c r="T2190" s="12"/>
    </row>
    <row r="2191" spans="1:20" ht="42.75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8289</v>
      </c>
      <c r="O2191" t="s">
        <v>8307</v>
      </c>
      <c r="P2191">
        <f t="shared" si="139"/>
        <v>503</v>
      </c>
      <c r="Q2191">
        <f t="shared" si="136"/>
        <v>68.63</v>
      </c>
      <c r="R2191" s="10">
        <f t="shared" si="137"/>
        <v>42467.788194444445</v>
      </c>
      <c r="S2191" s="12">
        <f t="shared" si="138"/>
        <v>2016</v>
      </c>
      <c r="T2191" s="12"/>
    </row>
    <row r="2192" spans="1:20" ht="42.75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8289</v>
      </c>
      <c r="O2192" t="s">
        <v>8307</v>
      </c>
      <c r="P2192">
        <f t="shared" si="139"/>
        <v>185</v>
      </c>
      <c r="Q2192">
        <f t="shared" si="136"/>
        <v>65.319999999999993</v>
      </c>
      <c r="R2192" s="10">
        <f t="shared" si="137"/>
        <v>42417.625046296293</v>
      </c>
      <c r="S2192" s="12">
        <f t="shared" si="138"/>
        <v>2016</v>
      </c>
      <c r="T2192" s="12"/>
    </row>
    <row r="2193" spans="1:20" ht="42.75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8289</v>
      </c>
      <c r="O2193" t="s">
        <v>8307</v>
      </c>
      <c r="P2193">
        <f t="shared" si="139"/>
        <v>120</v>
      </c>
      <c r="Q2193">
        <f t="shared" si="136"/>
        <v>35.92</v>
      </c>
      <c r="R2193" s="10">
        <f t="shared" si="137"/>
        <v>42768.833645833336</v>
      </c>
      <c r="S2193" s="12">
        <f t="shared" si="138"/>
        <v>2017</v>
      </c>
      <c r="T2193" s="12"/>
    </row>
    <row r="2194" spans="1:20" ht="42.75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8289</v>
      </c>
      <c r="O2194" t="s">
        <v>8307</v>
      </c>
      <c r="P2194">
        <f t="shared" si="139"/>
        <v>1081</v>
      </c>
      <c r="Q2194">
        <f t="shared" si="136"/>
        <v>40.07</v>
      </c>
      <c r="R2194" s="10">
        <f t="shared" si="137"/>
        <v>42691.8512037037</v>
      </c>
      <c r="S2194" s="12">
        <f t="shared" si="138"/>
        <v>2016</v>
      </c>
      <c r="T2194" s="12"/>
    </row>
    <row r="2195" spans="1:20" ht="42.75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8289</v>
      </c>
      <c r="O2195" t="s">
        <v>8307</v>
      </c>
      <c r="P2195">
        <f t="shared" si="139"/>
        <v>452</v>
      </c>
      <c r="Q2195">
        <f t="shared" si="136"/>
        <v>75.650000000000006</v>
      </c>
      <c r="R2195" s="10">
        <f t="shared" si="137"/>
        <v>42664.405925925923</v>
      </c>
      <c r="S2195" s="12">
        <f t="shared" si="138"/>
        <v>2016</v>
      </c>
      <c r="T2195" s="12"/>
    </row>
    <row r="2196" spans="1:20" ht="57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8289</v>
      </c>
      <c r="O2196" t="s">
        <v>8307</v>
      </c>
      <c r="P2196">
        <f t="shared" si="139"/>
        <v>537</v>
      </c>
      <c r="Q2196">
        <f t="shared" si="136"/>
        <v>61.2</v>
      </c>
      <c r="R2196" s="10">
        <f t="shared" si="137"/>
        <v>42425.757986111115</v>
      </c>
      <c r="S2196" s="12">
        <f t="shared" si="138"/>
        <v>2016</v>
      </c>
      <c r="T2196" s="12"/>
    </row>
    <row r="2197" spans="1:20" ht="28.5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8289</v>
      </c>
      <c r="O2197" t="s">
        <v>8307</v>
      </c>
      <c r="P2197">
        <f t="shared" si="139"/>
        <v>120</v>
      </c>
      <c r="Q2197">
        <f t="shared" si="136"/>
        <v>48.13</v>
      </c>
      <c r="R2197" s="10">
        <f t="shared" si="137"/>
        <v>42197.771990740745</v>
      </c>
      <c r="S2197" s="12">
        <f t="shared" si="138"/>
        <v>2015</v>
      </c>
      <c r="T2197" s="12"/>
    </row>
    <row r="2198" spans="1:20" ht="28.5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8289</v>
      </c>
      <c r="O2198" t="s">
        <v>8307</v>
      </c>
      <c r="P2198">
        <f t="shared" si="139"/>
        <v>114</v>
      </c>
      <c r="Q2198">
        <f t="shared" si="136"/>
        <v>68.11</v>
      </c>
      <c r="R2198" s="10">
        <f t="shared" si="137"/>
        <v>42675.487291666665</v>
      </c>
      <c r="S2198" s="12">
        <f t="shared" si="138"/>
        <v>2016</v>
      </c>
      <c r="T2198" s="12"/>
    </row>
    <row r="2199" spans="1:20" ht="42.75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8289</v>
      </c>
      <c r="O2199" t="s">
        <v>8307</v>
      </c>
      <c r="P2199">
        <f t="shared" si="139"/>
        <v>951</v>
      </c>
      <c r="Q2199">
        <f t="shared" si="136"/>
        <v>65.89</v>
      </c>
      <c r="R2199" s="10">
        <f t="shared" si="137"/>
        <v>42033.584016203706</v>
      </c>
      <c r="S2199" s="12">
        <f t="shared" si="138"/>
        <v>2015</v>
      </c>
      <c r="T2199" s="12"/>
    </row>
    <row r="2200" spans="1:20" ht="42.75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8289</v>
      </c>
      <c r="O2200" t="s">
        <v>8307</v>
      </c>
      <c r="P2200">
        <f t="shared" si="139"/>
        <v>133</v>
      </c>
      <c r="Q2200">
        <f t="shared" si="136"/>
        <v>81.650000000000006</v>
      </c>
      <c r="R2200" s="10">
        <f t="shared" si="137"/>
        <v>42292.513888888891</v>
      </c>
      <c r="S2200" s="12">
        <f t="shared" si="138"/>
        <v>2015</v>
      </c>
      <c r="T2200" s="12"/>
    </row>
    <row r="2201" spans="1:20" ht="28.5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8289</v>
      </c>
      <c r="O2201" t="s">
        <v>8307</v>
      </c>
      <c r="P2201">
        <f t="shared" si="139"/>
        <v>147</v>
      </c>
      <c r="Q2201">
        <f t="shared" si="136"/>
        <v>52.7</v>
      </c>
      <c r="R2201" s="10">
        <f t="shared" si="137"/>
        <v>42262.416643518518</v>
      </c>
      <c r="S2201" s="12">
        <f t="shared" si="138"/>
        <v>2015</v>
      </c>
      <c r="T2201" s="12"/>
    </row>
    <row r="2202" spans="1:20" ht="42.75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8289</v>
      </c>
      <c r="O2202" t="s">
        <v>8307</v>
      </c>
      <c r="P2202">
        <f t="shared" si="139"/>
        <v>542</v>
      </c>
      <c r="Q2202">
        <f t="shared" si="136"/>
        <v>41.23</v>
      </c>
      <c r="R2202" s="10">
        <f t="shared" si="137"/>
        <v>42163.625787037032</v>
      </c>
      <c r="S2202" s="12">
        <f t="shared" si="138"/>
        <v>2015</v>
      </c>
      <c r="T2202" s="12"/>
    </row>
    <row r="2203" spans="1:20" ht="42.75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8281</v>
      </c>
      <c r="O2203" t="s">
        <v>8286</v>
      </c>
      <c r="P2203">
        <f t="shared" si="139"/>
        <v>383</v>
      </c>
      <c r="Q2203">
        <f t="shared" si="136"/>
        <v>15.04</v>
      </c>
      <c r="R2203" s="10">
        <f t="shared" si="137"/>
        <v>41276.846817129634</v>
      </c>
      <c r="S2203" s="12">
        <f t="shared" si="138"/>
        <v>2013</v>
      </c>
      <c r="T2203" s="12"/>
    </row>
    <row r="2204" spans="1:20" ht="28.5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8281</v>
      </c>
      <c r="O2204" t="s">
        <v>8286</v>
      </c>
      <c r="P2204">
        <f t="shared" si="139"/>
        <v>704</v>
      </c>
      <c r="Q2204">
        <f t="shared" si="136"/>
        <v>39.07</v>
      </c>
      <c r="R2204" s="10">
        <f t="shared" si="137"/>
        <v>41184.849166666667</v>
      </c>
      <c r="S2204" s="12">
        <f t="shared" si="138"/>
        <v>2012</v>
      </c>
      <c r="T2204" s="12"/>
    </row>
    <row r="2205" spans="1:20" ht="42.75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8281</v>
      </c>
      <c r="O2205" t="s">
        <v>8286</v>
      </c>
      <c r="P2205">
        <f t="shared" si="139"/>
        <v>110</v>
      </c>
      <c r="Q2205">
        <f t="shared" si="136"/>
        <v>43.82</v>
      </c>
      <c r="R2205" s="10">
        <f t="shared" si="137"/>
        <v>42241.85974537037</v>
      </c>
      <c r="S2205" s="12">
        <f t="shared" si="138"/>
        <v>2015</v>
      </c>
      <c r="T2205" s="12"/>
    </row>
    <row r="2206" spans="1:20" ht="42.75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8281</v>
      </c>
      <c r="O2206" t="s">
        <v>8286</v>
      </c>
      <c r="P2206">
        <f t="shared" si="139"/>
        <v>133</v>
      </c>
      <c r="Q2206">
        <f t="shared" si="136"/>
        <v>27.3</v>
      </c>
      <c r="R2206" s="10">
        <f t="shared" si="137"/>
        <v>41312.311562499999</v>
      </c>
      <c r="S2206" s="12">
        <f t="shared" si="138"/>
        <v>2013</v>
      </c>
      <c r="T2206" s="12"/>
    </row>
    <row r="2207" spans="1:20" ht="42.75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8281</v>
      </c>
      <c r="O2207" t="s">
        <v>8286</v>
      </c>
      <c r="P2207">
        <f t="shared" si="139"/>
        <v>152</v>
      </c>
      <c r="Q2207">
        <f t="shared" si="136"/>
        <v>42.22</v>
      </c>
      <c r="R2207" s="10">
        <f t="shared" si="137"/>
        <v>41031.82163194444</v>
      </c>
      <c r="S2207" s="12">
        <f t="shared" si="138"/>
        <v>2012</v>
      </c>
      <c r="T2207" s="12"/>
    </row>
    <row r="2208" spans="1:20" ht="42.75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8281</v>
      </c>
      <c r="O2208" t="s">
        <v>8286</v>
      </c>
      <c r="P2208">
        <f t="shared" si="139"/>
        <v>103</v>
      </c>
      <c r="Q2208">
        <f t="shared" si="136"/>
        <v>33.24</v>
      </c>
      <c r="R2208" s="10">
        <f t="shared" si="137"/>
        <v>40997.257222222222</v>
      </c>
      <c r="S2208" s="12">
        <f t="shared" si="138"/>
        <v>2012</v>
      </c>
      <c r="T2208" s="12"/>
    </row>
    <row r="2209" spans="1:20" ht="42.75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8281</v>
      </c>
      <c r="O2209" t="s">
        <v>8286</v>
      </c>
      <c r="P2209">
        <f t="shared" si="139"/>
        <v>100</v>
      </c>
      <c r="Q2209">
        <f t="shared" si="136"/>
        <v>285.70999999999998</v>
      </c>
      <c r="R2209" s="10">
        <f t="shared" si="137"/>
        <v>41564.194131944445</v>
      </c>
      <c r="S2209" s="12">
        <f t="shared" si="138"/>
        <v>2013</v>
      </c>
      <c r="T2209" s="12"/>
    </row>
    <row r="2210" spans="1:20" ht="42.75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8281</v>
      </c>
      <c r="O2210" t="s">
        <v>8286</v>
      </c>
      <c r="P2210">
        <f t="shared" si="139"/>
        <v>102</v>
      </c>
      <c r="Q2210">
        <f t="shared" si="136"/>
        <v>42.33</v>
      </c>
      <c r="R2210" s="10">
        <f t="shared" si="137"/>
        <v>40946.882245370369</v>
      </c>
      <c r="S2210" s="12">
        <f t="shared" si="138"/>
        <v>2012</v>
      </c>
      <c r="T2210" s="12"/>
    </row>
    <row r="2211" spans="1:20" ht="28.5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8281</v>
      </c>
      <c r="O2211" t="s">
        <v>8286</v>
      </c>
      <c r="P2211">
        <f t="shared" si="139"/>
        <v>151</v>
      </c>
      <c r="Q2211">
        <f t="shared" si="136"/>
        <v>50.27</v>
      </c>
      <c r="R2211" s="10">
        <f t="shared" si="137"/>
        <v>41732.479675925926</v>
      </c>
      <c r="S2211" s="12">
        <f t="shared" si="138"/>
        <v>2014</v>
      </c>
      <c r="T2211" s="12"/>
    </row>
    <row r="2212" spans="1:20" ht="42.75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8281</v>
      </c>
      <c r="O2212" t="s">
        <v>8286</v>
      </c>
      <c r="P2212">
        <f t="shared" si="139"/>
        <v>111</v>
      </c>
      <c r="Q2212">
        <f t="shared" si="136"/>
        <v>61.9</v>
      </c>
      <c r="R2212" s="10">
        <f t="shared" si="137"/>
        <v>40956.066087962965</v>
      </c>
      <c r="S2212" s="12">
        <f t="shared" si="138"/>
        <v>2012</v>
      </c>
      <c r="T2212" s="12"/>
    </row>
    <row r="2213" spans="1:20" ht="42.75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8281</v>
      </c>
      <c r="O2213" t="s">
        <v>8286</v>
      </c>
      <c r="P2213">
        <f t="shared" si="139"/>
        <v>196</v>
      </c>
      <c r="Q2213">
        <f t="shared" si="136"/>
        <v>40.75</v>
      </c>
      <c r="R2213" s="10">
        <f t="shared" si="137"/>
        <v>41716.785011574073</v>
      </c>
      <c r="S2213" s="12">
        <f t="shared" si="138"/>
        <v>2014</v>
      </c>
      <c r="T2213" s="12"/>
    </row>
    <row r="2214" spans="1:20" ht="42.75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8281</v>
      </c>
      <c r="O2214" t="s">
        <v>8286</v>
      </c>
      <c r="P2214">
        <f t="shared" si="139"/>
        <v>114</v>
      </c>
      <c r="Q2214">
        <f t="shared" si="136"/>
        <v>55.8</v>
      </c>
      <c r="R2214" s="10">
        <f t="shared" si="137"/>
        <v>41548.747418981482</v>
      </c>
      <c r="S2214" s="12">
        <f t="shared" si="138"/>
        <v>2013</v>
      </c>
      <c r="T2214" s="12"/>
    </row>
    <row r="2215" spans="1:20" ht="57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8281</v>
      </c>
      <c r="O2215" t="s">
        <v>8286</v>
      </c>
      <c r="P2215">
        <f t="shared" si="139"/>
        <v>200</v>
      </c>
      <c r="Q2215">
        <f t="shared" si="136"/>
        <v>10</v>
      </c>
      <c r="R2215" s="10">
        <f t="shared" si="137"/>
        <v>42109.826145833329</v>
      </c>
      <c r="S2215" s="12">
        <f t="shared" si="138"/>
        <v>2015</v>
      </c>
      <c r="T2215" s="12"/>
    </row>
    <row r="2216" spans="1:20" ht="42.75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8281</v>
      </c>
      <c r="O2216" t="s">
        <v>8286</v>
      </c>
      <c r="P2216">
        <f t="shared" si="139"/>
        <v>293</v>
      </c>
      <c r="Q2216">
        <f t="shared" si="136"/>
        <v>73.13</v>
      </c>
      <c r="R2216" s="10">
        <f t="shared" si="137"/>
        <v>41646.792222222226</v>
      </c>
      <c r="S2216" s="12">
        <f t="shared" si="138"/>
        <v>2014</v>
      </c>
      <c r="T2216" s="12"/>
    </row>
    <row r="2217" spans="1:20" ht="28.5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8281</v>
      </c>
      <c r="O2217" t="s">
        <v>8286</v>
      </c>
      <c r="P2217">
        <f t="shared" si="139"/>
        <v>156</v>
      </c>
      <c r="Q2217">
        <f t="shared" si="136"/>
        <v>26.06</v>
      </c>
      <c r="R2217" s="10">
        <f t="shared" si="137"/>
        <v>40958.717268518521</v>
      </c>
      <c r="S2217" s="12">
        <f t="shared" si="138"/>
        <v>2012</v>
      </c>
      <c r="T2217" s="12"/>
    </row>
    <row r="2218" spans="1:20" ht="42.75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8281</v>
      </c>
      <c r="O2218" t="s">
        <v>8286</v>
      </c>
      <c r="P2218">
        <f t="shared" si="139"/>
        <v>106</v>
      </c>
      <c r="Q2218">
        <f t="shared" si="136"/>
        <v>22.64</v>
      </c>
      <c r="R2218" s="10">
        <f t="shared" si="137"/>
        <v>42194.751678240747</v>
      </c>
      <c r="S2218" s="12">
        <f t="shared" si="138"/>
        <v>2015</v>
      </c>
      <c r="T2218" s="12"/>
    </row>
    <row r="2219" spans="1:20" ht="42.75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8281</v>
      </c>
      <c r="O2219" t="s">
        <v>8286</v>
      </c>
      <c r="P2219">
        <f t="shared" si="139"/>
        <v>101</v>
      </c>
      <c r="Q2219">
        <f t="shared" si="136"/>
        <v>47.22</v>
      </c>
      <c r="R2219" s="10">
        <f t="shared" si="137"/>
        <v>42299.776770833334</v>
      </c>
      <c r="S2219" s="12">
        <f t="shared" si="138"/>
        <v>2015</v>
      </c>
      <c r="T2219" s="12"/>
    </row>
    <row r="2220" spans="1:20" ht="42.75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8281</v>
      </c>
      <c r="O2220" t="s">
        <v>8286</v>
      </c>
      <c r="P2220">
        <f t="shared" si="139"/>
        <v>123</v>
      </c>
      <c r="Q2220">
        <f t="shared" si="136"/>
        <v>32.32</v>
      </c>
      <c r="R2220" s="10">
        <f t="shared" si="137"/>
        <v>41127.812303240738</v>
      </c>
      <c r="S2220" s="12">
        <f t="shared" si="138"/>
        <v>2012</v>
      </c>
      <c r="T2220" s="12"/>
    </row>
    <row r="2221" spans="1:20" ht="42.75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8281</v>
      </c>
      <c r="O2221" t="s">
        <v>8286</v>
      </c>
      <c r="P2221">
        <f t="shared" si="139"/>
        <v>102</v>
      </c>
      <c r="Q2221">
        <f t="shared" si="136"/>
        <v>53.42</v>
      </c>
      <c r="R2221" s="10">
        <f t="shared" si="137"/>
        <v>42205.718888888892</v>
      </c>
      <c r="S2221" s="12">
        <f t="shared" si="138"/>
        <v>2015</v>
      </c>
      <c r="T2221" s="12"/>
    </row>
    <row r="2222" spans="1:20" ht="42.75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8281</v>
      </c>
      <c r="O2222" t="s">
        <v>8286</v>
      </c>
      <c r="P2222">
        <f t="shared" si="139"/>
        <v>101</v>
      </c>
      <c r="Q2222">
        <f t="shared" si="136"/>
        <v>51.3</v>
      </c>
      <c r="R2222" s="10">
        <f t="shared" si="137"/>
        <v>41452.060601851852</v>
      </c>
      <c r="S2222" s="12">
        <f t="shared" si="138"/>
        <v>2013</v>
      </c>
      <c r="T2222" s="12"/>
    </row>
    <row r="2223" spans="1:20" ht="42.75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8289</v>
      </c>
      <c r="O2223" t="s">
        <v>8307</v>
      </c>
      <c r="P2223">
        <f t="shared" si="139"/>
        <v>108</v>
      </c>
      <c r="Q2223">
        <f t="shared" si="136"/>
        <v>37.200000000000003</v>
      </c>
      <c r="R2223" s="10">
        <f t="shared" si="137"/>
        <v>42452.666770833333</v>
      </c>
      <c r="S2223" s="12">
        <f t="shared" si="138"/>
        <v>2016</v>
      </c>
      <c r="T2223" s="12"/>
    </row>
    <row r="2224" spans="1:20" ht="42.75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8289</v>
      </c>
      <c r="O2224" t="s">
        <v>8307</v>
      </c>
      <c r="P2224">
        <f t="shared" si="139"/>
        <v>163</v>
      </c>
      <c r="Q2224">
        <f t="shared" si="136"/>
        <v>27.1</v>
      </c>
      <c r="R2224" s="10">
        <f t="shared" si="137"/>
        <v>40906.787581018521</v>
      </c>
      <c r="S2224" s="12">
        <f t="shared" si="138"/>
        <v>2011</v>
      </c>
      <c r="T2224" s="12"/>
    </row>
    <row r="2225" spans="1:20" ht="57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8289</v>
      </c>
      <c r="O2225" t="s">
        <v>8307</v>
      </c>
      <c r="P2225">
        <f t="shared" si="139"/>
        <v>106</v>
      </c>
      <c r="Q2225">
        <f t="shared" si="136"/>
        <v>206.31</v>
      </c>
      <c r="R2225" s="10">
        <f t="shared" si="137"/>
        <v>42152.640833333338</v>
      </c>
      <c r="S2225" s="12">
        <f t="shared" si="138"/>
        <v>2015</v>
      </c>
      <c r="T2225" s="12"/>
    </row>
    <row r="2226" spans="1:20" ht="42.75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8289</v>
      </c>
      <c r="O2226" t="s">
        <v>8307</v>
      </c>
      <c r="P2226">
        <f t="shared" si="139"/>
        <v>243</v>
      </c>
      <c r="Q2226">
        <f t="shared" si="136"/>
        <v>82.15</v>
      </c>
      <c r="R2226" s="10">
        <f t="shared" si="137"/>
        <v>42644.667534722219</v>
      </c>
      <c r="S2226" s="12">
        <f t="shared" si="138"/>
        <v>2016</v>
      </c>
      <c r="T2226" s="12"/>
    </row>
    <row r="2227" spans="1:20" ht="42.75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8289</v>
      </c>
      <c r="O2227" t="s">
        <v>8307</v>
      </c>
      <c r="P2227">
        <f t="shared" si="139"/>
        <v>945</v>
      </c>
      <c r="Q2227">
        <f t="shared" si="136"/>
        <v>164.8</v>
      </c>
      <c r="R2227" s="10">
        <f t="shared" si="137"/>
        <v>41873.79184027778</v>
      </c>
      <c r="S2227" s="12">
        <f t="shared" si="138"/>
        <v>2014</v>
      </c>
      <c r="T2227" s="12"/>
    </row>
    <row r="2228" spans="1:20" ht="42.75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8289</v>
      </c>
      <c r="O2228" t="s">
        <v>8307</v>
      </c>
      <c r="P2228">
        <f t="shared" si="139"/>
        <v>108</v>
      </c>
      <c r="Q2228">
        <f t="shared" si="136"/>
        <v>60.82</v>
      </c>
      <c r="R2228" s="10">
        <f t="shared" si="137"/>
        <v>42381.79886574074</v>
      </c>
      <c r="S2228" s="12">
        <f t="shared" si="138"/>
        <v>2016</v>
      </c>
      <c r="T2228" s="12"/>
    </row>
    <row r="2229" spans="1:20" ht="42.75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8289</v>
      </c>
      <c r="O2229" t="s">
        <v>8307</v>
      </c>
      <c r="P2229">
        <f t="shared" si="139"/>
        <v>157</v>
      </c>
      <c r="Q2229">
        <f t="shared" si="136"/>
        <v>67.97</v>
      </c>
      <c r="R2229" s="10">
        <f t="shared" si="137"/>
        <v>41561.807349537034</v>
      </c>
      <c r="S2229" s="12">
        <f t="shared" si="138"/>
        <v>2013</v>
      </c>
      <c r="T2229" s="12"/>
    </row>
    <row r="2230" spans="1:20" ht="57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8289</v>
      </c>
      <c r="O2230" t="s">
        <v>8307</v>
      </c>
      <c r="P2230">
        <f t="shared" si="139"/>
        <v>1174</v>
      </c>
      <c r="Q2230">
        <f t="shared" si="136"/>
        <v>81.56</v>
      </c>
      <c r="R2230" s="10">
        <f t="shared" si="137"/>
        <v>42202.278194444443</v>
      </c>
      <c r="S2230" s="12">
        <f t="shared" si="138"/>
        <v>2015</v>
      </c>
      <c r="T2230" s="12"/>
    </row>
    <row r="2231" spans="1:20" ht="42.75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8289</v>
      </c>
      <c r="O2231" t="s">
        <v>8307</v>
      </c>
      <c r="P2231">
        <f t="shared" si="139"/>
        <v>171</v>
      </c>
      <c r="Q2231">
        <f t="shared" si="136"/>
        <v>25.43</v>
      </c>
      <c r="R2231" s="10">
        <f t="shared" si="137"/>
        <v>41484.664247685185</v>
      </c>
      <c r="S2231" s="12">
        <f t="shared" si="138"/>
        <v>2013</v>
      </c>
      <c r="T2231" s="12"/>
    </row>
    <row r="2232" spans="1:20" ht="42.75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8289</v>
      </c>
      <c r="O2232" t="s">
        <v>8307</v>
      </c>
      <c r="P2232">
        <f t="shared" si="139"/>
        <v>126</v>
      </c>
      <c r="Q2232">
        <f t="shared" si="136"/>
        <v>21.5</v>
      </c>
      <c r="R2232" s="10">
        <f t="shared" si="137"/>
        <v>41724.881099537037</v>
      </c>
      <c r="S2232" s="12">
        <f t="shared" si="138"/>
        <v>2014</v>
      </c>
      <c r="T2232" s="12"/>
    </row>
    <row r="2233" spans="1:20" ht="42.75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8289</v>
      </c>
      <c r="O2233" t="s">
        <v>8307</v>
      </c>
      <c r="P2233">
        <f t="shared" si="139"/>
        <v>1212</v>
      </c>
      <c r="Q2233">
        <f t="shared" si="136"/>
        <v>27.23</v>
      </c>
      <c r="R2233" s="10">
        <f t="shared" si="137"/>
        <v>41423.910891203705</v>
      </c>
      <c r="S2233" s="12">
        <f t="shared" si="138"/>
        <v>2013</v>
      </c>
      <c r="T2233" s="12"/>
    </row>
    <row r="2234" spans="1:20" ht="42.75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8289</v>
      </c>
      <c r="O2234" t="s">
        <v>8307</v>
      </c>
      <c r="P2234">
        <f t="shared" si="139"/>
        <v>496</v>
      </c>
      <c r="Q2234">
        <f t="shared" si="136"/>
        <v>25.09</v>
      </c>
      <c r="R2234" s="10">
        <f t="shared" si="137"/>
        <v>41806.794074074074</v>
      </c>
      <c r="S2234" s="12">
        <f t="shared" si="138"/>
        <v>2014</v>
      </c>
      <c r="T2234" s="12"/>
    </row>
    <row r="2235" spans="1:20" ht="42.75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8289</v>
      </c>
      <c r="O2235" t="s">
        <v>8307</v>
      </c>
      <c r="P2235">
        <f t="shared" si="139"/>
        <v>332</v>
      </c>
      <c r="Q2235">
        <f t="shared" si="136"/>
        <v>21.23</v>
      </c>
      <c r="R2235" s="10">
        <f t="shared" si="137"/>
        <v>42331.378923611104</v>
      </c>
      <c r="S2235" s="12">
        <f t="shared" si="138"/>
        <v>2015</v>
      </c>
      <c r="T2235" s="12"/>
    </row>
    <row r="2236" spans="1:20" ht="42.75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8289</v>
      </c>
      <c r="O2236" t="s">
        <v>8307</v>
      </c>
      <c r="P2236">
        <f t="shared" si="139"/>
        <v>1165</v>
      </c>
      <c r="Q2236">
        <f t="shared" si="136"/>
        <v>41.61</v>
      </c>
      <c r="R2236" s="10">
        <f t="shared" si="137"/>
        <v>42710.824618055558</v>
      </c>
      <c r="S2236" s="12">
        <f t="shared" si="138"/>
        <v>2016</v>
      </c>
      <c r="T2236" s="12"/>
    </row>
    <row r="2237" spans="1:20" ht="28.5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8289</v>
      </c>
      <c r="O2237" t="s">
        <v>8307</v>
      </c>
      <c r="P2237">
        <f t="shared" si="139"/>
        <v>153</v>
      </c>
      <c r="Q2237">
        <f t="shared" si="136"/>
        <v>135.59</v>
      </c>
      <c r="R2237" s="10">
        <f t="shared" si="137"/>
        <v>42062.022118055553</v>
      </c>
      <c r="S2237" s="12">
        <f t="shared" si="138"/>
        <v>2015</v>
      </c>
      <c r="T2237" s="12"/>
    </row>
    <row r="2238" spans="1:20" ht="42.75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8289</v>
      </c>
      <c r="O2238" t="s">
        <v>8307</v>
      </c>
      <c r="P2238">
        <f t="shared" si="139"/>
        <v>537</v>
      </c>
      <c r="Q2238">
        <f t="shared" si="136"/>
        <v>22.12</v>
      </c>
      <c r="R2238" s="10">
        <f t="shared" si="137"/>
        <v>42371.617164351846</v>
      </c>
      <c r="S2238" s="12">
        <f t="shared" si="138"/>
        <v>2016</v>
      </c>
      <c r="T2238" s="12"/>
    </row>
    <row r="2239" spans="1:20" ht="42.75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8289</v>
      </c>
      <c r="O2239" t="s">
        <v>8307</v>
      </c>
      <c r="P2239">
        <f t="shared" si="139"/>
        <v>353</v>
      </c>
      <c r="Q2239">
        <f t="shared" si="136"/>
        <v>64.63</v>
      </c>
      <c r="R2239" s="10">
        <f t="shared" si="137"/>
        <v>41915.003275462965</v>
      </c>
      <c r="S2239" s="12">
        <f t="shared" si="138"/>
        <v>2014</v>
      </c>
      <c r="T2239" s="12"/>
    </row>
    <row r="2240" spans="1:20" ht="28.5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8289</v>
      </c>
      <c r="O2240" t="s">
        <v>8307</v>
      </c>
      <c r="P2240">
        <f t="shared" si="139"/>
        <v>137</v>
      </c>
      <c r="Q2240">
        <f t="shared" si="136"/>
        <v>69.569999999999993</v>
      </c>
      <c r="R2240" s="10">
        <f t="shared" si="137"/>
        <v>42774.621712962966</v>
      </c>
      <c r="S2240" s="12">
        <f t="shared" si="138"/>
        <v>2017</v>
      </c>
      <c r="T2240" s="12"/>
    </row>
    <row r="2241" spans="1:20" ht="28.5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8289</v>
      </c>
      <c r="O2241" t="s">
        <v>8307</v>
      </c>
      <c r="P2241">
        <f t="shared" si="139"/>
        <v>128</v>
      </c>
      <c r="Q2241">
        <f t="shared" si="136"/>
        <v>75.13</v>
      </c>
      <c r="R2241" s="10">
        <f t="shared" si="137"/>
        <v>41572.958495370374</v>
      </c>
      <c r="S2241" s="12">
        <f t="shared" si="138"/>
        <v>2013</v>
      </c>
      <c r="T2241" s="12"/>
    </row>
    <row r="2242" spans="1:20" ht="42.75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8289</v>
      </c>
      <c r="O2242" t="s">
        <v>8307</v>
      </c>
      <c r="P2242">
        <f t="shared" si="139"/>
        <v>271</v>
      </c>
      <c r="Q2242">
        <f t="shared" si="136"/>
        <v>140.97999999999999</v>
      </c>
      <c r="R2242" s="10">
        <f t="shared" si="137"/>
        <v>42452.825740740736</v>
      </c>
      <c r="S2242" s="12">
        <f t="shared" si="138"/>
        <v>2016</v>
      </c>
      <c r="T2242" s="12"/>
    </row>
    <row r="2243" spans="1:20" ht="42.75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8289</v>
      </c>
      <c r="O2243" t="s">
        <v>8307</v>
      </c>
      <c r="P2243">
        <f t="shared" si="139"/>
        <v>806</v>
      </c>
      <c r="Q2243">
        <f t="shared" ref="Q2243:Q2306" si="140">IFERROR(ROUND(E2243/L2243,2),0)</f>
        <v>49.47</v>
      </c>
      <c r="R2243" s="10">
        <f t="shared" ref="R2243:R2306" si="141">(((J2243/60)/60)/24)+DATE(1970,1,1)</f>
        <v>42766.827546296292</v>
      </c>
      <c r="S2243" s="12">
        <f t="shared" ref="S2243:S2306" si="142">YEAR(R2243)</f>
        <v>2017</v>
      </c>
      <c r="T2243" s="12"/>
    </row>
    <row r="2244" spans="1:20" ht="28.5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8289</v>
      </c>
      <c r="O2244" t="s">
        <v>8307</v>
      </c>
      <c r="P2244">
        <f t="shared" ref="P2244:P2307" si="143">ROUND(E2244/D2244*100,0)</f>
        <v>1360</v>
      </c>
      <c r="Q2244">
        <f t="shared" si="140"/>
        <v>53.87</v>
      </c>
      <c r="R2244" s="10">
        <f t="shared" si="141"/>
        <v>41569.575613425928</v>
      </c>
      <c r="S2244" s="12">
        <f t="shared" si="142"/>
        <v>2013</v>
      </c>
      <c r="T2244" s="12"/>
    </row>
    <row r="2245" spans="1:20" ht="42.75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8289</v>
      </c>
      <c r="O2245" t="s">
        <v>8307</v>
      </c>
      <c r="P2245">
        <f t="shared" si="143"/>
        <v>930250</v>
      </c>
      <c r="Q2245">
        <f t="shared" si="140"/>
        <v>4.57</v>
      </c>
      <c r="R2245" s="10">
        <f t="shared" si="141"/>
        <v>42800.751041666663</v>
      </c>
      <c r="S2245" s="12">
        <f t="shared" si="142"/>
        <v>2017</v>
      </c>
      <c r="T2245" s="12"/>
    </row>
    <row r="2246" spans="1:20" ht="42.75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8289</v>
      </c>
      <c r="O2246" t="s">
        <v>8307</v>
      </c>
      <c r="P2246">
        <f t="shared" si="143"/>
        <v>377</v>
      </c>
      <c r="Q2246">
        <f t="shared" si="140"/>
        <v>65</v>
      </c>
      <c r="R2246" s="10">
        <f t="shared" si="141"/>
        <v>42647.818819444445</v>
      </c>
      <c r="S2246" s="12">
        <f t="shared" si="142"/>
        <v>2016</v>
      </c>
      <c r="T2246" s="12"/>
    </row>
    <row r="2247" spans="1:20" ht="42.75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8289</v>
      </c>
      <c r="O2247" t="s">
        <v>8307</v>
      </c>
      <c r="P2247">
        <f t="shared" si="143"/>
        <v>2647</v>
      </c>
      <c r="Q2247">
        <f t="shared" si="140"/>
        <v>53.48</v>
      </c>
      <c r="R2247" s="10">
        <f t="shared" si="141"/>
        <v>41660.708530092597</v>
      </c>
      <c r="S2247" s="12">
        <f t="shared" si="142"/>
        <v>2014</v>
      </c>
      <c r="T2247" s="12"/>
    </row>
    <row r="2248" spans="1:20" ht="42.75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8289</v>
      </c>
      <c r="O2248" t="s">
        <v>8307</v>
      </c>
      <c r="P2248">
        <f t="shared" si="143"/>
        <v>100</v>
      </c>
      <c r="Q2248">
        <f t="shared" si="140"/>
        <v>43.91</v>
      </c>
      <c r="R2248" s="10">
        <f t="shared" si="141"/>
        <v>42221.79178240741</v>
      </c>
      <c r="S2248" s="12">
        <f t="shared" si="142"/>
        <v>2015</v>
      </c>
      <c r="T2248" s="12"/>
    </row>
    <row r="2249" spans="1:20" ht="28.5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8289</v>
      </c>
      <c r="O2249" t="s">
        <v>8307</v>
      </c>
      <c r="P2249">
        <f t="shared" si="143"/>
        <v>104</v>
      </c>
      <c r="Q2249">
        <f t="shared" si="140"/>
        <v>50.85</v>
      </c>
      <c r="R2249" s="10">
        <f t="shared" si="141"/>
        <v>42200.666261574079</v>
      </c>
      <c r="S2249" s="12">
        <f t="shared" si="142"/>
        <v>2015</v>
      </c>
      <c r="T2249" s="12"/>
    </row>
    <row r="2250" spans="1:20" ht="42.75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8289</v>
      </c>
      <c r="O2250" t="s">
        <v>8307</v>
      </c>
      <c r="P2250">
        <f t="shared" si="143"/>
        <v>107</v>
      </c>
      <c r="Q2250">
        <f t="shared" si="140"/>
        <v>58.63</v>
      </c>
      <c r="R2250" s="10">
        <f t="shared" si="141"/>
        <v>42688.875902777778</v>
      </c>
      <c r="S2250" s="12">
        <f t="shared" si="142"/>
        <v>2016</v>
      </c>
      <c r="T2250" s="12"/>
    </row>
    <row r="2251" spans="1:20" ht="42.75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8289</v>
      </c>
      <c r="O2251" t="s">
        <v>8307</v>
      </c>
      <c r="P2251">
        <f t="shared" si="143"/>
        <v>169</v>
      </c>
      <c r="Q2251">
        <f t="shared" si="140"/>
        <v>32.82</v>
      </c>
      <c r="R2251" s="10">
        <f t="shared" si="141"/>
        <v>41336.703298611108</v>
      </c>
      <c r="S2251" s="12">
        <f t="shared" si="142"/>
        <v>2013</v>
      </c>
      <c r="T2251" s="12"/>
    </row>
    <row r="2252" spans="1:20" ht="42.75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8289</v>
      </c>
      <c r="O2252" t="s">
        <v>8307</v>
      </c>
      <c r="P2252">
        <f t="shared" si="143"/>
        <v>975</v>
      </c>
      <c r="Q2252">
        <f t="shared" si="140"/>
        <v>426.93</v>
      </c>
      <c r="R2252" s="10">
        <f t="shared" si="141"/>
        <v>42677.005474537036</v>
      </c>
      <c r="S2252" s="12">
        <f t="shared" si="142"/>
        <v>2016</v>
      </c>
      <c r="T2252" s="12"/>
    </row>
    <row r="2253" spans="1:20" ht="42.75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8289</v>
      </c>
      <c r="O2253" t="s">
        <v>8307</v>
      </c>
      <c r="P2253">
        <f t="shared" si="143"/>
        <v>134</v>
      </c>
      <c r="Q2253">
        <f t="shared" si="140"/>
        <v>23.81</v>
      </c>
      <c r="R2253" s="10">
        <f t="shared" si="141"/>
        <v>41846.34579861111</v>
      </c>
      <c r="S2253" s="12">
        <f t="shared" si="142"/>
        <v>2014</v>
      </c>
      <c r="T2253" s="12"/>
    </row>
    <row r="2254" spans="1:20" ht="42.75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8289</v>
      </c>
      <c r="O2254" t="s">
        <v>8307</v>
      </c>
      <c r="P2254">
        <f t="shared" si="143"/>
        <v>272</v>
      </c>
      <c r="Q2254">
        <f t="shared" si="140"/>
        <v>98.41</v>
      </c>
      <c r="R2254" s="10">
        <f t="shared" si="141"/>
        <v>42573.327986111108</v>
      </c>
      <c r="S2254" s="12">
        <f t="shared" si="142"/>
        <v>2016</v>
      </c>
      <c r="T2254" s="12"/>
    </row>
    <row r="2255" spans="1:20" ht="42.75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8289</v>
      </c>
      <c r="O2255" t="s">
        <v>8307</v>
      </c>
      <c r="P2255">
        <f t="shared" si="143"/>
        <v>113</v>
      </c>
      <c r="Q2255">
        <f t="shared" si="140"/>
        <v>107.32</v>
      </c>
      <c r="R2255" s="10">
        <f t="shared" si="141"/>
        <v>42296.631331018521</v>
      </c>
      <c r="S2255" s="12">
        <f t="shared" si="142"/>
        <v>2015</v>
      </c>
      <c r="T2255" s="12"/>
    </row>
    <row r="2256" spans="1:20" ht="42.75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8289</v>
      </c>
      <c r="O2256" t="s">
        <v>8307</v>
      </c>
      <c r="P2256">
        <f t="shared" si="143"/>
        <v>460</v>
      </c>
      <c r="Q2256">
        <f t="shared" si="140"/>
        <v>11.67</v>
      </c>
      <c r="R2256" s="10">
        <f t="shared" si="141"/>
        <v>42752.647777777776</v>
      </c>
      <c r="S2256" s="12">
        <f t="shared" si="142"/>
        <v>2017</v>
      </c>
      <c r="T2256" s="12"/>
    </row>
    <row r="2257" spans="1:20" ht="28.5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8289</v>
      </c>
      <c r="O2257" t="s">
        <v>8307</v>
      </c>
      <c r="P2257">
        <f t="shared" si="143"/>
        <v>287</v>
      </c>
      <c r="Q2257">
        <f t="shared" si="140"/>
        <v>41.78</v>
      </c>
      <c r="R2257" s="10">
        <f t="shared" si="141"/>
        <v>42467.951979166668</v>
      </c>
      <c r="S2257" s="12">
        <f t="shared" si="142"/>
        <v>2016</v>
      </c>
      <c r="T2257" s="12"/>
    </row>
    <row r="2258" spans="1:20" ht="42.75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8289</v>
      </c>
      <c r="O2258" t="s">
        <v>8307</v>
      </c>
      <c r="P2258">
        <f t="shared" si="143"/>
        <v>223</v>
      </c>
      <c r="Q2258">
        <f t="shared" si="140"/>
        <v>21.38</v>
      </c>
      <c r="R2258" s="10">
        <f t="shared" si="141"/>
        <v>42682.451921296291</v>
      </c>
      <c r="S2258" s="12">
        <f t="shared" si="142"/>
        <v>2016</v>
      </c>
      <c r="T2258" s="12"/>
    </row>
    <row r="2259" spans="1:20" ht="57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8289</v>
      </c>
      <c r="O2259" t="s">
        <v>8307</v>
      </c>
      <c r="P2259">
        <f t="shared" si="143"/>
        <v>636</v>
      </c>
      <c r="Q2259">
        <f t="shared" si="140"/>
        <v>94.1</v>
      </c>
      <c r="R2259" s="10">
        <f t="shared" si="141"/>
        <v>42505.936678240745</v>
      </c>
      <c r="S2259" s="12">
        <f t="shared" si="142"/>
        <v>2016</v>
      </c>
      <c r="T2259" s="12"/>
    </row>
    <row r="2260" spans="1:20" ht="28.5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8289</v>
      </c>
      <c r="O2260" t="s">
        <v>8307</v>
      </c>
      <c r="P2260">
        <f t="shared" si="143"/>
        <v>147</v>
      </c>
      <c r="Q2260">
        <f t="shared" si="140"/>
        <v>15.72</v>
      </c>
      <c r="R2260" s="10">
        <f t="shared" si="141"/>
        <v>42136.75100694444</v>
      </c>
      <c r="S2260" s="12">
        <f t="shared" si="142"/>
        <v>2015</v>
      </c>
      <c r="T2260" s="12"/>
    </row>
    <row r="2261" spans="1:20" ht="42.75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8289</v>
      </c>
      <c r="O2261" t="s">
        <v>8307</v>
      </c>
      <c r="P2261">
        <f t="shared" si="143"/>
        <v>1867</v>
      </c>
      <c r="Q2261">
        <f t="shared" si="140"/>
        <v>90.64</v>
      </c>
      <c r="R2261" s="10">
        <f t="shared" si="141"/>
        <v>42702.804814814815</v>
      </c>
      <c r="S2261" s="12">
        <f t="shared" si="142"/>
        <v>2016</v>
      </c>
      <c r="T2261" s="12"/>
    </row>
    <row r="2262" spans="1:20" ht="42.75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8289</v>
      </c>
      <c r="O2262" t="s">
        <v>8307</v>
      </c>
      <c r="P2262">
        <f t="shared" si="143"/>
        <v>327</v>
      </c>
      <c r="Q2262">
        <f t="shared" si="140"/>
        <v>97.3</v>
      </c>
      <c r="R2262" s="10">
        <f t="shared" si="141"/>
        <v>41695.016782407409</v>
      </c>
      <c r="S2262" s="12">
        <f t="shared" si="142"/>
        <v>2014</v>
      </c>
      <c r="T2262" s="12"/>
    </row>
    <row r="2263" spans="1:20" ht="42.75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8289</v>
      </c>
      <c r="O2263" t="s">
        <v>8307</v>
      </c>
      <c r="P2263">
        <f t="shared" si="143"/>
        <v>780</v>
      </c>
      <c r="Q2263">
        <f t="shared" si="140"/>
        <v>37.119999999999997</v>
      </c>
      <c r="R2263" s="10">
        <f t="shared" si="141"/>
        <v>42759.724768518514</v>
      </c>
      <c r="S2263" s="12">
        <f t="shared" si="142"/>
        <v>2017</v>
      </c>
      <c r="T2263" s="12"/>
    </row>
    <row r="2264" spans="1:20" ht="42.75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8289</v>
      </c>
      <c r="O2264" t="s">
        <v>8307</v>
      </c>
      <c r="P2264">
        <f t="shared" si="143"/>
        <v>154</v>
      </c>
      <c r="Q2264">
        <f t="shared" si="140"/>
        <v>28.1</v>
      </c>
      <c r="R2264" s="10">
        <f t="shared" si="141"/>
        <v>41926.585162037038</v>
      </c>
      <c r="S2264" s="12">
        <f t="shared" si="142"/>
        <v>2014</v>
      </c>
      <c r="T2264" s="12"/>
    </row>
    <row r="2265" spans="1:20" ht="42.75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8289</v>
      </c>
      <c r="O2265" t="s">
        <v>8307</v>
      </c>
      <c r="P2265">
        <f t="shared" si="143"/>
        <v>116</v>
      </c>
      <c r="Q2265">
        <f t="shared" si="140"/>
        <v>144.43</v>
      </c>
      <c r="R2265" s="10">
        <f t="shared" si="141"/>
        <v>42014.832326388889</v>
      </c>
      <c r="S2265" s="12">
        <f t="shared" si="142"/>
        <v>2015</v>
      </c>
      <c r="T2265" s="12"/>
    </row>
    <row r="2266" spans="1:20" ht="42.75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8289</v>
      </c>
      <c r="O2266" t="s">
        <v>8307</v>
      </c>
      <c r="P2266">
        <f t="shared" si="143"/>
        <v>180</v>
      </c>
      <c r="Q2266">
        <f t="shared" si="140"/>
        <v>24.27</v>
      </c>
      <c r="R2266" s="10">
        <f t="shared" si="141"/>
        <v>42496.582337962958</v>
      </c>
      <c r="S2266" s="12">
        <f t="shared" si="142"/>
        <v>2016</v>
      </c>
      <c r="T2266" s="12"/>
    </row>
    <row r="2267" spans="1:20" ht="42.75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8289</v>
      </c>
      <c r="O2267" t="s">
        <v>8307</v>
      </c>
      <c r="P2267">
        <f t="shared" si="143"/>
        <v>299</v>
      </c>
      <c r="Q2267">
        <f t="shared" si="140"/>
        <v>35.119999999999997</v>
      </c>
      <c r="R2267" s="10">
        <f t="shared" si="141"/>
        <v>42689.853090277778</v>
      </c>
      <c r="S2267" s="12">
        <f t="shared" si="142"/>
        <v>2016</v>
      </c>
      <c r="T2267" s="12"/>
    </row>
    <row r="2268" spans="1:20" ht="42.75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8289</v>
      </c>
      <c r="O2268" t="s">
        <v>8307</v>
      </c>
      <c r="P2268">
        <f t="shared" si="143"/>
        <v>320</v>
      </c>
      <c r="Q2268">
        <f t="shared" si="140"/>
        <v>24.76</v>
      </c>
      <c r="R2268" s="10">
        <f t="shared" si="141"/>
        <v>42469.874907407408</v>
      </c>
      <c r="S2268" s="12">
        <f t="shared" si="142"/>
        <v>2016</v>
      </c>
      <c r="T2268" s="12"/>
    </row>
    <row r="2269" spans="1:20" ht="42.75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8289</v>
      </c>
      <c r="O2269" t="s">
        <v>8307</v>
      </c>
      <c r="P2269">
        <f t="shared" si="143"/>
        <v>381</v>
      </c>
      <c r="Q2269">
        <f t="shared" si="140"/>
        <v>188.38</v>
      </c>
      <c r="R2269" s="10">
        <f t="shared" si="141"/>
        <v>41968.829826388886</v>
      </c>
      <c r="S2269" s="12">
        <f t="shared" si="142"/>
        <v>2014</v>
      </c>
      <c r="T2269" s="12"/>
    </row>
    <row r="2270" spans="1:20" ht="42.75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8289</v>
      </c>
      <c r="O2270" t="s">
        <v>8307</v>
      </c>
      <c r="P2270">
        <f t="shared" si="143"/>
        <v>103</v>
      </c>
      <c r="Q2270">
        <f t="shared" si="140"/>
        <v>148.08000000000001</v>
      </c>
      <c r="R2270" s="10">
        <f t="shared" si="141"/>
        <v>42776.082349537035</v>
      </c>
      <c r="S2270" s="12">
        <f t="shared" si="142"/>
        <v>2017</v>
      </c>
      <c r="T2270" s="12"/>
    </row>
    <row r="2271" spans="1:20" ht="42.75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8289</v>
      </c>
      <c r="O2271" t="s">
        <v>8307</v>
      </c>
      <c r="P2271">
        <f t="shared" si="143"/>
        <v>1802</v>
      </c>
      <c r="Q2271">
        <f t="shared" si="140"/>
        <v>49.93</v>
      </c>
      <c r="R2271" s="10">
        <f t="shared" si="141"/>
        <v>42776.704432870371</v>
      </c>
      <c r="S2271" s="12">
        <f t="shared" si="142"/>
        <v>2017</v>
      </c>
      <c r="T2271" s="12"/>
    </row>
    <row r="2272" spans="1:20" ht="42.75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8289</v>
      </c>
      <c r="O2272" t="s">
        <v>8307</v>
      </c>
      <c r="P2272">
        <f t="shared" si="143"/>
        <v>720</v>
      </c>
      <c r="Q2272">
        <f t="shared" si="140"/>
        <v>107.82</v>
      </c>
      <c r="R2272" s="10">
        <f t="shared" si="141"/>
        <v>42725.869363425925</v>
      </c>
      <c r="S2272" s="12">
        <f t="shared" si="142"/>
        <v>2016</v>
      </c>
      <c r="T2272" s="12"/>
    </row>
    <row r="2273" spans="1:20" ht="42.75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8289</v>
      </c>
      <c r="O2273" t="s">
        <v>8307</v>
      </c>
      <c r="P2273">
        <f t="shared" si="143"/>
        <v>283</v>
      </c>
      <c r="Q2273">
        <f t="shared" si="140"/>
        <v>42.63</v>
      </c>
      <c r="R2273" s="10">
        <f t="shared" si="141"/>
        <v>42684.000046296293</v>
      </c>
      <c r="S2273" s="12">
        <f t="shared" si="142"/>
        <v>2016</v>
      </c>
      <c r="T2273" s="12"/>
    </row>
    <row r="2274" spans="1:20" ht="42.75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8289</v>
      </c>
      <c r="O2274" t="s">
        <v>8307</v>
      </c>
      <c r="P2274">
        <f t="shared" si="143"/>
        <v>1357</v>
      </c>
      <c r="Q2274">
        <f t="shared" si="140"/>
        <v>14.37</v>
      </c>
      <c r="R2274" s="10">
        <f t="shared" si="141"/>
        <v>42315.699490740735</v>
      </c>
      <c r="S2274" s="12">
        <f t="shared" si="142"/>
        <v>2015</v>
      </c>
      <c r="T2274" s="12"/>
    </row>
    <row r="2275" spans="1:20" ht="42.75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8289</v>
      </c>
      <c r="O2275" t="s">
        <v>8307</v>
      </c>
      <c r="P2275">
        <f t="shared" si="143"/>
        <v>220</v>
      </c>
      <c r="Q2275">
        <f t="shared" si="140"/>
        <v>37.479999999999997</v>
      </c>
      <c r="R2275" s="10">
        <f t="shared" si="141"/>
        <v>42781.549097222218</v>
      </c>
      <c r="S2275" s="12">
        <f t="shared" si="142"/>
        <v>2017</v>
      </c>
      <c r="T2275" s="12"/>
    </row>
    <row r="2276" spans="1:20" ht="57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8289</v>
      </c>
      <c r="O2276" t="s">
        <v>8307</v>
      </c>
      <c r="P2276">
        <f t="shared" si="143"/>
        <v>120</v>
      </c>
      <c r="Q2276">
        <f t="shared" si="140"/>
        <v>30.2</v>
      </c>
      <c r="R2276" s="10">
        <f t="shared" si="141"/>
        <v>41663.500659722224</v>
      </c>
      <c r="S2276" s="12">
        <f t="shared" si="142"/>
        <v>2014</v>
      </c>
      <c r="T2276" s="12"/>
    </row>
    <row r="2277" spans="1:20" ht="42.75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8289</v>
      </c>
      <c r="O2277" t="s">
        <v>8307</v>
      </c>
      <c r="P2277">
        <f t="shared" si="143"/>
        <v>408</v>
      </c>
      <c r="Q2277">
        <f t="shared" si="140"/>
        <v>33.549999999999997</v>
      </c>
      <c r="R2277" s="10">
        <f t="shared" si="141"/>
        <v>41965.616655092599</v>
      </c>
      <c r="S2277" s="12">
        <f t="shared" si="142"/>
        <v>2014</v>
      </c>
      <c r="T2277" s="12"/>
    </row>
    <row r="2278" spans="1:20" ht="57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8289</v>
      </c>
      <c r="O2278" t="s">
        <v>8307</v>
      </c>
      <c r="P2278">
        <f t="shared" si="143"/>
        <v>106</v>
      </c>
      <c r="Q2278">
        <f t="shared" si="140"/>
        <v>64.75</v>
      </c>
      <c r="R2278" s="10">
        <f t="shared" si="141"/>
        <v>41614.651493055557</v>
      </c>
      <c r="S2278" s="12">
        <f t="shared" si="142"/>
        <v>2013</v>
      </c>
      <c r="T2278" s="12"/>
    </row>
    <row r="2279" spans="1:20" ht="42.75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8289</v>
      </c>
      <c r="O2279" t="s">
        <v>8307</v>
      </c>
      <c r="P2279">
        <f t="shared" si="143"/>
        <v>141</v>
      </c>
      <c r="Q2279">
        <f t="shared" si="140"/>
        <v>57.93</v>
      </c>
      <c r="R2279" s="10">
        <f t="shared" si="141"/>
        <v>40936.678506944445</v>
      </c>
      <c r="S2279" s="12">
        <f t="shared" si="142"/>
        <v>2012</v>
      </c>
      <c r="T2279" s="12"/>
    </row>
    <row r="2280" spans="1:20" ht="28.5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8289</v>
      </c>
      <c r="O2280" t="s">
        <v>8307</v>
      </c>
      <c r="P2280">
        <f t="shared" si="143"/>
        <v>271</v>
      </c>
      <c r="Q2280">
        <f t="shared" si="140"/>
        <v>53.08</v>
      </c>
      <c r="R2280" s="10">
        <f t="shared" si="141"/>
        <v>42338.709108796291</v>
      </c>
      <c r="S2280" s="12">
        <f t="shared" si="142"/>
        <v>2015</v>
      </c>
      <c r="T2280" s="12"/>
    </row>
    <row r="2281" spans="1:20" ht="42.75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8289</v>
      </c>
      <c r="O2281" t="s">
        <v>8307</v>
      </c>
      <c r="P2281">
        <f t="shared" si="143"/>
        <v>154</v>
      </c>
      <c r="Q2281">
        <f t="shared" si="140"/>
        <v>48.06</v>
      </c>
      <c r="R2281" s="10">
        <f t="shared" si="141"/>
        <v>42020.806701388887</v>
      </c>
      <c r="S2281" s="12">
        <f t="shared" si="142"/>
        <v>2015</v>
      </c>
      <c r="T2281" s="12"/>
    </row>
    <row r="2282" spans="1:20" ht="57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8289</v>
      </c>
      <c r="O2282" t="s">
        <v>8307</v>
      </c>
      <c r="P2282">
        <f t="shared" si="143"/>
        <v>404</v>
      </c>
      <c r="Q2282">
        <f t="shared" si="140"/>
        <v>82.4</v>
      </c>
      <c r="R2282" s="10">
        <f t="shared" si="141"/>
        <v>42234.624895833331</v>
      </c>
      <c r="S2282" s="12">
        <f t="shared" si="142"/>
        <v>2015</v>
      </c>
      <c r="T2282" s="12"/>
    </row>
    <row r="2283" spans="1:20" ht="42.75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8281</v>
      </c>
      <c r="O2283" t="s">
        <v>8282</v>
      </c>
      <c r="P2283">
        <f t="shared" si="143"/>
        <v>185</v>
      </c>
      <c r="Q2283">
        <f t="shared" si="140"/>
        <v>50.45</v>
      </c>
      <c r="R2283" s="10">
        <f t="shared" si="141"/>
        <v>40687.285844907405</v>
      </c>
      <c r="S2283" s="12">
        <f t="shared" si="142"/>
        <v>2011</v>
      </c>
      <c r="T2283" s="12"/>
    </row>
    <row r="2284" spans="1:20" ht="28.5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8281</v>
      </c>
      <c r="O2284" t="s">
        <v>8282</v>
      </c>
      <c r="P2284">
        <f t="shared" si="143"/>
        <v>185</v>
      </c>
      <c r="Q2284">
        <f t="shared" si="140"/>
        <v>115.83</v>
      </c>
      <c r="R2284" s="10">
        <f t="shared" si="141"/>
        <v>42323.17460648148</v>
      </c>
      <c r="S2284" s="12">
        <f t="shared" si="142"/>
        <v>2015</v>
      </c>
      <c r="T2284" s="12"/>
    </row>
    <row r="2285" spans="1:20" ht="42.75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8281</v>
      </c>
      <c r="O2285" t="s">
        <v>8282</v>
      </c>
      <c r="P2285">
        <f t="shared" si="143"/>
        <v>101</v>
      </c>
      <c r="Q2285">
        <f t="shared" si="140"/>
        <v>63.03</v>
      </c>
      <c r="R2285" s="10">
        <f t="shared" si="141"/>
        <v>40978.125046296293</v>
      </c>
      <c r="S2285" s="12">
        <f t="shared" si="142"/>
        <v>2012</v>
      </c>
      <c r="T2285" s="12"/>
    </row>
    <row r="2286" spans="1:20" ht="28.5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8281</v>
      </c>
      <c r="O2286" t="s">
        <v>8282</v>
      </c>
      <c r="P2286">
        <f t="shared" si="143"/>
        <v>106</v>
      </c>
      <c r="Q2286">
        <f t="shared" si="140"/>
        <v>108.02</v>
      </c>
      <c r="R2286" s="10">
        <f t="shared" si="141"/>
        <v>40585.796817129631</v>
      </c>
      <c r="S2286" s="12">
        <f t="shared" si="142"/>
        <v>2011</v>
      </c>
      <c r="T2286" s="12"/>
    </row>
    <row r="2287" spans="1:20" ht="42.75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8281</v>
      </c>
      <c r="O2287" t="s">
        <v>8282</v>
      </c>
      <c r="P2287">
        <f t="shared" si="143"/>
        <v>121</v>
      </c>
      <c r="Q2287">
        <f t="shared" si="140"/>
        <v>46.09</v>
      </c>
      <c r="R2287" s="10">
        <f t="shared" si="141"/>
        <v>41059.185682870368</v>
      </c>
      <c r="S2287" s="12">
        <f t="shared" si="142"/>
        <v>2012</v>
      </c>
      <c r="T2287" s="12"/>
    </row>
    <row r="2288" spans="1:20" ht="42.75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8281</v>
      </c>
      <c r="O2288" t="s">
        <v>8282</v>
      </c>
      <c r="P2288">
        <f t="shared" si="143"/>
        <v>100</v>
      </c>
      <c r="Q2288">
        <f t="shared" si="140"/>
        <v>107.21</v>
      </c>
      <c r="R2288" s="10">
        <f t="shared" si="141"/>
        <v>41494.963587962964</v>
      </c>
      <c r="S2288" s="12">
        <f t="shared" si="142"/>
        <v>2013</v>
      </c>
      <c r="T2288" s="12"/>
    </row>
    <row r="2289" spans="1:20" ht="42.75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8281</v>
      </c>
      <c r="O2289" t="s">
        <v>8282</v>
      </c>
      <c r="P2289">
        <f t="shared" si="143"/>
        <v>120</v>
      </c>
      <c r="Q2289">
        <f t="shared" si="140"/>
        <v>50.93</v>
      </c>
      <c r="R2289" s="10">
        <f t="shared" si="141"/>
        <v>41792.667361111111</v>
      </c>
      <c r="S2289" s="12">
        <f t="shared" si="142"/>
        <v>2014</v>
      </c>
      <c r="T2289" s="12"/>
    </row>
    <row r="2290" spans="1:20" ht="42.75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8281</v>
      </c>
      <c r="O2290" t="s">
        <v>8282</v>
      </c>
      <c r="P2290">
        <f t="shared" si="143"/>
        <v>100</v>
      </c>
      <c r="Q2290">
        <f t="shared" si="140"/>
        <v>40.04</v>
      </c>
      <c r="R2290" s="10">
        <f t="shared" si="141"/>
        <v>41067.827418981484</v>
      </c>
      <c r="S2290" s="12">
        <f t="shared" si="142"/>
        <v>2012</v>
      </c>
      <c r="T2290" s="12"/>
    </row>
    <row r="2291" spans="1:20" ht="42.75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8281</v>
      </c>
      <c r="O2291" t="s">
        <v>8282</v>
      </c>
      <c r="P2291">
        <f t="shared" si="143"/>
        <v>107</v>
      </c>
      <c r="Q2291">
        <f t="shared" si="140"/>
        <v>64.44</v>
      </c>
      <c r="R2291" s="10">
        <f t="shared" si="141"/>
        <v>41571.998379629629</v>
      </c>
      <c r="S2291" s="12">
        <f t="shared" si="142"/>
        <v>2013</v>
      </c>
      <c r="T2291" s="12"/>
    </row>
    <row r="2292" spans="1:20" ht="42.75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8281</v>
      </c>
      <c r="O2292" t="s">
        <v>8282</v>
      </c>
      <c r="P2292">
        <f t="shared" si="143"/>
        <v>104</v>
      </c>
      <c r="Q2292">
        <f t="shared" si="140"/>
        <v>53.83</v>
      </c>
      <c r="R2292" s="10">
        <f t="shared" si="141"/>
        <v>40070.253819444442</v>
      </c>
      <c r="S2292" s="12">
        <f t="shared" si="142"/>
        <v>2009</v>
      </c>
      <c r="T2292" s="12"/>
    </row>
    <row r="2293" spans="1:20" ht="42.75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8281</v>
      </c>
      <c r="O2293" t="s">
        <v>8282</v>
      </c>
      <c r="P2293">
        <f t="shared" si="143"/>
        <v>173</v>
      </c>
      <c r="Q2293">
        <f t="shared" si="140"/>
        <v>100.47</v>
      </c>
      <c r="R2293" s="10">
        <f t="shared" si="141"/>
        <v>40987.977060185185</v>
      </c>
      <c r="S2293" s="12">
        <f t="shared" si="142"/>
        <v>2012</v>
      </c>
      <c r="T2293" s="12"/>
    </row>
    <row r="2294" spans="1:20" ht="42.75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8281</v>
      </c>
      <c r="O2294" t="s">
        <v>8282</v>
      </c>
      <c r="P2294">
        <f t="shared" si="143"/>
        <v>107</v>
      </c>
      <c r="Q2294">
        <f t="shared" si="140"/>
        <v>46.63</v>
      </c>
      <c r="R2294" s="10">
        <f t="shared" si="141"/>
        <v>40987.697638888887</v>
      </c>
      <c r="S2294" s="12">
        <f t="shared" si="142"/>
        <v>2012</v>
      </c>
      <c r="T2294" s="12"/>
    </row>
    <row r="2295" spans="1:20" ht="28.5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8281</v>
      </c>
      <c r="O2295" t="s">
        <v>8282</v>
      </c>
      <c r="P2295">
        <f t="shared" si="143"/>
        <v>108</v>
      </c>
      <c r="Q2295">
        <f t="shared" si="140"/>
        <v>34.07</v>
      </c>
      <c r="R2295" s="10">
        <f t="shared" si="141"/>
        <v>41151.708321759259</v>
      </c>
      <c r="S2295" s="12">
        <f t="shared" si="142"/>
        <v>2012</v>
      </c>
      <c r="T2295" s="12"/>
    </row>
    <row r="2296" spans="1:20" ht="42.75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8281</v>
      </c>
      <c r="O2296" t="s">
        <v>8282</v>
      </c>
      <c r="P2296">
        <f t="shared" si="143"/>
        <v>146</v>
      </c>
      <c r="Q2296">
        <f t="shared" si="140"/>
        <v>65.209999999999994</v>
      </c>
      <c r="R2296" s="10">
        <f t="shared" si="141"/>
        <v>41264.72314814815</v>
      </c>
      <c r="S2296" s="12">
        <f t="shared" si="142"/>
        <v>2012</v>
      </c>
      <c r="T2296" s="12"/>
    </row>
    <row r="2297" spans="1:20" ht="42.75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8281</v>
      </c>
      <c r="O2297" t="s">
        <v>8282</v>
      </c>
      <c r="P2297">
        <f t="shared" si="143"/>
        <v>125</v>
      </c>
      <c r="Q2297">
        <f t="shared" si="140"/>
        <v>44.21</v>
      </c>
      <c r="R2297" s="10">
        <f t="shared" si="141"/>
        <v>41270.954351851848</v>
      </c>
      <c r="S2297" s="12">
        <f t="shared" si="142"/>
        <v>2012</v>
      </c>
      <c r="T2297" s="12"/>
    </row>
    <row r="2298" spans="1:20" ht="42.75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8281</v>
      </c>
      <c r="O2298" t="s">
        <v>8282</v>
      </c>
      <c r="P2298">
        <f t="shared" si="143"/>
        <v>149</v>
      </c>
      <c r="Q2298">
        <f t="shared" si="140"/>
        <v>71.97</v>
      </c>
      <c r="R2298" s="10">
        <f t="shared" si="141"/>
        <v>40927.731782407405</v>
      </c>
      <c r="S2298" s="12">
        <f t="shared" si="142"/>
        <v>2012</v>
      </c>
      <c r="T2298" s="12"/>
    </row>
    <row r="2299" spans="1:20" ht="28.5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8281</v>
      </c>
      <c r="O2299" t="s">
        <v>8282</v>
      </c>
      <c r="P2299">
        <f t="shared" si="143"/>
        <v>101</v>
      </c>
      <c r="Q2299">
        <f t="shared" si="140"/>
        <v>52.95</v>
      </c>
      <c r="R2299" s="10">
        <f t="shared" si="141"/>
        <v>40948.042233796295</v>
      </c>
      <c r="S2299" s="12">
        <f t="shared" si="142"/>
        <v>2012</v>
      </c>
      <c r="T2299" s="12"/>
    </row>
    <row r="2300" spans="1:20" ht="42.75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8281</v>
      </c>
      <c r="O2300" t="s">
        <v>8282</v>
      </c>
      <c r="P2300">
        <f t="shared" si="143"/>
        <v>105</v>
      </c>
      <c r="Q2300">
        <f t="shared" si="140"/>
        <v>109.45</v>
      </c>
      <c r="R2300" s="10">
        <f t="shared" si="141"/>
        <v>41694.84065972222</v>
      </c>
      <c r="S2300" s="12">
        <f t="shared" si="142"/>
        <v>2014</v>
      </c>
      <c r="T2300" s="12"/>
    </row>
    <row r="2301" spans="1:20" ht="42.75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8281</v>
      </c>
      <c r="O2301" t="s">
        <v>8282</v>
      </c>
      <c r="P2301">
        <f t="shared" si="143"/>
        <v>350</v>
      </c>
      <c r="Q2301">
        <f t="shared" si="140"/>
        <v>75.040000000000006</v>
      </c>
      <c r="R2301" s="10">
        <f t="shared" si="141"/>
        <v>40565.032511574071</v>
      </c>
      <c r="S2301" s="12">
        <f t="shared" si="142"/>
        <v>2011</v>
      </c>
      <c r="T2301" s="12"/>
    </row>
    <row r="2302" spans="1:20" ht="42.75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8281</v>
      </c>
      <c r="O2302" t="s">
        <v>8282</v>
      </c>
      <c r="P2302">
        <f t="shared" si="143"/>
        <v>101</v>
      </c>
      <c r="Q2302">
        <f t="shared" si="140"/>
        <v>115.71</v>
      </c>
      <c r="R2302" s="10">
        <f t="shared" si="141"/>
        <v>41074.727037037039</v>
      </c>
      <c r="S2302" s="12">
        <f t="shared" si="142"/>
        <v>2012</v>
      </c>
      <c r="T2302" s="12"/>
    </row>
    <row r="2303" spans="1:20" ht="28.5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8281</v>
      </c>
      <c r="O2303" t="s">
        <v>8285</v>
      </c>
      <c r="P2303">
        <f t="shared" si="143"/>
        <v>134</v>
      </c>
      <c r="Q2303">
        <f t="shared" si="140"/>
        <v>31.66</v>
      </c>
      <c r="R2303" s="10">
        <f t="shared" si="141"/>
        <v>41416.146944444445</v>
      </c>
      <c r="S2303" s="12">
        <f t="shared" si="142"/>
        <v>2013</v>
      </c>
      <c r="T2303" s="12"/>
    </row>
    <row r="2304" spans="1:20" ht="42.75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8281</v>
      </c>
      <c r="O2304" t="s">
        <v>8285</v>
      </c>
      <c r="P2304">
        <f t="shared" si="143"/>
        <v>171</v>
      </c>
      <c r="Q2304">
        <f t="shared" si="140"/>
        <v>46.18</v>
      </c>
      <c r="R2304" s="10">
        <f t="shared" si="141"/>
        <v>41605.868449074071</v>
      </c>
      <c r="S2304" s="12">
        <f t="shared" si="142"/>
        <v>2013</v>
      </c>
      <c r="T2304" s="12"/>
    </row>
    <row r="2305" spans="1:20" ht="42.75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8281</v>
      </c>
      <c r="O2305" t="s">
        <v>8285</v>
      </c>
      <c r="P2305">
        <f t="shared" si="143"/>
        <v>109</v>
      </c>
      <c r="Q2305">
        <f t="shared" si="140"/>
        <v>68.48</v>
      </c>
      <c r="R2305" s="10">
        <f t="shared" si="141"/>
        <v>40850.111064814817</v>
      </c>
      <c r="S2305" s="12">
        <f t="shared" si="142"/>
        <v>2011</v>
      </c>
      <c r="T2305" s="12"/>
    </row>
    <row r="2306" spans="1:20" ht="42.75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8281</v>
      </c>
      <c r="O2306" t="s">
        <v>8285</v>
      </c>
      <c r="P2306">
        <f t="shared" si="143"/>
        <v>101</v>
      </c>
      <c r="Q2306">
        <f t="shared" si="140"/>
        <v>53.47</v>
      </c>
      <c r="R2306" s="10">
        <f t="shared" si="141"/>
        <v>40502.815868055557</v>
      </c>
      <c r="S2306" s="12">
        <f t="shared" si="142"/>
        <v>2010</v>
      </c>
      <c r="T2306" s="12"/>
    </row>
    <row r="2307" spans="1:20" ht="42.75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8281</v>
      </c>
      <c r="O2307" t="s">
        <v>8285</v>
      </c>
      <c r="P2307">
        <f t="shared" si="143"/>
        <v>101</v>
      </c>
      <c r="Q2307">
        <f t="shared" ref="Q2307:Q2370" si="144">IFERROR(ROUND(E2307/L2307,2),0)</f>
        <v>109.11</v>
      </c>
      <c r="R2307" s="10">
        <f t="shared" ref="R2307:R2370" si="145">(((J2307/60)/60)/24)+DATE(1970,1,1)</f>
        <v>41834.695277777777</v>
      </c>
      <c r="S2307" s="12">
        <f t="shared" ref="S2307:S2370" si="146">YEAR(R2307)</f>
        <v>2014</v>
      </c>
      <c r="T2307" s="12"/>
    </row>
    <row r="2308" spans="1:20" ht="42.75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8281</v>
      </c>
      <c r="O2308" t="s">
        <v>8285</v>
      </c>
      <c r="P2308">
        <f t="shared" ref="P2308:P2371" si="147">ROUND(E2308/D2308*100,0)</f>
        <v>107</v>
      </c>
      <c r="Q2308">
        <f t="shared" si="144"/>
        <v>51.19</v>
      </c>
      <c r="R2308" s="10">
        <f t="shared" si="145"/>
        <v>40948.16815972222</v>
      </c>
      <c r="S2308" s="12">
        <f t="shared" si="146"/>
        <v>2012</v>
      </c>
      <c r="T2308" s="12"/>
    </row>
    <row r="2309" spans="1:20" ht="42.75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8281</v>
      </c>
      <c r="O2309" t="s">
        <v>8285</v>
      </c>
      <c r="P2309">
        <f t="shared" si="147"/>
        <v>107</v>
      </c>
      <c r="Q2309">
        <f t="shared" si="144"/>
        <v>27.94</v>
      </c>
      <c r="R2309" s="10">
        <f t="shared" si="145"/>
        <v>41004.802465277775</v>
      </c>
      <c r="S2309" s="12">
        <f t="shared" si="146"/>
        <v>2012</v>
      </c>
      <c r="T2309" s="12"/>
    </row>
    <row r="2310" spans="1:20" ht="42.75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8281</v>
      </c>
      <c r="O2310" t="s">
        <v>8285</v>
      </c>
      <c r="P2310">
        <f t="shared" si="147"/>
        <v>101</v>
      </c>
      <c r="Q2310">
        <f t="shared" si="144"/>
        <v>82.5</v>
      </c>
      <c r="R2310" s="10">
        <f t="shared" si="145"/>
        <v>41851.962916666671</v>
      </c>
      <c r="S2310" s="12">
        <f t="shared" si="146"/>
        <v>2014</v>
      </c>
      <c r="T2310" s="12"/>
    </row>
    <row r="2311" spans="1:20" ht="42.75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8281</v>
      </c>
      <c r="O2311" t="s">
        <v>8285</v>
      </c>
      <c r="P2311">
        <f t="shared" si="147"/>
        <v>107</v>
      </c>
      <c r="Q2311">
        <f t="shared" si="144"/>
        <v>59.82</v>
      </c>
      <c r="R2311" s="10">
        <f t="shared" si="145"/>
        <v>41307.987696759257</v>
      </c>
      <c r="S2311" s="12">
        <f t="shared" si="146"/>
        <v>2013</v>
      </c>
      <c r="T2311" s="12"/>
    </row>
    <row r="2312" spans="1:20" ht="42.75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8281</v>
      </c>
      <c r="O2312" t="s">
        <v>8285</v>
      </c>
      <c r="P2312">
        <f t="shared" si="147"/>
        <v>429</v>
      </c>
      <c r="Q2312">
        <f t="shared" si="144"/>
        <v>64.819999999999993</v>
      </c>
      <c r="R2312" s="10">
        <f t="shared" si="145"/>
        <v>41324.79415509259</v>
      </c>
      <c r="S2312" s="12">
        <f t="shared" si="146"/>
        <v>2013</v>
      </c>
      <c r="T2312" s="12"/>
    </row>
    <row r="2313" spans="1:20" ht="42.75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8281</v>
      </c>
      <c r="O2313" t="s">
        <v>8285</v>
      </c>
      <c r="P2313">
        <f t="shared" si="147"/>
        <v>104</v>
      </c>
      <c r="Q2313">
        <f t="shared" si="144"/>
        <v>90.1</v>
      </c>
      <c r="R2313" s="10">
        <f t="shared" si="145"/>
        <v>41736.004502314812</v>
      </c>
      <c r="S2313" s="12">
        <f t="shared" si="146"/>
        <v>2014</v>
      </c>
      <c r="T2313" s="12"/>
    </row>
    <row r="2314" spans="1:20" ht="42.75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8281</v>
      </c>
      <c r="O2314" t="s">
        <v>8285</v>
      </c>
      <c r="P2314">
        <f t="shared" si="147"/>
        <v>108</v>
      </c>
      <c r="Q2314">
        <f t="shared" si="144"/>
        <v>40.96</v>
      </c>
      <c r="R2314" s="10">
        <f t="shared" si="145"/>
        <v>41716.632847222223</v>
      </c>
      <c r="S2314" s="12">
        <f t="shared" si="146"/>
        <v>2014</v>
      </c>
      <c r="T2314" s="12"/>
    </row>
    <row r="2315" spans="1:20" ht="28.5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8281</v>
      </c>
      <c r="O2315" t="s">
        <v>8285</v>
      </c>
      <c r="P2315">
        <f t="shared" si="147"/>
        <v>176</v>
      </c>
      <c r="Q2315">
        <f t="shared" si="144"/>
        <v>56</v>
      </c>
      <c r="R2315" s="10">
        <f t="shared" si="145"/>
        <v>41002.958634259259</v>
      </c>
      <c r="S2315" s="12">
        <f t="shared" si="146"/>
        <v>2012</v>
      </c>
      <c r="T2315" s="12"/>
    </row>
    <row r="2316" spans="1:20" ht="42.75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8281</v>
      </c>
      <c r="O2316" t="s">
        <v>8285</v>
      </c>
      <c r="P2316">
        <f t="shared" si="147"/>
        <v>157</v>
      </c>
      <c r="Q2316">
        <f t="shared" si="144"/>
        <v>37.67</v>
      </c>
      <c r="R2316" s="10">
        <f t="shared" si="145"/>
        <v>41037.551585648151</v>
      </c>
      <c r="S2316" s="12">
        <f t="shared" si="146"/>
        <v>2012</v>
      </c>
      <c r="T2316" s="12"/>
    </row>
    <row r="2317" spans="1:20" ht="42.75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8281</v>
      </c>
      <c r="O2317" t="s">
        <v>8285</v>
      </c>
      <c r="P2317">
        <f t="shared" si="147"/>
        <v>103</v>
      </c>
      <c r="Q2317">
        <f t="shared" si="144"/>
        <v>40.08</v>
      </c>
      <c r="R2317" s="10">
        <f t="shared" si="145"/>
        <v>41004.72619212963</v>
      </c>
      <c r="S2317" s="12">
        <f t="shared" si="146"/>
        <v>2012</v>
      </c>
      <c r="T2317" s="12"/>
    </row>
    <row r="2318" spans="1:20" ht="57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8281</v>
      </c>
      <c r="O2318" t="s">
        <v>8285</v>
      </c>
      <c r="P2318">
        <f t="shared" si="147"/>
        <v>104</v>
      </c>
      <c r="Q2318">
        <f t="shared" si="144"/>
        <v>78.03</v>
      </c>
      <c r="R2318" s="10">
        <f t="shared" si="145"/>
        <v>40079.725115740745</v>
      </c>
      <c r="S2318" s="12">
        <f t="shared" si="146"/>
        <v>2009</v>
      </c>
      <c r="T2318" s="12"/>
    </row>
    <row r="2319" spans="1:20" ht="42.75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8281</v>
      </c>
      <c r="O2319" t="s">
        <v>8285</v>
      </c>
      <c r="P2319">
        <f t="shared" si="147"/>
        <v>104</v>
      </c>
      <c r="Q2319">
        <f t="shared" si="144"/>
        <v>18.91</v>
      </c>
      <c r="R2319" s="10">
        <f t="shared" si="145"/>
        <v>40192.542233796295</v>
      </c>
      <c r="S2319" s="12">
        <f t="shared" si="146"/>
        <v>2010</v>
      </c>
      <c r="T2319" s="12"/>
    </row>
    <row r="2320" spans="1:20" ht="57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8281</v>
      </c>
      <c r="O2320" t="s">
        <v>8285</v>
      </c>
      <c r="P2320">
        <f t="shared" si="147"/>
        <v>121</v>
      </c>
      <c r="Q2320">
        <f t="shared" si="144"/>
        <v>37.130000000000003</v>
      </c>
      <c r="R2320" s="10">
        <f t="shared" si="145"/>
        <v>40050.643680555557</v>
      </c>
      <c r="S2320" s="12">
        <f t="shared" si="146"/>
        <v>2009</v>
      </c>
      <c r="T2320" s="12"/>
    </row>
    <row r="2321" spans="1:20" ht="42.75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8281</v>
      </c>
      <c r="O2321" t="s">
        <v>8285</v>
      </c>
      <c r="P2321">
        <f t="shared" si="147"/>
        <v>108</v>
      </c>
      <c r="Q2321">
        <f t="shared" si="144"/>
        <v>41.96</v>
      </c>
      <c r="R2321" s="10">
        <f t="shared" si="145"/>
        <v>41593.082002314812</v>
      </c>
      <c r="S2321" s="12">
        <f t="shared" si="146"/>
        <v>2013</v>
      </c>
      <c r="T2321" s="12"/>
    </row>
    <row r="2322" spans="1:20" ht="42.75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8281</v>
      </c>
      <c r="O2322" t="s">
        <v>8285</v>
      </c>
      <c r="P2322">
        <f t="shared" si="147"/>
        <v>109</v>
      </c>
      <c r="Q2322">
        <f t="shared" si="144"/>
        <v>61.04</v>
      </c>
      <c r="R2322" s="10">
        <f t="shared" si="145"/>
        <v>41696.817129629628</v>
      </c>
      <c r="S2322" s="12">
        <f t="shared" si="146"/>
        <v>2014</v>
      </c>
      <c r="T2322" s="12"/>
    </row>
    <row r="2323" spans="1:20" ht="42.75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8292</v>
      </c>
      <c r="O2323" t="s">
        <v>8308</v>
      </c>
      <c r="P2323">
        <f t="shared" si="147"/>
        <v>39</v>
      </c>
      <c r="Q2323">
        <f t="shared" si="144"/>
        <v>64.53</v>
      </c>
      <c r="R2323" s="10">
        <f t="shared" si="145"/>
        <v>42799.260428240741</v>
      </c>
      <c r="S2323" s="12">
        <f t="shared" si="146"/>
        <v>2017</v>
      </c>
      <c r="T2323" s="12"/>
    </row>
    <row r="2324" spans="1:20" ht="42.75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8292</v>
      </c>
      <c r="O2324" t="s">
        <v>8308</v>
      </c>
      <c r="P2324">
        <f t="shared" si="147"/>
        <v>3</v>
      </c>
      <c r="Q2324">
        <f t="shared" si="144"/>
        <v>21.25</v>
      </c>
      <c r="R2324" s="10">
        <f t="shared" si="145"/>
        <v>42804.895474537043</v>
      </c>
      <c r="S2324" s="12">
        <f t="shared" si="146"/>
        <v>2017</v>
      </c>
      <c r="T2324" s="12"/>
    </row>
    <row r="2325" spans="1:20" ht="42.75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8292</v>
      </c>
      <c r="O2325" t="s">
        <v>8308</v>
      </c>
      <c r="P2325">
        <f t="shared" si="147"/>
        <v>48</v>
      </c>
      <c r="Q2325">
        <f t="shared" si="144"/>
        <v>30</v>
      </c>
      <c r="R2325" s="10">
        <f t="shared" si="145"/>
        <v>42807.755173611105</v>
      </c>
      <c r="S2325" s="12">
        <f t="shared" si="146"/>
        <v>2017</v>
      </c>
      <c r="T2325" s="12"/>
    </row>
    <row r="2326" spans="1:20" ht="42.75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8292</v>
      </c>
      <c r="O2326" t="s">
        <v>8308</v>
      </c>
      <c r="P2326">
        <f t="shared" si="147"/>
        <v>21</v>
      </c>
      <c r="Q2326">
        <f t="shared" si="144"/>
        <v>25.49</v>
      </c>
      <c r="R2326" s="10">
        <f t="shared" si="145"/>
        <v>42790.885243055556</v>
      </c>
      <c r="S2326" s="12">
        <f t="shared" si="146"/>
        <v>2017</v>
      </c>
      <c r="T2326" s="12"/>
    </row>
    <row r="2327" spans="1:20" ht="42.75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8292</v>
      </c>
      <c r="O2327" t="s">
        <v>8308</v>
      </c>
      <c r="P2327">
        <f t="shared" si="147"/>
        <v>8</v>
      </c>
      <c r="Q2327">
        <f t="shared" si="144"/>
        <v>11.43</v>
      </c>
      <c r="R2327" s="10">
        <f t="shared" si="145"/>
        <v>42794.022349537037</v>
      </c>
      <c r="S2327" s="12">
        <f t="shared" si="146"/>
        <v>2017</v>
      </c>
      <c r="T2327" s="12"/>
    </row>
    <row r="2328" spans="1:20" ht="42.75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8292</v>
      </c>
      <c r="O2328" t="s">
        <v>8308</v>
      </c>
      <c r="P2328">
        <f t="shared" si="147"/>
        <v>1</v>
      </c>
      <c r="Q2328">
        <f t="shared" si="144"/>
        <v>108</v>
      </c>
      <c r="R2328" s="10">
        <f t="shared" si="145"/>
        <v>42804.034120370372</v>
      </c>
      <c r="S2328" s="12">
        <f t="shared" si="146"/>
        <v>2017</v>
      </c>
      <c r="T2328" s="12"/>
    </row>
    <row r="2329" spans="1:20" ht="28.5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8292</v>
      </c>
      <c r="O2329" t="s">
        <v>8308</v>
      </c>
      <c r="P2329">
        <f t="shared" si="147"/>
        <v>526</v>
      </c>
      <c r="Q2329">
        <f t="shared" si="144"/>
        <v>54.88</v>
      </c>
      <c r="R2329" s="10">
        <f t="shared" si="145"/>
        <v>41842.917129629634</v>
      </c>
      <c r="S2329" s="12">
        <f t="shared" si="146"/>
        <v>2014</v>
      </c>
      <c r="T2329" s="12"/>
    </row>
    <row r="2330" spans="1:20" ht="57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8292</v>
      </c>
      <c r="O2330" t="s">
        <v>8308</v>
      </c>
      <c r="P2330">
        <f t="shared" si="147"/>
        <v>254</v>
      </c>
      <c r="Q2330">
        <f t="shared" si="144"/>
        <v>47.38</v>
      </c>
      <c r="R2330" s="10">
        <f t="shared" si="145"/>
        <v>42139.781678240746</v>
      </c>
      <c r="S2330" s="12">
        <f t="shared" si="146"/>
        <v>2015</v>
      </c>
      <c r="T2330" s="12"/>
    </row>
    <row r="2331" spans="1:20" ht="42.75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8292</v>
      </c>
      <c r="O2331" t="s">
        <v>8308</v>
      </c>
      <c r="P2331">
        <f t="shared" si="147"/>
        <v>106</v>
      </c>
      <c r="Q2331">
        <f t="shared" si="144"/>
        <v>211.84</v>
      </c>
      <c r="R2331" s="10">
        <f t="shared" si="145"/>
        <v>41807.624374999999</v>
      </c>
      <c r="S2331" s="12">
        <f t="shared" si="146"/>
        <v>2014</v>
      </c>
      <c r="T2331" s="12"/>
    </row>
    <row r="2332" spans="1:20" ht="42.75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8292</v>
      </c>
      <c r="O2332" t="s">
        <v>8308</v>
      </c>
      <c r="P2332">
        <f t="shared" si="147"/>
        <v>102</v>
      </c>
      <c r="Q2332">
        <f t="shared" si="144"/>
        <v>219.93</v>
      </c>
      <c r="R2332" s="10">
        <f t="shared" si="145"/>
        <v>42332.89980324074</v>
      </c>
      <c r="S2332" s="12">
        <f t="shared" si="146"/>
        <v>2015</v>
      </c>
      <c r="T2332" s="12"/>
    </row>
    <row r="2333" spans="1:20" ht="42.75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8292</v>
      </c>
      <c r="O2333" t="s">
        <v>8308</v>
      </c>
      <c r="P2333">
        <f t="shared" si="147"/>
        <v>144</v>
      </c>
      <c r="Q2333">
        <f t="shared" si="144"/>
        <v>40.799999999999997</v>
      </c>
      <c r="R2333" s="10">
        <f t="shared" si="145"/>
        <v>41839.005671296298</v>
      </c>
      <c r="S2333" s="12">
        <f t="shared" si="146"/>
        <v>2014</v>
      </c>
      <c r="T2333" s="12"/>
    </row>
    <row r="2334" spans="1:20" ht="42.75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8292</v>
      </c>
      <c r="O2334" t="s">
        <v>8308</v>
      </c>
      <c r="P2334">
        <f t="shared" si="147"/>
        <v>106</v>
      </c>
      <c r="Q2334">
        <f t="shared" si="144"/>
        <v>75.5</v>
      </c>
      <c r="R2334" s="10">
        <f t="shared" si="145"/>
        <v>42011.628136574072</v>
      </c>
      <c r="S2334" s="12">
        <f t="shared" si="146"/>
        <v>2015</v>
      </c>
      <c r="T2334" s="12"/>
    </row>
    <row r="2335" spans="1:20" ht="42.75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8292</v>
      </c>
      <c r="O2335" t="s">
        <v>8308</v>
      </c>
      <c r="P2335">
        <f t="shared" si="147"/>
        <v>212</v>
      </c>
      <c r="Q2335">
        <f t="shared" si="144"/>
        <v>13.54</v>
      </c>
      <c r="R2335" s="10">
        <f t="shared" si="145"/>
        <v>41767.650347222225</v>
      </c>
      <c r="S2335" s="12">
        <f t="shared" si="146"/>
        <v>2014</v>
      </c>
      <c r="T2335" s="12"/>
    </row>
    <row r="2336" spans="1:20" ht="42.75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8292</v>
      </c>
      <c r="O2336" t="s">
        <v>8308</v>
      </c>
      <c r="P2336">
        <f t="shared" si="147"/>
        <v>102</v>
      </c>
      <c r="Q2336">
        <f t="shared" si="144"/>
        <v>60.87</v>
      </c>
      <c r="R2336" s="10">
        <f t="shared" si="145"/>
        <v>41918.670115740737</v>
      </c>
      <c r="S2336" s="12">
        <f t="shared" si="146"/>
        <v>2014</v>
      </c>
      <c r="T2336" s="12"/>
    </row>
    <row r="2337" spans="1:20" ht="42.75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8292</v>
      </c>
      <c r="O2337" t="s">
        <v>8308</v>
      </c>
      <c r="P2337">
        <f t="shared" si="147"/>
        <v>102</v>
      </c>
      <c r="Q2337">
        <f t="shared" si="144"/>
        <v>115.69</v>
      </c>
      <c r="R2337" s="10">
        <f t="shared" si="145"/>
        <v>41771.572256944448</v>
      </c>
      <c r="S2337" s="12">
        <f t="shared" si="146"/>
        <v>2014</v>
      </c>
      <c r="T2337" s="12"/>
    </row>
    <row r="2338" spans="1:20" ht="42.75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8292</v>
      </c>
      <c r="O2338" t="s">
        <v>8308</v>
      </c>
      <c r="P2338">
        <f t="shared" si="147"/>
        <v>521</v>
      </c>
      <c r="Q2338">
        <f t="shared" si="144"/>
        <v>48.1</v>
      </c>
      <c r="R2338" s="10">
        <f t="shared" si="145"/>
        <v>41666.924710648149</v>
      </c>
      <c r="S2338" s="12">
        <f t="shared" si="146"/>
        <v>2014</v>
      </c>
      <c r="T2338" s="12"/>
    </row>
    <row r="2339" spans="1:20" ht="28.5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8292</v>
      </c>
      <c r="O2339" t="s">
        <v>8308</v>
      </c>
      <c r="P2339">
        <f t="shared" si="147"/>
        <v>111</v>
      </c>
      <c r="Q2339">
        <f t="shared" si="144"/>
        <v>74.180000000000007</v>
      </c>
      <c r="R2339" s="10">
        <f t="shared" si="145"/>
        <v>41786.640543981484</v>
      </c>
      <c r="S2339" s="12">
        <f t="shared" si="146"/>
        <v>2014</v>
      </c>
      <c r="T2339" s="12"/>
    </row>
    <row r="2340" spans="1:20" ht="42.75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8292</v>
      </c>
      <c r="O2340" t="s">
        <v>8308</v>
      </c>
      <c r="P2340">
        <f t="shared" si="147"/>
        <v>101</v>
      </c>
      <c r="Q2340">
        <f t="shared" si="144"/>
        <v>123.35</v>
      </c>
      <c r="R2340" s="10">
        <f t="shared" si="145"/>
        <v>41789.896805555552</v>
      </c>
      <c r="S2340" s="12">
        <f t="shared" si="146"/>
        <v>2014</v>
      </c>
      <c r="T2340" s="12"/>
    </row>
    <row r="2341" spans="1:20" ht="42.75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8292</v>
      </c>
      <c r="O2341" t="s">
        <v>8308</v>
      </c>
      <c r="P2341">
        <f t="shared" si="147"/>
        <v>294</v>
      </c>
      <c r="Q2341">
        <f t="shared" si="144"/>
        <v>66.62</v>
      </c>
      <c r="R2341" s="10">
        <f t="shared" si="145"/>
        <v>42692.79987268518</v>
      </c>
      <c r="S2341" s="12">
        <f t="shared" si="146"/>
        <v>2016</v>
      </c>
      <c r="T2341" s="12"/>
    </row>
    <row r="2342" spans="1:20" ht="42.75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8292</v>
      </c>
      <c r="O2342" t="s">
        <v>8308</v>
      </c>
      <c r="P2342">
        <f t="shared" si="147"/>
        <v>106</v>
      </c>
      <c r="Q2342">
        <f t="shared" si="144"/>
        <v>104.99</v>
      </c>
      <c r="R2342" s="10">
        <f t="shared" si="145"/>
        <v>42643.642800925925</v>
      </c>
      <c r="S2342" s="12">
        <f t="shared" si="146"/>
        <v>2016</v>
      </c>
      <c r="T2342" s="12"/>
    </row>
    <row r="2343" spans="1:20" ht="42.75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8275</v>
      </c>
      <c r="O2343" t="s">
        <v>8276</v>
      </c>
      <c r="P2343">
        <f t="shared" si="147"/>
        <v>0</v>
      </c>
      <c r="Q2343">
        <f t="shared" si="144"/>
        <v>0</v>
      </c>
      <c r="R2343" s="10">
        <f t="shared" si="145"/>
        <v>42167.813703703709</v>
      </c>
      <c r="S2343" s="12">
        <f t="shared" si="146"/>
        <v>2015</v>
      </c>
      <c r="T2343" s="12"/>
    </row>
    <row r="2344" spans="1:20" ht="42.75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8275</v>
      </c>
      <c r="O2344" t="s">
        <v>8276</v>
      </c>
      <c r="P2344">
        <f t="shared" si="147"/>
        <v>0</v>
      </c>
      <c r="Q2344">
        <f t="shared" si="144"/>
        <v>0</v>
      </c>
      <c r="R2344" s="10">
        <f t="shared" si="145"/>
        <v>41897.702199074076</v>
      </c>
      <c r="S2344" s="12">
        <f t="shared" si="146"/>
        <v>2014</v>
      </c>
      <c r="T2344" s="12"/>
    </row>
    <row r="2345" spans="1:20" ht="42.75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8275</v>
      </c>
      <c r="O2345" t="s">
        <v>8276</v>
      </c>
      <c r="P2345">
        <f t="shared" si="147"/>
        <v>3</v>
      </c>
      <c r="Q2345">
        <f t="shared" si="144"/>
        <v>300</v>
      </c>
      <c r="R2345" s="10">
        <f t="shared" si="145"/>
        <v>42327.825289351851</v>
      </c>
      <c r="S2345" s="12">
        <f t="shared" si="146"/>
        <v>2015</v>
      </c>
      <c r="T2345" s="12"/>
    </row>
    <row r="2346" spans="1:20" ht="42.75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8275</v>
      </c>
      <c r="O2346" t="s">
        <v>8276</v>
      </c>
      <c r="P2346">
        <f t="shared" si="147"/>
        <v>0</v>
      </c>
      <c r="Q2346">
        <f t="shared" si="144"/>
        <v>1</v>
      </c>
      <c r="R2346" s="10">
        <f t="shared" si="145"/>
        <v>42515.727650462963</v>
      </c>
      <c r="S2346" s="12">
        <f t="shared" si="146"/>
        <v>2016</v>
      </c>
      <c r="T2346" s="12"/>
    </row>
    <row r="2347" spans="1:20" ht="42.75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8275</v>
      </c>
      <c r="O2347" t="s">
        <v>8276</v>
      </c>
      <c r="P2347">
        <f t="shared" si="147"/>
        <v>0</v>
      </c>
      <c r="Q2347">
        <f t="shared" si="144"/>
        <v>0</v>
      </c>
      <c r="R2347" s="10">
        <f t="shared" si="145"/>
        <v>42060.001805555556</v>
      </c>
      <c r="S2347" s="12">
        <f t="shared" si="146"/>
        <v>2015</v>
      </c>
      <c r="T2347" s="12"/>
    </row>
    <row r="2348" spans="1:20" ht="42.75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8275</v>
      </c>
      <c r="O2348" t="s">
        <v>8276</v>
      </c>
      <c r="P2348">
        <f t="shared" si="147"/>
        <v>0</v>
      </c>
      <c r="Q2348">
        <f t="shared" si="144"/>
        <v>13</v>
      </c>
      <c r="R2348" s="10">
        <f t="shared" si="145"/>
        <v>42615.79896990741</v>
      </c>
      <c r="S2348" s="12">
        <f t="shared" si="146"/>
        <v>2016</v>
      </c>
      <c r="T2348" s="12"/>
    </row>
    <row r="2349" spans="1:20" ht="42.75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8275</v>
      </c>
      <c r="O2349" t="s">
        <v>8276</v>
      </c>
      <c r="P2349">
        <f t="shared" si="147"/>
        <v>2</v>
      </c>
      <c r="Q2349">
        <f t="shared" si="144"/>
        <v>15</v>
      </c>
      <c r="R2349" s="10">
        <f t="shared" si="145"/>
        <v>42577.607361111113</v>
      </c>
      <c r="S2349" s="12">
        <f t="shared" si="146"/>
        <v>2016</v>
      </c>
      <c r="T2349" s="12"/>
    </row>
    <row r="2350" spans="1:20" ht="42.75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8275</v>
      </c>
      <c r="O2350" t="s">
        <v>8276</v>
      </c>
      <c r="P2350">
        <f t="shared" si="147"/>
        <v>0</v>
      </c>
      <c r="Q2350">
        <f t="shared" si="144"/>
        <v>54</v>
      </c>
      <c r="R2350" s="10">
        <f t="shared" si="145"/>
        <v>42360.932152777779</v>
      </c>
      <c r="S2350" s="12">
        <f t="shared" si="146"/>
        <v>2015</v>
      </c>
      <c r="T2350" s="12"/>
    </row>
    <row r="2351" spans="1:20" ht="42.75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8275</v>
      </c>
      <c r="O2351" t="s">
        <v>8276</v>
      </c>
      <c r="P2351">
        <f t="shared" si="147"/>
        <v>0</v>
      </c>
      <c r="Q2351">
        <f t="shared" si="144"/>
        <v>0</v>
      </c>
      <c r="R2351" s="10">
        <f t="shared" si="145"/>
        <v>42198.775787037041</v>
      </c>
      <c r="S2351" s="12">
        <f t="shared" si="146"/>
        <v>2015</v>
      </c>
      <c r="T2351" s="12"/>
    </row>
    <row r="2352" spans="1:20" ht="42.75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8275</v>
      </c>
      <c r="O2352" t="s">
        <v>8276</v>
      </c>
      <c r="P2352">
        <f t="shared" si="147"/>
        <v>0</v>
      </c>
      <c r="Q2352">
        <f t="shared" si="144"/>
        <v>0</v>
      </c>
      <c r="R2352" s="10">
        <f t="shared" si="145"/>
        <v>42708.842245370368</v>
      </c>
      <c r="S2352" s="12">
        <f t="shared" si="146"/>
        <v>2016</v>
      </c>
      <c r="T2352" s="12"/>
    </row>
    <row r="2353" spans="1:20" ht="28.5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8275</v>
      </c>
      <c r="O2353" t="s">
        <v>8276</v>
      </c>
      <c r="P2353">
        <f t="shared" si="147"/>
        <v>1</v>
      </c>
      <c r="Q2353">
        <f t="shared" si="144"/>
        <v>15.43</v>
      </c>
      <c r="R2353" s="10">
        <f t="shared" si="145"/>
        <v>42094.101145833338</v>
      </c>
      <c r="S2353" s="12">
        <f t="shared" si="146"/>
        <v>2015</v>
      </c>
      <c r="T2353" s="12"/>
    </row>
    <row r="2354" spans="1:20" ht="42.75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8275</v>
      </c>
      <c r="O2354" t="s">
        <v>8276</v>
      </c>
      <c r="P2354">
        <f t="shared" si="147"/>
        <v>0</v>
      </c>
      <c r="Q2354">
        <f t="shared" si="144"/>
        <v>0</v>
      </c>
      <c r="R2354" s="10">
        <f t="shared" si="145"/>
        <v>42101.633703703701</v>
      </c>
      <c r="S2354" s="12">
        <f t="shared" si="146"/>
        <v>2015</v>
      </c>
      <c r="T2354" s="12"/>
    </row>
    <row r="2355" spans="1:20" ht="42.75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8275</v>
      </c>
      <c r="O2355" t="s">
        <v>8276</v>
      </c>
      <c r="P2355">
        <f t="shared" si="147"/>
        <v>0</v>
      </c>
      <c r="Q2355">
        <f t="shared" si="144"/>
        <v>0</v>
      </c>
      <c r="R2355" s="10">
        <f t="shared" si="145"/>
        <v>42103.676180555558</v>
      </c>
      <c r="S2355" s="12">
        <f t="shared" si="146"/>
        <v>2015</v>
      </c>
      <c r="T2355" s="12"/>
    </row>
    <row r="2356" spans="1:20" ht="42.75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8275</v>
      </c>
      <c r="O2356" t="s">
        <v>8276</v>
      </c>
      <c r="P2356">
        <f t="shared" si="147"/>
        <v>0</v>
      </c>
      <c r="Q2356">
        <f t="shared" si="144"/>
        <v>25</v>
      </c>
      <c r="R2356" s="10">
        <f t="shared" si="145"/>
        <v>41954.722916666666</v>
      </c>
      <c r="S2356" s="12">
        <f t="shared" si="146"/>
        <v>2014</v>
      </c>
      <c r="T2356" s="12"/>
    </row>
    <row r="2357" spans="1:20" ht="42.75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8275</v>
      </c>
      <c r="O2357" t="s">
        <v>8276</v>
      </c>
      <c r="P2357">
        <f t="shared" si="147"/>
        <v>1</v>
      </c>
      <c r="Q2357">
        <f t="shared" si="144"/>
        <v>27.5</v>
      </c>
      <c r="R2357" s="10">
        <f t="shared" si="145"/>
        <v>42096.918240740735</v>
      </c>
      <c r="S2357" s="12">
        <f t="shared" si="146"/>
        <v>2015</v>
      </c>
      <c r="T2357" s="12"/>
    </row>
    <row r="2358" spans="1:20" ht="28.5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8275</v>
      </c>
      <c r="O2358" t="s">
        <v>8276</v>
      </c>
      <c r="P2358">
        <f t="shared" si="147"/>
        <v>0</v>
      </c>
      <c r="Q2358">
        <f t="shared" si="144"/>
        <v>0</v>
      </c>
      <c r="R2358" s="10">
        <f t="shared" si="145"/>
        <v>42130.78361111111</v>
      </c>
      <c r="S2358" s="12">
        <f t="shared" si="146"/>
        <v>2015</v>
      </c>
      <c r="T2358" s="12"/>
    </row>
    <row r="2359" spans="1:20" ht="42.75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8275</v>
      </c>
      <c r="O2359" t="s">
        <v>8276</v>
      </c>
      <c r="P2359">
        <f t="shared" si="147"/>
        <v>0</v>
      </c>
      <c r="Q2359">
        <f t="shared" si="144"/>
        <v>0</v>
      </c>
      <c r="R2359" s="10">
        <f t="shared" si="145"/>
        <v>42264.620115740734</v>
      </c>
      <c r="S2359" s="12">
        <f t="shared" si="146"/>
        <v>2015</v>
      </c>
      <c r="T2359" s="12"/>
    </row>
    <row r="2360" spans="1:20" ht="42.75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8275</v>
      </c>
      <c r="O2360" t="s">
        <v>8276</v>
      </c>
      <c r="P2360">
        <f t="shared" si="147"/>
        <v>0</v>
      </c>
      <c r="Q2360">
        <f t="shared" si="144"/>
        <v>0</v>
      </c>
      <c r="R2360" s="10">
        <f t="shared" si="145"/>
        <v>41978.930972222224</v>
      </c>
      <c r="S2360" s="12">
        <f t="shared" si="146"/>
        <v>2014</v>
      </c>
      <c r="T2360" s="12"/>
    </row>
    <row r="2361" spans="1:20" ht="42.75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8275</v>
      </c>
      <c r="O2361" t="s">
        <v>8276</v>
      </c>
      <c r="P2361">
        <f t="shared" si="147"/>
        <v>15</v>
      </c>
      <c r="Q2361">
        <f t="shared" si="144"/>
        <v>367</v>
      </c>
      <c r="R2361" s="10">
        <f t="shared" si="145"/>
        <v>42159.649583333332</v>
      </c>
      <c r="S2361" s="12">
        <f t="shared" si="146"/>
        <v>2015</v>
      </c>
      <c r="T2361" s="12"/>
    </row>
    <row r="2362" spans="1:20" ht="42.75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8275</v>
      </c>
      <c r="O2362" t="s">
        <v>8276</v>
      </c>
      <c r="P2362">
        <f t="shared" si="147"/>
        <v>0</v>
      </c>
      <c r="Q2362">
        <f t="shared" si="144"/>
        <v>2</v>
      </c>
      <c r="R2362" s="10">
        <f t="shared" si="145"/>
        <v>42377.70694444445</v>
      </c>
      <c r="S2362" s="12">
        <f t="shared" si="146"/>
        <v>2016</v>
      </c>
      <c r="T2362" s="12"/>
    </row>
    <row r="2363" spans="1:20" ht="42.75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8275</v>
      </c>
      <c r="O2363" t="s">
        <v>8276</v>
      </c>
      <c r="P2363">
        <f t="shared" si="147"/>
        <v>0</v>
      </c>
      <c r="Q2363">
        <f t="shared" si="144"/>
        <v>0</v>
      </c>
      <c r="R2363" s="10">
        <f t="shared" si="145"/>
        <v>42466.858888888892</v>
      </c>
      <c r="S2363" s="12">
        <f t="shared" si="146"/>
        <v>2016</v>
      </c>
      <c r="T2363" s="12"/>
    </row>
    <row r="2364" spans="1:20" ht="42.75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8275</v>
      </c>
      <c r="O2364" t="s">
        <v>8276</v>
      </c>
      <c r="P2364">
        <f t="shared" si="147"/>
        <v>29</v>
      </c>
      <c r="Q2364">
        <f t="shared" si="144"/>
        <v>60</v>
      </c>
      <c r="R2364" s="10">
        <f t="shared" si="145"/>
        <v>41954.688310185185</v>
      </c>
      <c r="S2364" s="12">
        <f t="shared" si="146"/>
        <v>2014</v>
      </c>
      <c r="T2364" s="12"/>
    </row>
    <row r="2365" spans="1:20" ht="42.75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8275</v>
      </c>
      <c r="O2365" t="s">
        <v>8276</v>
      </c>
      <c r="P2365">
        <f t="shared" si="147"/>
        <v>0</v>
      </c>
      <c r="Q2365">
        <f t="shared" si="144"/>
        <v>0</v>
      </c>
      <c r="R2365" s="10">
        <f t="shared" si="145"/>
        <v>42322.011574074073</v>
      </c>
      <c r="S2365" s="12">
        <f t="shared" si="146"/>
        <v>2015</v>
      </c>
      <c r="T2365" s="12"/>
    </row>
    <row r="2366" spans="1:20" ht="28.5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8275</v>
      </c>
      <c r="O2366" t="s">
        <v>8276</v>
      </c>
      <c r="P2366">
        <f t="shared" si="147"/>
        <v>0</v>
      </c>
      <c r="Q2366">
        <f t="shared" si="144"/>
        <v>0</v>
      </c>
      <c r="R2366" s="10">
        <f t="shared" si="145"/>
        <v>42248.934675925921</v>
      </c>
      <c r="S2366" s="12">
        <f t="shared" si="146"/>
        <v>2015</v>
      </c>
      <c r="T2366" s="12"/>
    </row>
    <row r="2367" spans="1:20" ht="42.75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8275</v>
      </c>
      <c r="O2367" t="s">
        <v>8276</v>
      </c>
      <c r="P2367">
        <f t="shared" si="147"/>
        <v>0</v>
      </c>
      <c r="Q2367">
        <f t="shared" si="144"/>
        <v>0</v>
      </c>
      <c r="R2367" s="10">
        <f t="shared" si="145"/>
        <v>42346.736400462964</v>
      </c>
      <c r="S2367" s="12">
        <f t="shared" si="146"/>
        <v>2015</v>
      </c>
      <c r="T2367" s="12"/>
    </row>
    <row r="2368" spans="1:20" ht="42.75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8275</v>
      </c>
      <c r="O2368" t="s">
        <v>8276</v>
      </c>
      <c r="P2368">
        <f t="shared" si="147"/>
        <v>11</v>
      </c>
      <c r="Q2368">
        <f t="shared" si="144"/>
        <v>97.41</v>
      </c>
      <c r="R2368" s="10">
        <f t="shared" si="145"/>
        <v>42268.531631944439</v>
      </c>
      <c r="S2368" s="12">
        <f t="shared" si="146"/>
        <v>2015</v>
      </c>
      <c r="T2368" s="12"/>
    </row>
    <row r="2369" spans="1:20" ht="42.75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8275</v>
      </c>
      <c r="O2369" t="s">
        <v>8276</v>
      </c>
      <c r="P2369">
        <f t="shared" si="147"/>
        <v>1</v>
      </c>
      <c r="Q2369">
        <f t="shared" si="144"/>
        <v>47.86</v>
      </c>
      <c r="R2369" s="10">
        <f t="shared" si="145"/>
        <v>42425.970092592594</v>
      </c>
      <c r="S2369" s="12">
        <f t="shared" si="146"/>
        <v>2016</v>
      </c>
      <c r="T2369" s="12"/>
    </row>
    <row r="2370" spans="1:20" ht="42.75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8275</v>
      </c>
      <c r="O2370" t="s">
        <v>8276</v>
      </c>
      <c r="P2370">
        <f t="shared" si="147"/>
        <v>0</v>
      </c>
      <c r="Q2370">
        <f t="shared" si="144"/>
        <v>50</v>
      </c>
      <c r="R2370" s="10">
        <f t="shared" si="145"/>
        <v>42063.721817129626</v>
      </c>
      <c r="S2370" s="12">
        <f t="shared" si="146"/>
        <v>2015</v>
      </c>
      <c r="T2370" s="12"/>
    </row>
    <row r="2371" spans="1:20" ht="42.75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8275</v>
      </c>
      <c r="O2371" t="s">
        <v>8276</v>
      </c>
      <c r="P2371">
        <f t="shared" si="147"/>
        <v>0</v>
      </c>
      <c r="Q2371">
        <f t="shared" ref="Q2371:Q2434" si="148">IFERROR(ROUND(E2371/L2371,2),0)</f>
        <v>0</v>
      </c>
      <c r="R2371" s="10">
        <f t="shared" ref="R2371:R2434" si="149">(((J2371/60)/60)/24)+DATE(1970,1,1)</f>
        <v>42380.812627314815</v>
      </c>
      <c r="S2371" s="12">
        <f t="shared" ref="S2371:S2434" si="150">YEAR(R2371)</f>
        <v>2016</v>
      </c>
      <c r="T2371" s="12"/>
    </row>
    <row r="2372" spans="1:20" ht="42.75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8275</v>
      </c>
      <c r="O2372" t="s">
        <v>8276</v>
      </c>
      <c r="P2372">
        <f t="shared" ref="P2372:P2435" si="151">ROUND(E2372/D2372*100,0)</f>
        <v>0</v>
      </c>
      <c r="Q2372">
        <f t="shared" si="148"/>
        <v>20.5</v>
      </c>
      <c r="R2372" s="10">
        <f t="shared" si="149"/>
        <v>41961.18913194444</v>
      </c>
      <c r="S2372" s="12">
        <f t="shared" si="150"/>
        <v>2014</v>
      </c>
      <c r="T2372" s="12"/>
    </row>
    <row r="2373" spans="1:20" ht="42.75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8275</v>
      </c>
      <c r="O2373" t="s">
        <v>8276</v>
      </c>
      <c r="P2373">
        <f t="shared" si="151"/>
        <v>0</v>
      </c>
      <c r="Q2373">
        <f t="shared" si="148"/>
        <v>0</v>
      </c>
      <c r="R2373" s="10">
        <f t="shared" si="149"/>
        <v>42150.777731481481</v>
      </c>
      <c r="S2373" s="12">
        <f t="shared" si="150"/>
        <v>2015</v>
      </c>
      <c r="T2373" s="12"/>
    </row>
    <row r="2374" spans="1:20" ht="42.75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8275</v>
      </c>
      <c r="O2374" t="s">
        <v>8276</v>
      </c>
      <c r="P2374">
        <f t="shared" si="151"/>
        <v>3</v>
      </c>
      <c r="Q2374">
        <f t="shared" si="148"/>
        <v>30</v>
      </c>
      <c r="R2374" s="10">
        <f t="shared" si="149"/>
        <v>42088.069108796291</v>
      </c>
      <c r="S2374" s="12">
        <f t="shared" si="150"/>
        <v>2015</v>
      </c>
      <c r="T2374" s="12"/>
    </row>
    <row r="2375" spans="1:20" ht="28.5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8275</v>
      </c>
      <c r="O2375" t="s">
        <v>8276</v>
      </c>
      <c r="P2375">
        <f t="shared" si="151"/>
        <v>0</v>
      </c>
      <c r="Q2375">
        <f t="shared" si="148"/>
        <v>50</v>
      </c>
      <c r="R2375" s="10">
        <f t="shared" si="149"/>
        <v>42215.662314814821</v>
      </c>
      <c r="S2375" s="12">
        <f t="shared" si="150"/>
        <v>2015</v>
      </c>
      <c r="T2375" s="12"/>
    </row>
    <row r="2376" spans="1:20" ht="42.75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8275</v>
      </c>
      <c r="O2376" t="s">
        <v>8276</v>
      </c>
      <c r="P2376">
        <f t="shared" si="151"/>
        <v>0</v>
      </c>
      <c r="Q2376">
        <f t="shared" si="148"/>
        <v>10</v>
      </c>
      <c r="R2376" s="10">
        <f t="shared" si="149"/>
        <v>42017.843287037031</v>
      </c>
      <c r="S2376" s="12">
        <f t="shared" si="150"/>
        <v>2015</v>
      </c>
      <c r="T2376" s="12"/>
    </row>
    <row r="2377" spans="1:20" ht="42.75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8275</v>
      </c>
      <c r="O2377" t="s">
        <v>8276</v>
      </c>
      <c r="P2377">
        <f t="shared" si="151"/>
        <v>0</v>
      </c>
      <c r="Q2377">
        <f t="shared" si="148"/>
        <v>0</v>
      </c>
      <c r="R2377" s="10">
        <f t="shared" si="149"/>
        <v>42592.836076388892</v>
      </c>
      <c r="S2377" s="12">
        <f t="shared" si="150"/>
        <v>2016</v>
      </c>
      <c r="T2377" s="12"/>
    </row>
    <row r="2378" spans="1:20" ht="42.75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8275</v>
      </c>
      <c r="O2378" t="s">
        <v>8276</v>
      </c>
      <c r="P2378">
        <f t="shared" si="151"/>
        <v>11</v>
      </c>
      <c r="Q2378">
        <f t="shared" si="148"/>
        <v>81.58</v>
      </c>
      <c r="R2378" s="10">
        <f t="shared" si="149"/>
        <v>42318.925532407404</v>
      </c>
      <c r="S2378" s="12">
        <f t="shared" si="150"/>
        <v>2015</v>
      </c>
      <c r="T2378" s="12"/>
    </row>
    <row r="2379" spans="1:20" ht="42.75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8275</v>
      </c>
      <c r="O2379" t="s">
        <v>8276</v>
      </c>
      <c r="P2379">
        <f t="shared" si="151"/>
        <v>0</v>
      </c>
      <c r="Q2379">
        <f t="shared" si="148"/>
        <v>0</v>
      </c>
      <c r="R2379" s="10">
        <f t="shared" si="149"/>
        <v>42669.870173611111</v>
      </c>
      <c r="S2379" s="12">
        <f t="shared" si="150"/>
        <v>2016</v>
      </c>
      <c r="T2379" s="12"/>
    </row>
    <row r="2380" spans="1:20" ht="42.75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8275</v>
      </c>
      <c r="O2380" t="s">
        <v>8276</v>
      </c>
      <c r="P2380">
        <f t="shared" si="151"/>
        <v>0</v>
      </c>
      <c r="Q2380">
        <f t="shared" si="148"/>
        <v>0</v>
      </c>
      <c r="R2380" s="10">
        <f t="shared" si="149"/>
        <v>42213.013078703705</v>
      </c>
      <c r="S2380" s="12">
        <f t="shared" si="150"/>
        <v>2015</v>
      </c>
      <c r="T2380" s="12"/>
    </row>
    <row r="2381" spans="1:20" ht="28.5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8275</v>
      </c>
      <c r="O2381" t="s">
        <v>8276</v>
      </c>
      <c r="P2381">
        <f t="shared" si="151"/>
        <v>0</v>
      </c>
      <c r="Q2381">
        <f t="shared" si="148"/>
        <v>0</v>
      </c>
      <c r="R2381" s="10">
        <f t="shared" si="149"/>
        <v>42237.016388888893</v>
      </c>
      <c r="S2381" s="12">
        <f t="shared" si="150"/>
        <v>2015</v>
      </c>
      <c r="T2381" s="12"/>
    </row>
    <row r="2382" spans="1:20" ht="42.75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8275</v>
      </c>
      <c r="O2382" t="s">
        <v>8276</v>
      </c>
      <c r="P2382">
        <f t="shared" si="151"/>
        <v>0</v>
      </c>
      <c r="Q2382">
        <f t="shared" si="148"/>
        <v>18.329999999999998</v>
      </c>
      <c r="R2382" s="10">
        <f t="shared" si="149"/>
        <v>42248.793310185181</v>
      </c>
      <c r="S2382" s="12">
        <f t="shared" si="150"/>
        <v>2015</v>
      </c>
      <c r="T2382" s="12"/>
    </row>
    <row r="2383" spans="1:20" ht="42.75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8275</v>
      </c>
      <c r="O2383" t="s">
        <v>8276</v>
      </c>
      <c r="P2383">
        <f t="shared" si="151"/>
        <v>2</v>
      </c>
      <c r="Q2383">
        <f t="shared" si="148"/>
        <v>224.43</v>
      </c>
      <c r="R2383" s="10">
        <f t="shared" si="149"/>
        <v>42074.935740740737</v>
      </c>
      <c r="S2383" s="12">
        <f t="shared" si="150"/>
        <v>2015</v>
      </c>
      <c r="T2383" s="12"/>
    </row>
    <row r="2384" spans="1:20" ht="57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8275</v>
      </c>
      <c r="O2384" t="s">
        <v>8276</v>
      </c>
      <c r="P2384">
        <f t="shared" si="151"/>
        <v>3</v>
      </c>
      <c r="Q2384">
        <f t="shared" si="148"/>
        <v>37.5</v>
      </c>
      <c r="R2384" s="10">
        <f t="shared" si="149"/>
        <v>42195.187534722223</v>
      </c>
      <c r="S2384" s="12">
        <f t="shared" si="150"/>
        <v>2015</v>
      </c>
      <c r="T2384" s="12"/>
    </row>
    <row r="2385" spans="1:20" ht="42.75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8275</v>
      </c>
      <c r="O2385" t="s">
        <v>8276</v>
      </c>
      <c r="P2385">
        <f t="shared" si="151"/>
        <v>4</v>
      </c>
      <c r="Q2385">
        <f t="shared" si="148"/>
        <v>145</v>
      </c>
      <c r="R2385" s="10">
        <f t="shared" si="149"/>
        <v>42027.056793981479</v>
      </c>
      <c r="S2385" s="12">
        <f t="shared" si="150"/>
        <v>2015</v>
      </c>
      <c r="T2385" s="12"/>
    </row>
    <row r="2386" spans="1:20" ht="42.75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8275</v>
      </c>
      <c r="O2386" t="s">
        <v>8276</v>
      </c>
      <c r="P2386">
        <f t="shared" si="151"/>
        <v>1</v>
      </c>
      <c r="Q2386">
        <f t="shared" si="148"/>
        <v>1</v>
      </c>
      <c r="R2386" s="10">
        <f t="shared" si="149"/>
        <v>41927.067627314813</v>
      </c>
      <c r="S2386" s="12">
        <f t="shared" si="150"/>
        <v>2014</v>
      </c>
      <c r="T2386" s="12"/>
    </row>
    <row r="2387" spans="1:20" ht="42.75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8275</v>
      </c>
      <c r="O2387" t="s">
        <v>8276</v>
      </c>
      <c r="P2387">
        <f t="shared" si="151"/>
        <v>1</v>
      </c>
      <c r="Q2387">
        <f t="shared" si="148"/>
        <v>112.57</v>
      </c>
      <c r="R2387" s="10">
        <f t="shared" si="149"/>
        <v>42191.70175925926</v>
      </c>
      <c r="S2387" s="12">
        <f t="shared" si="150"/>
        <v>2015</v>
      </c>
      <c r="T2387" s="12"/>
    </row>
    <row r="2388" spans="1:20" ht="42.75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8275</v>
      </c>
      <c r="O2388" t="s">
        <v>8276</v>
      </c>
      <c r="P2388">
        <f t="shared" si="151"/>
        <v>0</v>
      </c>
      <c r="Q2388">
        <f t="shared" si="148"/>
        <v>0</v>
      </c>
      <c r="R2388" s="10">
        <f t="shared" si="149"/>
        <v>41954.838240740741</v>
      </c>
      <c r="S2388" s="12">
        <f t="shared" si="150"/>
        <v>2014</v>
      </c>
      <c r="T2388" s="12"/>
    </row>
    <row r="2389" spans="1:20" ht="42.75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8275</v>
      </c>
      <c r="O2389" t="s">
        <v>8276</v>
      </c>
      <c r="P2389">
        <f t="shared" si="151"/>
        <v>1</v>
      </c>
      <c r="Q2389">
        <f t="shared" si="148"/>
        <v>342</v>
      </c>
      <c r="R2389" s="10">
        <f t="shared" si="149"/>
        <v>42528.626620370371</v>
      </c>
      <c r="S2389" s="12">
        <f t="shared" si="150"/>
        <v>2016</v>
      </c>
      <c r="T2389" s="12"/>
    </row>
    <row r="2390" spans="1:20" ht="42.75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8275</v>
      </c>
      <c r="O2390" t="s">
        <v>8276</v>
      </c>
      <c r="P2390">
        <f t="shared" si="151"/>
        <v>1</v>
      </c>
      <c r="Q2390">
        <f t="shared" si="148"/>
        <v>57.88</v>
      </c>
      <c r="R2390" s="10">
        <f t="shared" si="149"/>
        <v>41989.853692129633</v>
      </c>
      <c r="S2390" s="12">
        <f t="shared" si="150"/>
        <v>2014</v>
      </c>
      <c r="T2390" s="12"/>
    </row>
    <row r="2391" spans="1:20" ht="57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8275</v>
      </c>
      <c r="O2391" t="s">
        <v>8276</v>
      </c>
      <c r="P2391">
        <f t="shared" si="151"/>
        <v>0</v>
      </c>
      <c r="Q2391">
        <f t="shared" si="148"/>
        <v>30</v>
      </c>
      <c r="R2391" s="10">
        <f t="shared" si="149"/>
        <v>42179.653379629628</v>
      </c>
      <c r="S2391" s="12">
        <f t="shared" si="150"/>
        <v>2015</v>
      </c>
      <c r="T2391" s="12"/>
    </row>
    <row r="2392" spans="1:20" ht="42.75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8275</v>
      </c>
      <c r="O2392" t="s">
        <v>8276</v>
      </c>
      <c r="P2392">
        <f t="shared" si="151"/>
        <v>0</v>
      </c>
      <c r="Q2392">
        <f t="shared" si="148"/>
        <v>0</v>
      </c>
      <c r="R2392" s="10">
        <f t="shared" si="149"/>
        <v>41968.262314814812</v>
      </c>
      <c r="S2392" s="12">
        <f t="shared" si="150"/>
        <v>2014</v>
      </c>
      <c r="T2392" s="12"/>
    </row>
    <row r="2393" spans="1:20" ht="28.5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8275</v>
      </c>
      <c r="O2393" t="s">
        <v>8276</v>
      </c>
      <c r="P2393">
        <f t="shared" si="151"/>
        <v>0</v>
      </c>
      <c r="Q2393">
        <f t="shared" si="148"/>
        <v>25</v>
      </c>
      <c r="R2393" s="10">
        <f t="shared" si="149"/>
        <v>42064.794490740736</v>
      </c>
      <c r="S2393" s="12">
        <f t="shared" si="150"/>
        <v>2015</v>
      </c>
      <c r="T2393" s="12"/>
    </row>
    <row r="2394" spans="1:20" ht="42.75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8275</v>
      </c>
      <c r="O2394" t="s">
        <v>8276</v>
      </c>
      <c r="P2394">
        <f t="shared" si="151"/>
        <v>0</v>
      </c>
      <c r="Q2394">
        <f t="shared" si="148"/>
        <v>0</v>
      </c>
      <c r="R2394" s="10">
        <f t="shared" si="149"/>
        <v>42276.120636574073</v>
      </c>
      <c r="S2394" s="12">
        <f t="shared" si="150"/>
        <v>2015</v>
      </c>
      <c r="T2394" s="12"/>
    </row>
    <row r="2395" spans="1:20" ht="42.75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8275</v>
      </c>
      <c r="O2395" t="s">
        <v>8276</v>
      </c>
      <c r="P2395">
        <f t="shared" si="151"/>
        <v>0</v>
      </c>
      <c r="Q2395">
        <f t="shared" si="148"/>
        <v>50</v>
      </c>
      <c r="R2395" s="10">
        <f t="shared" si="149"/>
        <v>42194.648344907408</v>
      </c>
      <c r="S2395" s="12">
        <f t="shared" si="150"/>
        <v>2015</v>
      </c>
      <c r="T2395" s="12"/>
    </row>
    <row r="2396" spans="1:20" ht="42.75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8275</v>
      </c>
      <c r="O2396" t="s">
        <v>8276</v>
      </c>
      <c r="P2396">
        <f t="shared" si="151"/>
        <v>0</v>
      </c>
      <c r="Q2396">
        <f t="shared" si="148"/>
        <v>1.5</v>
      </c>
      <c r="R2396" s="10">
        <f t="shared" si="149"/>
        <v>42031.362187499995</v>
      </c>
      <c r="S2396" s="12">
        <f t="shared" si="150"/>
        <v>2015</v>
      </c>
      <c r="T2396" s="12"/>
    </row>
    <row r="2397" spans="1:20" ht="42.75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8275</v>
      </c>
      <c r="O2397" t="s">
        <v>8276</v>
      </c>
      <c r="P2397">
        <f t="shared" si="151"/>
        <v>0</v>
      </c>
      <c r="Q2397">
        <f t="shared" si="148"/>
        <v>0</v>
      </c>
      <c r="R2397" s="10">
        <f t="shared" si="149"/>
        <v>42717.121377314819</v>
      </c>
      <c r="S2397" s="12">
        <f t="shared" si="150"/>
        <v>2016</v>
      </c>
      <c r="T2397" s="12"/>
    </row>
    <row r="2398" spans="1:20" ht="42.75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8275</v>
      </c>
      <c r="O2398" t="s">
        <v>8276</v>
      </c>
      <c r="P2398">
        <f t="shared" si="151"/>
        <v>0</v>
      </c>
      <c r="Q2398">
        <f t="shared" si="148"/>
        <v>10</v>
      </c>
      <c r="R2398" s="10">
        <f t="shared" si="149"/>
        <v>42262.849050925928</v>
      </c>
      <c r="S2398" s="12">
        <f t="shared" si="150"/>
        <v>2015</v>
      </c>
      <c r="T2398" s="12"/>
    </row>
    <row r="2399" spans="1:20" ht="42.75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8275</v>
      </c>
      <c r="O2399" t="s">
        <v>8276</v>
      </c>
      <c r="P2399">
        <f t="shared" si="151"/>
        <v>0</v>
      </c>
      <c r="Q2399">
        <f t="shared" si="148"/>
        <v>0</v>
      </c>
      <c r="R2399" s="10">
        <f t="shared" si="149"/>
        <v>41976.88490740741</v>
      </c>
      <c r="S2399" s="12">
        <f t="shared" si="150"/>
        <v>2014</v>
      </c>
      <c r="T2399" s="12"/>
    </row>
    <row r="2400" spans="1:20" ht="42.75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8275</v>
      </c>
      <c r="O2400" t="s">
        <v>8276</v>
      </c>
      <c r="P2400">
        <f t="shared" si="151"/>
        <v>0</v>
      </c>
      <c r="Q2400">
        <f t="shared" si="148"/>
        <v>0</v>
      </c>
      <c r="R2400" s="10">
        <f t="shared" si="149"/>
        <v>42157.916481481487</v>
      </c>
      <c r="S2400" s="12">
        <f t="shared" si="150"/>
        <v>2015</v>
      </c>
      <c r="T2400" s="12"/>
    </row>
    <row r="2401" spans="1:20" ht="42.75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8275</v>
      </c>
      <c r="O2401" t="s">
        <v>8276</v>
      </c>
      <c r="P2401">
        <f t="shared" si="151"/>
        <v>0</v>
      </c>
      <c r="Q2401">
        <f t="shared" si="148"/>
        <v>0</v>
      </c>
      <c r="R2401" s="10">
        <f t="shared" si="149"/>
        <v>41956.853078703702</v>
      </c>
      <c r="S2401" s="12">
        <f t="shared" si="150"/>
        <v>2014</v>
      </c>
      <c r="T2401" s="12"/>
    </row>
    <row r="2402" spans="1:20" ht="42.75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8275</v>
      </c>
      <c r="O2402" t="s">
        <v>8276</v>
      </c>
      <c r="P2402">
        <f t="shared" si="151"/>
        <v>0</v>
      </c>
      <c r="Q2402">
        <f t="shared" si="148"/>
        <v>0</v>
      </c>
      <c r="R2402" s="10">
        <f t="shared" si="149"/>
        <v>42444.268101851849</v>
      </c>
      <c r="S2402" s="12">
        <f t="shared" si="150"/>
        <v>2016</v>
      </c>
      <c r="T2402" s="12"/>
    </row>
    <row r="2403" spans="1:20" ht="42.75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8292</v>
      </c>
      <c r="O2403" t="s">
        <v>8293</v>
      </c>
      <c r="P2403">
        <f t="shared" si="151"/>
        <v>1</v>
      </c>
      <c r="Q2403">
        <f t="shared" si="148"/>
        <v>22.33</v>
      </c>
      <c r="R2403" s="10">
        <f t="shared" si="149"/>
        <v>42374.822870370372</v>
      </c>
      <c r="S2403" s="12">
        <f t="shared" si="150"/>
        <v>2016</v>
      </c>
      <c r="T2403" s="12"/>
    </row>
    <row r="2404" spans="1:20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8292</v>
      </c>
      <c r="O2404" t="s">
        <v>8293</v>
      </c>
      <c r="P2404">
        <f t="shared" si="151"/>
        <v>0</v>
      </c>
      <c r="Q2404">
        <f t="shared" si="148"/>
        <v>52</v>
      </c>
      <c r="R2404" s="10">
        <f t="shared" si="149"/>
        <v>42107.679756944446</v>
      </c>
      <c r="S2404" s="12">
        <f t="shared" si="150"/>
        <v>2015</v>
      </c>
      <c r="T2404" s="12"/>
    </row>
    <row r="2405" spans="1:20" ht="42.75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8292</v>
      </c>
      <c r="O2405" t="s">
        <v>8293</v>
      </c>
      <c r="P2405">
        <f t="shared" si="151"/>
        <v>17</v>
      </c>
      <c r="Q2405">
        <f t="shared" si="148"/>
        <v>16.829999999999998</v>
      </c>
      <c r="R2405" s="10">
        <f t="shared" si="149"/>
        <v>42399.882615740738</v>
      </c>
      <c r="S2405" s="12">
        <f t="shared" si="150"/>
        <v>2016</v>
      </c>
      <c r="T2405" s="12"/>
    </row>
    <row r="2406" spans="1:20" ht="42.75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8292</v>
      </c>
      <c r="O2406" t="s">
        <v>8293</v>
      </c>
      <c r="P2406">
        <f t="shared" si="151"/>
        <v>0</v>
      </c>
      <c r="Q2406">
        <f t="shared" si="148"/>
        <v>0</v>
      </c>
      <c r="R2406" s="10">
        <f t="shared" si="149"/>
        <v>42342.03943287037</v>
      </c>
      <c r="S2406" s="12">
        <f t="shared" si="150"/>
        <v>2015</v>
      </c>
      <c r="T2406" s="12"/>
    </row>
    <row r="2407" spans="1:20" ht="42.75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8292</v>
      </c>
      <c r="O2407" t="s">
        <v>8293</v>
      </c>
      <c r="P2407">
        <f t="shared" si="151"/>
        <v>23</v>
      </c>
      <c r="Q2407">
        <f t="shared" si="148"/>
        <v>56.3</v>
      </c>
      <c r="R2407" s="10">
        <f t="shared" si="149"/>
        <v>42595.585358796292</v>
      </c>
      <c r="S2407" s="12">
        <f t="shared" si="150"/>
        <v>2016</v>
      </c>
      <c r="T2407" s="12"/>
    </row>
    <row r="2408" spans="1:20" ht="42.75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8292</v>
      </c>
      <c r="O2408" t="s">
        <v>8293</v>
      </c>
      <c r="P2408">
        <f t="shared" si="151"/>
        <v>41</v>
      </c>
      <c r="Q2408">
        <f t="shared" si="148"/>
        <v>84.06</v>
      </c>
      <c r="R2408" s="10">
        <f t="shared" si="149"/>
        <v>41983.110995370371</v>
      </c>
      <c r="S2408" s="12">
        <f t="shared" si="150"/>
        <v>2014</v>
      </c>
      <c r="T2408" s="12"/>
    </row>
    <row r="2409" spans="1:20" ht="57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8292</v>
      </c>
      <c r="O2409" t="s">
        <v>8293</v>
      </c>
      <c r="P2409">
        <f t="shared" si="151"/>
        <v>25</v>
      </c>
      <c r="Q2409">
        <f t="shared" si="148"/>
        <v>168.39</v>
      </c>
      <c r="R2409" s="10">
        <f t="shared" si="149"/>
        <v>42082.575555555552</v>
      </c>
      <c r="S2409" s="12">
        <f t="shared" si="150"/>
        <v>2015</v>
      </c>
      <c r="T2409" s="12"/>
    </row>
    <row r="2410" spans="1:20" ht="42.75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8292</v>
      </c>
      <c r="O2410" t="s">
        <v>8293</v>
      </c>
      <c r="P2410">
        <f t="shared" si="151"/>
        <v>0</v>
      </c>
      <c r="Q2410">
        <f t="shared" si="148"/>
        <v>15</v>
      </c>
      <c r="R2410" s="10">
        <f t="shared" si="149"/>
        <v>41919.140706018516</v>
      </c>
      <c r="S2410" s="12">
        <f t="shared" si="150"/>
        <v>2014</v>
      </c>
      <c r="T2410" s="12"/>
    </row>
    <row r="2411" spans="1:20" ht="42.75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8292</v>
      </c>
      <c r="O2411" t="s">
        <v>8293</v>
      </c>
      <c r="P2411">
        <f t="shared" si="151"/>
        <v>2</v>
      </c>
      <c r="Q2411">
        <f t="shared" si="148"/>
        <v>76.67</v>
      </c>
      <c r="R2411" s="10">
        <f t="shared" si="149"/>
        <v>42204.875868055555</v>
      </c>
      <c r="S2411" s="12">
        <f t="shared" si="150"/>
        <v>2015</v>
      </c>
      <c r="T2411" s="12"/>
    </row>
    <row r="2412" spans="1:20" ht="57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8292</v>
      </c>
      <c r="O2412" t="s">
        <v>8293</v>
      </c>
      <c r="P2412">
        <f t="shared" si="151"/>
        <v>0</v>
      </c>
      <c r="Q2412">
        <f t="shared" si="148"/>
        <v>0</v>
      </c>
      <c r="R2412" s="10">
        <f t="shared" si="149"/>
        <v>42224.408275462964</v>
      </c>
      <c r="S2412" s="12">
        <f t="shared" si="150"/>
        <v>2015</v>
      </c>
      <c r="T2412" s="12"/>
    </row>
    <row r="2413" spans="1:20" ht="42.75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8292</v>
      </c>
      <c r="O2413" t="s">
        <v>8293</v>
      </c>
      <c r="P2413">
        <f t="shared" si="151"/>
        <v>1</v>
      </c>
      <c r="Q2413">
        <f t="shared" si="148"/>
        <v>50.33</v>
      </c>
      <c r="R2413" s="10">
        <f t="shared" si="149"/>
        <v>42211.732430555552</v>
      </c>
      <c r="S2413" s="12">
        <f t="shared" si="150"/>
        <v>2015</v>
      </c>
      <c r="T2413" s="12"/>
    </row>
    <row r="2414" spans="1:20" ht="42.75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8292</v>
      </c>
      <c r="O2414" t="s">
        <v>8293</v>
      </c>
      <c r="P2414">
        <f t="shared" si="151"/>
        <v>0</v>
      </c>
      <c r="Q2414">
        <f t="shared" si="148"/>
        <v>0</v>
      </c>
      <c r="R2414" s="10">
        <f t="shared" si="149"/>
        <v>42655.736956018518</v>
      </c>
      <c r="S2414" s="12">
        <f t="shared" si="150"/>
        <v>2016</v>
      </c>
      <c r="T2414" s="12"/>
    </row>
    <row r="2415" spans="1:20" ht="42.75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8292</v>
      </c>
      <c r="O2415" t="s">
        <v>8293</v>
      </c>
      <c r="P2415">
        <f t="shared" si="151"/>
        <v>1</v>
      </c>
      <c r="Q2415">
        <f t="shared" si="148"/>
        <v>8.33</v>
      </c>
      <c r="R2415" s="10">
        <f t="shared" si="149"/>
        <v>41760.10974537037</v>
      </c>
      <c r="S2415" s="12">
        <f t="shared" si="150"/>
        <v>2014</v>
      </c>
      <c r="T2415" s="12"/>
    </row>
    <row r="2416" spans="1:20" ht="42.75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8292</v>
      </c>
      <c r="O2416" t="s">
        <v>8293</v>
      </c>
      <c r="P2416">
        <f t="shared" si="151"/>
        <v>3</v>
      </c>
      <c r="Q2416">
        <f t="shared" si="148"/>
        <v>35.380000000000003</v>
      </c>
      <c r="R2416" s="10">
        <f t="shared" si="149"/>
        <v>42198.695138888885</v>
      </c>
      <c r="S2416" s="12">
        <f t="shared" si="150"/>
        <v>2015</v>
      </c>
      <c r="T2416" s="12"/>
    </row>
    <row r="2417" spans="1:20" ht="42.75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8292</v>
      </c>
      <c r="O2417" t="s">
        <v>8293</v>
      </c>
      <c r="P2417">
        <f t="shared" si="151"/>
        <v>1</v>
      </c>
      <c r="Q2417">
        <f t="shared" si="148"/>
        <v>55.83</v>
      </c>
      <c r="R2417" s="10">
        <f t="shared" si="149"/>
        <v>42536.862800925926</v>
      </c>
      <c r="S2417" s="12">
        <f t="shared" si="150"/>
        <v>2016</v>
      </c>
      <c r="T2417" s="12"/>
    </row>
    <row r="2418" spans="1:20" ht="42.75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8292</v>
      </c>
      <c r="O2418" t="s">
        <v>8293</v>
      </c>
      <c r="P2418">
        <f t="shared" si="151"/>
        <v>0</v>
      </c>
      <c r="Q2418">
        <f t="shared" si="148"/>
        <v>5</v>
      </c>
      <c r="R2418" s="10">
        <f t="shared" si="149"/>
        <v>42019.737766203703</v>
      </c>
      <c r="S2418" s="12">
        <f t="shared" si="150"/>
        <v>2015</v>
      </c>
      <c r="T2418" s="12"/>
    </row>
    <row r="2419" spans="1:20" ht="42.75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8292</v>
      </c>
      <c r="O2419" t="s">
        <v>8293</v>
      </c>
      <c r="P2419">
        <f t="shared" si="151"/>
        <v>0</v>
      </c>
      <c r="Q2419">
        <f t="shared" si="148"/>
        <v>0</v>
      </c>
      <c r="R2419" s="10">
        <f t="shared" si="149"/>
        <v>41831.884108796294</v>
      </c>
      <c r="S2419" s="12">
        <f t="shared" si="150"/>
        <v>2014</v>
      </c>
      <c r="T2419" s="12"/>
    </row>
    <row r="2420" spans="1:20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8292</v>
      </c>
      <c r="O2420" t="s">
        <v>8293</v>
      </c>
      <c r="P2420">
        <f t="shared" si="151"/>
        <v>0</v>
      </c>
      <c r="Q2420">
        <f t="shared" si="148"/>
        <v>1</v>
      </c>
      <c r="R2420" s="10">
        <f t="shared" si="149"/>
        <v>42027.856990740736</v>
      </c>
      <c r="S2420" s="12">
        <f t="shared" si="150"/>
        <v>2015</v>
      </c>
      <c r="T2420" s="12"/>
    </row>
    <row r="2421" spans="1:20" ht="42.75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8292</v>
      </c>
      <c r="O2421" t="s">
        <v>8293</v>
      </c>
      <c r="P2421">
        <f t="shared" si="151"/>
        <v>0</v>
      </c>
      <c r="Q2421">
        <f t="shared" si="148"/>
        <v>0</v>
      </c>
      <c r="R2421" s="10">
        <f t="shared" si="149"/>
        <v>41993.738298611104</v>
      </c>
      <c r="S2421" s="12">
        <f t="shared" si="150"/>
        <v>2014</v>
      </c>
      <c r="T2421" s="12"/>
    </row>
    <row r="2422" spans="1:20" ht="42.75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8292</v>
      </c>
      <c r="O2422" t="s">
        <v>8293</v>
      </c>
      <c r="P2422">
        <f t="shared" si="151"/>
        <v>15</v>
      </c>
      <c r="Q2422">
        <f t="shared" si="148"/>
        <v>69.47</v>
      </c>
      <c r="R2422" s="10">
        <f t="shared" si="149"/>
        <v>41893.028877314813</v>
      </c>
      <c r="S2422" s="12">
        <f t="shared" si="150"/>
        <v>2014</v>
      </c>
      <c r="T2422" s="12"/>
    </row>
    <row r="2423" spans="1:20" ht="28.5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8292</v>
      </c>
      <c r="O2423" t="s">
        <v>8293</v>
      </c>
      <c r="P2423">
        <f t="shared" si="151"/>
        <v>0</v>
      </c>
      <c r="Q2423">
        <f t="shared" si="148"/>
        <v>1</v>
      </c>
      <c r="R2423" s="10">
        <f t="shared" si="149"/>
        <v>42026.687453703707</v>
      </c>
      <c r="S2423" s="12">
        <f t="shared" si="150"/>
        <v>2015</v>
      </c>
      <c r="T2423" s="12"/>
    </row>
    <row r="2424" spans="1:20" ht="28.5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8292</v>
      </c>
      <c r="O2424" t="s">
        <v>8293</v>
      </c>
      <c r="P2424">
        <f t="shared" si="151"/>
        <v>0</v>
      </c>
      <c r="Q2424">
        <f t="shared" si="148"/>
        <v>1</v>
      </c>
      <c r="R2424" s="10">
        <f t="shared" si="149"/>
        <v>42044.724953703699</v>
      </c>
      <c r="S2424" s="12">
        <f t="shared" si="150"/>
        <v>2015</v>
      </c>
      <c r="T2424" s="12"/>
    </row>
    <row r="2425" spans="1:20" ht="42.75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8292</v>
      </c>
      <c r="O2425" t="s">
        <v>8293</v>
      </c>
      <c r="P2425">
        <f t="shared" si="151"/>
        <v>0</v>
      </c>
      <c r="Q2425">
        <f t="shared" si="148"/>
        <v>8</v>
      </c>
      <c r="R2425" s="10">
        <f t="shared" si="149"/>
        <v>41974.704745370371</v>
      </c>
      <c r="S2425" s="12">
        <f t="shared" si="150"/>
        <v>2014</v>
      </c>
      <c r="T2425" s="12"/>
    </row>
    <row r="2426" spans="1:20" ht="28.5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8292</v>
      </c>
      <c r="O2426" t="s">
        <v>8293</v>
      </c>
      <c r="P2426">
        <f t="shared" si="151"/>
        <v>1</v>
      </c>
      <c r="Q2426">
        <f t="shared" si="148"/>
        <v>34.44</v>
      </c>
      <c r="R2426" s="10">
        <f t="shared" si="149"/>
        <v>41909.892453703702</v>
      </c>
      <c r="S2426" s="12">
        <f t="shared" si="150"/>
        <v>2014</v>
      </c>
      <c r="T2426" s="12"/>
    </row>
    <row r="2427" spans="1:20" ht="42.75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8292</v>
      </c>
      <c r="O2427" t="s">
        <v>8293</v>
      </c>
      <c r="P2427">
        <f t="shared" si="151"/>
        <v>0</v>
      </c>
      <c r="Q2427">
        <f t="shared" si="148"/>
        <v>1</v>
      </c>
      <c r="R2427" s="10">
        <f t="shared" si="149"/>
        <v>42502.913761574076</v>
      </c>
      <c r="S2427" s="12">
        <f t="shared" si="150"/>
        <v>2016</v>
      </c>
      <c r="T2427" s="12"/>
    </row>
    <row r="2428" spans="1:20" ht="42.75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8292</v>
      </c>
      <c r="O2428" t="s">
        <v>8293</v>
      </c>
      <c r="P2428">
        <f t="shared" si="151"/>
        <v>0</v>
      </c>
      <c r="Q2428">
        <f t="shared" si="148"/>
        <v>0</v>
      </c>
      <c r="R2428" s="10">
        <f t="shared" si="149"/>
        <v>42164.170046296291</v>
      </c>
      <c r="S2428" s="12">
        <f t="shared" si="150"/>
        <v>2015</v>
      </c>
      <c r="T2428" s="12"/>
    </row>
    <row r="2429" spans="1:20" ht="28.5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8292</v>
      </c>
      <c r="O2429" t="s">
        <v>8293</v>
      </c>
      <c r="P2429">
        <f t="shared" si="151"/>
        <v>0</v>
      </c>
      <c r="Q2429">
        <f t="shared" si="148"/>
        <v>1</v>
      </c>
      <c r="R2429" s="10">
        <f t="shared" si="149"/>
        <v>42412.318668981476</v>
      </c>
      <c r="S2429" s="12">
        <f t="shared" si="150"/>
        <v>2016</v>
      </c>
      <c r="T2429" s="12"/>
    </row>
    <row r="2430" spans="1:20" ht="28.5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8292</v>
      </c>
      <c r="O2430" t="s">
        <v>8293</v>
      </c>
      <c r="P2430">
        <f t="shared" si="151"/>
        <v>0</v>
      </c>
      <c r="Q2430">
        <f t="shared" si="148"/>
        <v>1</v>
      </c>
      <c r="R2430" s="10">
        <f t="shared" si="149"/>
        <v>42045.784155092595</v>
      </c>
      <c r="S2430" s="12">
        <f t="shared" si="150"/>
        <v>2015</v>
      </c>
      <c r="T2430" s="12"/>
    </row>
    <row r="2431" spans="1:20" ht="42.75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8292</v>
      </c>
      <c r="O2431" t="s">
        <v>8293</v>
      </c>
      <c r="P2431">
        <f t="shared" si="151"/>
        <v>1</v>
      </c>
      <c r="Q2431">
        <f t="shared" si="148"/>
        <v>501.25</v>
      </c>
      <c r="R2431" s="10">
        <f t="shared" si="149"/>
        <v>42734.879236111112</v>
      </c>
      <c r="S2431" s="12">
        <f t="shared" si="150"/>
        <v>2016</v>
      </c>
      <c r="T2431" s="12"/>
    </row>
    <row r="2432" spans="1:20" ht="42.75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8292</v>
      </c>
      <c r="O2432" t="s">
        <v>8293</v>
      </c>
      <c r="P2432">
        <f t="shared" si="151"/>
        <v>1</v>
      </c>
      <c r="Q2432">
        <f t="shared" si="148"/>
        <v>10.5</v>
      </c>
      <c r="R2432" s="10">
        <f t="shared" si="149"/>
        <v>42382.130833333329</v>
      </c>
      <c r="S2432" s="12">
        <f t="shared" si="150"/>
        <v>2016</v>
      </c>
      <c r="T2432" s="12"/>
    </row>
    <row r="2433" spans="1:20" ht="28.5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8292</v>
      </c>
      <c r="O2433" t="s">
        <v>8293</v>
      </c>
      <c r="P2433">
        <f t="shared" si="151"/>
        <v>0</v>
      </c>
      <c r="Q2433">
        <f t="shared" si="148"/>
        <v>1</v>
      </c>
      <c r="R2433" s="10">
        <f t="shared" si="149"/>
        <v>42489.099687499998</v>
      </c>
      <c r="S2433" s="12">
        <f t="shared" si="150"/>
        <v>2016</v>
      </c>
      <c r="T2433" s="12"/>
    </row>
    <row r="2434" spans="1:20" ht="42.75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8292</v>
      </c>
      <c r="O2434" t="s">
        <v>8293</v>
      </c>
      <c r="P2434">
        <f t="shared" si="151"/>
        <v>0</v>
      </c>
      <c r="Q2434">
        <f t="shared" si="148"/>
        <v>1</v>
      </c>
      <c r="R2434" s="10">
        <f t="shared" si="149"/>
        <v>42041.218715277777</v>
      </c>
      <c r="S2434" s="12">
        <f t="shared" si="150"/>
        <v>2015</v>
      </c>
      <c r="T2434" s="12"/>
    </row>
    <row r="2435" spans="1:20" ht="42.75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8292</v>
      </c>
      <c r="O2435" t="s">
        <v>8293</v>
      </c>
      <c r="P2435">
        <f t="shared" si="151"/>
        <v>0</v>
      </c>
      <c r="Q2435">
        <f t="shared" ref="Q2435:Q2498" si="152">IFERROR(ROUND(E2435/L2435,2),0)</f>
        <v>0</v>
      </c>
      <c r="R2435" s="10">
        <f t="shared" ref="R2435:R2498" si="153">(((J2435/60)/60)/24)+DATE(1970,1,1)</f>
        <v>42397.89980324074</v>
      </c>
      <c r="S2435" s="12">
        <f t="shared" ref="S2435:S2498" si="154">YEAR(R2435)</f>
        <v>2016</v>
      </c>
      <c r="T2435" s="12"/>
    </row>
    <row r="2436" spans="1:20" ht="42.75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8292</v>
      </c>
      <c r="O2436" t="s">
        <v>8293</v>
      </c>
      <c r="P2436">
        <f t="shared" ref="P2436:P2499" si="155">ROUND(E2436/D2436*100,0)</f>
        <v>0</v>
      </c>
      <c r="Q2436">
        <f t="shared" si="152"/>
        <v>13</v>
      </c>
      <c r="R2436" s="10">
        <f t="shared" si="153"/>
        <v>42180.18604166666</v>
      </c>
      <c r="S2436" s="12">
        <f t="shared" si="154"/>
        <v>2015</v>
      </c>
      <c r="T2436" s="12"/>
    </row>
    <row r="2437" spans="1:20" ht="42.75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8292</v>
      </c>
      <c r="O2437" t="s">
        <v>8293</v>
      </c>
      <c r="P2437">
        <f t="shared" si="155"/>
        <v>0</v>
      </c>
      <c r="Q2437">
        <f t="shared" si="152"/>
        <v>306</v>
      </c>
      <c r="R2437" s="10">
        <f t="shared" si="153"/>
        <v>42252.277615740735</v>
      </c>
      <c r="S2437" s="12">
        <f t="shared" si="154"/>
        <v>2015</v>
      </c>
      <c r="T2437" s="12"/>
    </row>
    <row r="2438" spans="1:20" ht="42.75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8292</v>
      </c>
      <c r="O2438" t="s">
        <v>8293</v>
      </c>
      <c r="P2438">
        <f t="shared" si="155"/>
        <v>0</v>
      </c>
      <c r="Q2438">
        <f t="shared" si="152"/>
        <v>22.5</v>
      </c>
      <c r="R2438" s="10">
        <f t="shared" si="153"/>
        <v>42338.615393518514</v>
      </c>
      <c r="S2438" s="12">
        <f t="shared" si="154"/>
        <v>2015</v>
      </c>
      <c r="T2438" s="12"/>
    </row>
    <row r="2439" spans="1:20" ht="42.75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8292</v>
      </c>
      <c r="O2439" t="s">
        <v>8293</v>
      </c>
      <c r="P2439">
        <f t="shared" si="155"/>
        <v>0</v>
      </c>
      <c r="Q2439">
        <f t="shared" si="152"/>
        <v>0</v>
      </c>
      <c r="R2439" s="10">
        <f t="shared" si="153"/>
        <v>42031.965138888889</v>
      </c>
      <c r="S2439" s="12">
        <f t="shared" si="154"/>
        <v>2015</v>
      </c>
      <c r="T2439" s="12"/>
    </row>
    <row r="2440" spans="1:20" ht="42.75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8292</v>
      </c>
      <c r="O2440" t="s">
        <v>8293</v>
      </c>
      <c r="P2440">
        <f t="shared" si="155"/>
        <v>0</v>
      </c>
      <c r="Q2440">
        <f t="shared" si="152"/>
        <v>50</v>
      </c>
      <c r="R2440" s="10">
        <f t="shared" si="153"/>
        <v>42285.91506944444</v>
      </c>
      <c r="S2440" s="12">
        <f t="shared" si="154"/>
        <v>2015</v>
      </c>
      <c r="T2440" s="12"/>
    </row>
    <row r="2441" spans="1:20" ht="42.75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8292</v>
      </c>
      <c r="O2441" t="s">
        <v>8293</v>
      </c>
      <c r="P2441">
        <f t="shared" si="155"/>
        <v>0</v>
      </c>
      <c r="Q2441">
        <f t="shared" si="152"/>
        <v>0</v>
      </c>
      <c r="R2441" s="10">
        <f t="shared" si="153"/>
        <v>42265.818622685183</v>
      </c>
      <c r="S2441" s="12">
        <f t="shared" si="154"/>
        <v>2015</v>
      </c>
      <c r="T2441" s="12"/>
    </row>
    <row r="2442" spans="1:20" ht="28.5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8292</v>
      </c>
      <c r="O2442" t="s">
        <v>8293</v>
      </c>
      <c r="P2442">
        <f t="shared" si="155"/>
        <v>0</v>
      </c>
      <c r="Q2442">
        <f t="shared" si="152"/>
        <v>5</v>
      </c>
      <c r="R2442" s="10">
        <f t="shared" si="153"/>
        <v>42383.899456018517</v>
      </c>
      <c r="S2442" s="12">
        <f t="shared" si="154"/>
        <v>2016</v>
      </c>
      <c r="T2442" s="12"/>
    </row>
    <row r="2443" spans="1:20" ht="28.5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8292</v>
      </c>
      <c r="O2443" t="s">
        <v>8308</v>
      </c>
      <c r="P2443">
        <f t="shared" si="155"/>
        <v>108</v>
      </c>
      <c r="Q2443">
        <f t="shared" si="152"/>
        <v>74.23</v>
      </c>
      <c r="R2443" s="10">
        <f t="shared" si="153"/>
        <v>42187.125625000001</v>
      </c>
      <c r="S2443" s="12">
        <f t="shared" si="154"/>
        <v>2015</v>
      </c>
      <c r="T2443" s="12"/>
    </row>
    <row r="2444" spans="1:20" ht="28.5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8292</v>
      </c>
      <c r="O2444" t="s">
        <v>8308</v>
      </c>
      <c r="P2444">
        <f t="shared" si="155"/>
        <v>126</v>
      </c>
      <c r="Q2444">
        <f t="shared" si="152"/>
        <v>81.25</v>
      </c>
      <c r="R2444" s="10">
        <f t="shared" si="153"/>
        <v>42052.666990740734</v>
      </c>
      <c r="S2444" s="12">
        <f t="shared" si="154"/>
        <v>2015</v>
      </c>
      <c r="T2444" s="12"/>
    </row>
    <row r="2445" spans="1:20" ht="42.75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8292</v>
      </c>
      <c r="O2445" t="s">
        <v>8308</v>
      </c>
      <c r="P2445">
        <f t="shared" si="155"/>
        <v>203</v>
      </c>
      <c r="Q2445">
        <f t="shared" si="152"/>
        <v>130.22999999999999</v>
      </c>
      <c r="R2445" s="10">
        <f t="shared" si="153"/>
        <v>41836.625254629631</v>
      </c>
      <c r="S2445" s="12">
        <f t="shared" si="154"/>
        <v>2014</v>
      </c>
      <c r="T2445" s="12"/>
    </row>
    <row r="2446" spans="1:20" ht="42.75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8292</v>
      </c>
      <c r="O2446" t="s">
        <v>8308</v>
      </c>
      <c r="P2446">
        <f t="shared" si="155"/>
        <v>109</v>
      </c>
      <c r="Q2446">
        <f t="shared" si="152"/>
        <v>53.41</v>
      </c>
      <c r="R2446" s="10">
        <f t="shared" si="153"/>
        <v>42485.754525462966</v>
      </c>
      <c r="S2446" s="12">
        <f t="shared" si="154"/>
        <v>2016</v>
      </c>
      <c r="T2446" s="12"/>
    </row>
    <row r="2447" spans="1:20" ht="57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8292</v>
      </c>
      <c r="O2447" t="s">
        <v>8308</v>
      </c>
      <c r="P2447">
        <f t="shared" si="155"/>
        <v>173</v>
      </c>
      <c r="Q2447">
        <f t="shared" si="152"/>
        <v>75.13</v>
      </c>
      <c r="R2447" s="10">
        <f t="shared" si="153"/>
        <v>42243.190057870372</v>
      </c>
      <c r="S2447" s="12">
        <f t="shared" si="154"/>
        <v>2015</v>
      </c>
      <c r="T2447" s="12"/>
    </row>
    <row r="2448" spans="1:20" ht="57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8292</v>
      </c>
      <c r="O2448" t="s">
        <v>8308</v>
      </c>
      <c r="P2448">
        <f t="shared" si="155"/>
        <v>168</v>
      </c>
      <c r="Q2448">
        <f t="shared" si="152"/>
        <v>75.67</v>
      </c>
      <c r="R2448" s="10">
        <f t="shared" si="153"/>
        <v>42670.602673611109</v>
      </c>
      <c r="S2448" s="12">
        <f t="shared" si="154"/>
        <v>2016</v>
      </c>
      <c r="T2448" s="12"/>
    </row>
    <row r="2449" spans="1:20" ht="42.75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8292</v>
      </c>
      <c r="O2449" t="s">
        <v>8308</v>
      </c>
      <c r="P2449">
        <f t="shared" si="155"/>
        <v>427</v>
      </c>
      <c r="Q2449">
        <f t="shared" si="152"/>
        <v>31.69</v>
      </c>
      <c r="R2449" s="10">
        <f t="shared" si="153"/>
        <v>42654.469826388886</v>
      </c>
      <c r="S2449" s="12">
        <f t="shared" si="154"/>
        <v>2016</v>
      </c>
      <c r="T2449" s="12"/>
    </row>
    <row r="2450" spans="1:20" ht="42.75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8292</v>
      </c>
      <c r="O2450" t="s">
        <v>8308</v>
      </c>
      <c r="P2450">
        <f t="shared" si="155"/>
        <v>108</v>
      </c>
      <c r="Q2450">
        <f t="shared" si="152"/>
        <v>47.78</v>
      </c>
      <c r="R2450" s="10">
        <f t="shared" si="153"/>
        <v>42607.316122685181</v>
      </c>
      <c r="S2450" s="12">
        <f t="shared" si="154"/>
        <v>2016</v>
      </c>
      <c r="T2450" s="12"/>
    </row>
    <row r="2451" spans="1:20" ht="42.75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8292</v>
      </c>
      <c r="O2451" t="s">
        <v>8308</v>
      </c>
      <c r="P2451">
        <f t="shared" si="155"/>
        <v>108</v>
      </c>
      <c r="Q2451">
        <f t="shared" si="152"/>
        <v>90</v>
      </c>
      <c r="R2451" s="10">
        <f t="shared" si="153"/>
        <v>41943.142534722225</v>
      </c>
      <c r="S2451" s="12">
        <f t="shared" si="154"/>
        <v>2014</v>
      </c>
      <c r="T2451" s="12"/>
    </row>
    <row r="2452" spans="1:20" ht="42.75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8292</v>
      </c>
      <c r="O2452" t="s">
        <v>8308</v>
      </c>
      <c r="P2452">
        <f t="shared" si="155"/>
        <v>102</v>
      </c>
      <c r="Q2452">
        <f t="shared" si="152"/>
        <v>149.31</v>
      </c>
      <c r="R2452" s="10">
        <f t="shared" si="153"/>
        <v>41902.07240740741</v>
      </c>
      <c r="S2452" s="12">
        <f t="shared" si="154"/>
        <v>2014</v>
      </c>
      <c r="T2452" s="12"/>
    </row>
    <row r="2453" spans="1:20" ht="42.75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8292</v>
      </c>
      <c r="O2453" t="s">
        <v>8308</v>
      </c>
      <c r="P2453">
        <f t="shared" si="155"/>
        <v>115</v>
      </c>
      <c r="Q2453">
        <f t="shared" si="152"/>
        <v>62.07</v>
      </c>
      <c r="R2453" s="10">
        <f t="shared" si="153"/>
        <v>42779.908449074079</v>
      </c>
      <c r="S2453" s="12">
        <f t="shared" si="154"/>
        <v>2017</v>
      </c>
      <c r="T2453" s="12"/>
    </row>
    <row r="2454" spans="1:20" ht="42.75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8292</v>
      </c>
      <c r="O2454" t="s">
        <v>8308</v>
      </c>
      <c r="P2454">
        <f t="shared" si="155"/>
        <v>134</v>
      </c>
      <c r="Q2454">
        <f t="shared" si="152"/>
        <v>53.4</v>
      </c>
      <c r="R2454" s="10">
        <f t="shared" si="153"/>
        <v>42338.84375</v>
      </c>
      <c r="S2454" s="12">
        <f t="shared" si="154"/>
        <v>2015</v>
      </c>
      <c r="T2454" s="12"/>
    </row>
    <row r="2455" spans="1:20" ht="42.75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8292</v>
      </c>
      <c r="O2455" t="s">
        <v>8308</v>
      </c>
      <c r="P2455">
        <f t="shared" si="155"/>
        <v>155</v>
      </c>
      <c r="Q2455">
        <f t="shared" si="152"/>
        <v>69.27</v>
      </c>
      <c r="R2455" s="10">
        <f t="shared" si="153"/>
        <v>42738.692233796297</v>
      </c>
      <c r="S2455" s="12">
        <f t="shared" si="154"/>
        <v>2017</v>
      </c>
      <c r="T2455" s="12"/>
    </row>
    <row r="2456" spans="1:20" ht="42.75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8292</v>
      </c>
      <c r="O2456" t="s">
        <v>8308</v>
      </c>
      <c r="P2456">
        <f t="shared" si="155"/>
        <v>101</v>
      </c>
      <c r="Q2456">
        <f t="shared" si="152"/>
        <v>271.51</v>
      </c>
      <c r="R2456" s="10">
        <f t="shared" si="153"/>
        <v>42770.201481481476</v>
      </c>
      <c r="S2456" s="12">
        <f t="shared" si="154"/>
        <v>2017</v>
      </c>
      <c r="T2456" s="12"/>
    </row>
    <row r="2457" spans="1:20" ht="42.75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8292</v>
      </c>
      <c r="O2457" t="s">
        <v>8308</v>
      </c>
      <c r="P2457">
        <f t="shared" si="155"/>
        <v>182</v>
      </c>
      <c r="Q2457">
        <f t="shared" si="152"/>
        <v>34.130000000000003</v>
      </c>
      <c r="R2457" s="10">
        <f t="shared" si="153"/>
        <v>42452.781828703708</v>
      </c>
      <c r="S2457" s="12">
        <f t="shared" si="154"/>
        <v>2016</v>
      </c>
      <c r="T2457" s="12"/>
    </row>
    <row r="2458" spans="1:20" ht="42.75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8292</v>
      </c>
      <c r="O2458" t="s">
        <v>8308</v>
      </c>
      <c r="P2458">
        <f t="shared" si="155"/>
        <v>181</v>
      </c>
      <c r="Q2458">
        <f t="shared" si="152"/>
        <v>40.49</v>
      </c>
      <c r="R2458" s="10">
        <f t="shared" si="153"/>
        <v>42761.961099537039</v>
      </c>
      <c r="S2458" s="12">
        <f t="shared" si="154"/>
        <v>2017</v>
      </c>
      <c r="T2458" s="12"/>
    </row>
    <row r="2459" spans="1:20" ht="42.75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8292</v>
      </c>
      <c r="O2459" t="s">
        <v>8308</v>
      </c>
      <c r="P2459">
        <f t="shared" si="155"/>
        <v>102</v>
      </c>
      <c r="Q2459">
        <f t="shared" si="152"/>
        <v>189.76</v>
      </c>
      <c r="R2459" s="10">
        <f t="shared" si="153"/>
        <v>42423.602500000001</v>
      </c>
      <c r="S2459" s="12">
        <f t="shared" si="154"/>
        <v>2016</v>
      </c>
      <c r="T2459" s="12"/>
    </row>
    <row r="2460" spans="1:20" ht="57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8292</v>
      </c>
      <c r="O2460" t="s">
        <v>8308</v>
      </c>
      <c r="P2460">
        <f t="shared" si="155"/>
        <v>110</v>
      </c>
      <c r="Q2460">
        <f t="shared" si="152"/>
        <v>68.86</v>
      </c>
      <c r="R2460" s="10">
        <f t="shared" si="153"/>
        <v>42495.871736111112</v>
      </c>
      <c r="S2460" s="12">
        <f t="shared" si="154"/>
        <v>2016</v>
      </c>
      <c r="T2460" s="12"/>
    </row>
    <row r="2461" spans="1:20" ht="42.75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8292</v>
      </c>
      <c r="O2461" t="s">
        <v>8308</v>
      </c>
      <c r="P2461">
        <f t="shared" si="155"/>
        <v>102</v>
      </c>
      <c r="Q2461">
        <f t="shared" si="152"/>
        <v>108.78</v>
      </c>
      <c r="R2461" s="10">
        <f t="shared" si="153"/>
        <v>42407.637557870374</v>
      </c>
      <c r="S2461" s="12">
        <f t="shared" si="154"/>
        <v>2016</v>
      </c>
      <c r="T2461" s="12"/>
    </row>
    <row r="2462" spans="1:20" ht="42.75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8292</v>
      </c>
      <c r="O2462" t="s">
        <v>8308</v>
      </c>
      <c r="P2462">
        <f t="shared" si="155"/>
        <v>101</v>
      </c>
      <c r="Q2462">
        <f t="shared" si="152"/>
        <v>125.99</v>
      </c>
      <c r="R2462" s="10">
        <f t="shared" si="153"/>
        <v>42704.187118055561</v>
      </c>
      <c r="S2462" s="12">
        <f t="shared" si="154"/>
        <v>2016</v>
      </c>
      <c r="T2462" s="12"/>
    </row>
    <row r="2463" spans="1:20" ht="42.75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8281</v>
      </c>
      <c r="O2463" t="s">
        <v>8285</v>
      </c>
      <c r="P2463">
        <f t="shared" si="155"/>
        <v>104</v>
      </c>
      <c r="Q2463">
        <f t="shared" si="152"/>
        <v>90.52</v>
      </c>
      <c r="R2463" s="10">
        <f t="shared" si="153"/>
        <v>40784.012696759259</v>
      </c>
      <c r="S2463" s="12">
        <f t="shared" si="154"/>
        <v>2011</v>
      </c>
      <c r="T2463" s="12"/>
    </row>
    <row r="2464" spans="1:20" ht="42.75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8281</v>
      </c>
      <c r="O2464" t="s">
        <v>8285</v>
      </c>
      <c r="P2464">
        <f t="shared" si="155"/>
        <v>111</v>
      </c>
      <c r="Q2464">
        <f t="shared" si="152"/>
        <v>28.88</v>
      </c>
      <c r="R2464" s="10">
        <f t="shared" si="153"/>
        <v>41089.186296296299</v>
      </c>
      <c r="S2464" s="12">
        <f t="shared" si="154"/>
        <v>2012</v>
      </c>
      <c r="T2464" s="12"/>
    </row>
    <row r="2465" spans="1:20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8281</v>
      </c>
      <c r="O2465" t="s">
        <v>8285</v>
      </c>
      <c r="P2465">
        <f t="shared" si="155"/>
        <v>116</v>
      </c>
      <c r="Q2465">
        <f t="shared" si="152"/>
        <v>31</v>
      </c>
      <c r="R2465" s="10">
        <f t="shared" si="153"/>
        <v>41341.111400462964</v>
      </c>
      <c r="S2465" s="12">
        <f t="shared" si="154"/>
        <v>2013</v>
      </c>
      <c r="T2465" s="12"/>
    </row>
    <row r="2466" spans="1:20" ht="42.75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8281</v>
      </c>
      <c r="O2466" t="s">
        <v>8285</v>
      </c>
      <c r="P2466">
        <f t="shared" si="155"/>
        <v>111</v>
      </c>
      <c r="Q2466">
        <f t="shared" si="152"/>
        <v>51.67</v>
      </c>
      <c r="R2466" s="10">
        <f t="shared" si="153"/>
        <v>42248.90042824074</v>
      </c>
      <c r="S2466" s="12">
        <f t="shared" si="154"/>
        <v>2015</v>
      </c>
      <c r="T2466" s="12"/>
    </row>
    <row r="2467" spans="1:20" ht="28.5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8281</v>
      </c>
      <c r="O2467" t="s">
        <v>8285</v>
      </c>
      <c r="P2467">
        <f t="shared" si="155"/>
        <v>180</v>
      </c>
      <c r="Q2467">
        <f t="shared" si="152"/>
        <v>26.27</v>
      </c>
      <c r="R2467" s="10">
        <f t="shared" si="153"/>
        <v>41145.719305555554</v>
      </c>
      <c r="S2467" s="12">
        <f t="shared" si="154"/>
        <v>2012</v>
      </c>
      <c r="T2467" s="12"/>
    </row>
    <row r="2468" spans="1:20" ht="42.75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8281</v>
      </c>
      <c r="O2468" t="s">
        <v>8285</v>
      </c>
      <c r="P2468">
        <f t="shared" si="155"/>
        <v>100</v>
      </c>
      <c r="Q2468">
        <f t="shared" si="152"/>
        <v>48.08</v>
      </c>
      <c r="R2468" s="10">
        <f t="shared" si="153"/>
        <v>41373.102465277778</v>
      </c>
      <c r="S2468" s="12">
        <f t="shared" si="154"/>
        <v>2013</v>
      </c>
      <c r="T2468" s="12"/>
    </row>
    <row r="2469" spans="1:20" ht="42.75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8281</v>
      </c>
      <c r="O2469" t="s">
        <v>8285</v>
      </c>
      <c r="P2469">
        <f t="shared" si="155"/>
        <v>119</v>
      </c>
      <c r="Q2469">
        <f t="shared" si="152"/>
        <v>27.56</v>
      </c>
      <c r="R2469" s="10">
        <f t="shared" si="153"/>
        <v>41025.874201388891</v>
      </c>
      <c r="S2469" s="12">
        <f t="shared" si="154"/>
        <v>2012</v>
      </c>
      <c r="T2469" s="12"/>
    </row>
    <row r="2470" spans="1:20" ht="28.5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8281</v>
      </c>
      <c r="O2470" t="s">
        <v>8285</v>
      </c>
      <c r="P2470">
        <f t="shared" si="155"/>
        <v>107</v>
      </c>
      <c r="Q2470">
        <f t="shared" si="152"/>
        <v>36.97</v>
      </c>
      <c r="R2470" s="10">
        <f t="shared" si="153"/>
        <v>41174.154178240737</v>
      </c>
      <c r="S2470" s="12">
        <f t="shared" si="154"/>
        <v>2012</v>
      </c>
      <c r="T2470" s="12"/>
    </row>
    <row r="2471" spans="1:20" ht="42.75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8281</v>
      </c>
      <c r="O2471" t="s">
        <v>8285</v>
      </c>
      <c r="P2471">
        <f t="shared" si="155"/>
        <v>114</v>
      </c>
      <c r="Q2471">
        <f t="shared" si="152"/>
        <v>29.02</v>
      </c>
      <c r="R2471" s="10">
        <f t="shared" si="153"/>
        <v>40557.429733796293</v>
      </c>
      <c r="S2471" s="12">
        <f t="shared" si="154"/>
        <v>2011</v>
      </c>
      <c r="T2471" s="12"/>
    </row>
    <row r="2472" spans="1:20" ht="42.75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8281</v>
      </c>
      <c r="O2472" t="s">
        <v>8285</v>
      </c>
      <c r="P2472">
        <f t="shared" si="155"/>
        <v>103</v>
      </c>
      <c r="Q2472">
        <f t="shared" si="152"/>
        <v>28.66</v>
      </c>
      <c r="R2472" s="10">
        <f t="shared" si="153"/>
        <v>41023.07471064815</v>
      </c>
      <c r="S2472" s="12">
        <f t="shared" si="154"/>
        <v>2012</v>
      </c>
      <c r="T2472" s="12"/>
    </row>
    <row r="2473" spans="1:20" ht="42.75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8281</v>
      </c>
      <c r="O2473" t="s">
        <v>8285</v>
      </c>
      <c r="P2473">
        <f t="shared" si="155"/>
        <v>128</v>
      </c>
      <c r="Q2473">
        <f t="shared" si="152"/>
        <v>37.65</v>
      </c>
      <c r="R2473" s="10">
        <f t="shared" si="153"/>
        <v>40893.992962962962</v>
      </c>
      <c r="S2473" s="12">
        <f t="shared" si="154"/>
        <v>2011</v>
      </c>
      <c r="T2473" s="12"/>
    </row>
    <row r="2474" spans="1:20" ht="57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8281</v>
      </c>
      <c r="O2474" t="s">
        <v>8285</v>
      </c>
      <c r="P2474">
        <f t="shared" si="155"/>
        <v>136</v>
      </c>
      <c r="Q2474">
        <f t="shared" si="152"/>
        <v>97.9</v>
      </c>
      <c r="R2474" s="10">
        <f t="shared" si="153"/>
        <v>40354.11550925926</v>
      </c>
      <c r="S2474" s="12">
        <f t="shared" si="154"/>
        <v>2010</v>
      </c>
      <c r="T2474" s="12"/>
    </row>
    <row r="2475" spans="1:20" ht="42.75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8281</v>
      </c>
      <c r="O2475" t="s">
        <v>8285</v>
      </c>
      <c r="P2475">
        <f t="shared" si="155"/>
        <v>100</v>
      </c>
      <c r="Q2475">
        <f t="shared" si="152"/>
        <v>42.55</v>
      </c>
      <c r="R2475" s="10">
        <f t="shared" si="153"/>
        <v>41193.748483796298</v>
      </c>
      <c r="S2475" s="12">
        <f t="shared" si="154"/>
        <v>2012</v>
      </c>
      <c r="T2475" s="12"/>
    </row>
    <row r="2476" spans="1:20" ht="57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8281</v>
      </c>
      <c r="O2476" t="s">
        <v>8285</v>
      </c>
      <c r="P2476">
        <f t="shared" si="155"/>
        <v>100</v>
      </c>
      <c r="Q2476">
        <f t="shared" si="152"/>
        <v>131.58000000000001</v>
      </c>
      <c r="R2476" s="10">
        <f t="shared" si="153"/>
        <v>40417.011296296296</v>
      </c>
      <c r="S2476" s="12">
        <f t="shared" si="154"/>
        <v>2010</v>
      </c>
      <c r="T2476" s="12"/>
    </row>
    <row r="2477" spans="1:20" ht="28.5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8281</v>
      </c>
      <c r="O2477" t="s">
        <v>8285</v>
      </c>
      <c r="P2477">
        <f t="shared" si="155"/>
        <v>105</v>
      </c>
      <c r="Q2477">
        <f t="shared" si="152"/>
        <v>32.32</v>
      </c>
      <c r="R2477" s="10">
        <f t="shared" si="153"/>
        <v>40310.287673611114</v>
      </c>
      <c r="S2477" s="12">
        <f t="shared" si="154"/>
        <v>2010</v>
      </c>
      <c r="T2477" s="12"/>
    </row>
    <row r="2478" spans="1:20" ht="42.75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8281</v>
      </c>
      <c r="O2478" t="s">
        <v>8285</v>
      </c>
      <c r="P2478">
        <f t="shared" si="155"/>
        <v>105</v>
      </c>
      <c r="Q2478">
        <f t="shared" si="152"/>
        <v>61.1</v>
      </c>
      <c r="R2478" s="10">
        <f t="shared" si="153"/>
        <v>41913.328356481477</v>
      </c>
      <c r="S2478" s="12">
        <f t="shared" si="154"/>
        <v>2014</v>
      </c>
      <c r="T2478" s="12"/>
    </row>
    <row r="2479" spans="1:20" ht="28.5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8281</v>
      </c>
      <c r="O2479" t="s">
        <v>8285</v>
      </c>
      <c r="P2479">
        <f t="shared" si="155"/>
        <v>171</v>
      </c>
      <c r="Q2479">
        <f t="shared" si="152"/>
        <v>31.34</v>
      </c>
      <c r="R2479" s="10">
        <f t="shared" si="153"/>
        <v>41088.691493055558</v>
      </c>
      <c r="S2479" s="12">
        <f t="shared" si="154"/>
        <v>2012</v>
      </c>
      <c r="T2479" s="12"/>
    </row>
    <row r="2480" spans="1:20" ht="42.75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8281</v>
      </c>
      <c r="O2480" t="s">
        <v>8285</v>
      </c>
      <c r="P2480">
        <f t="shared" si="155"/>
        <v>128</v>
      </c>
      <c r="Q2480">
        <f t="shared" si="152"/>
        <v>129.11000000000001</v>
      </c>
      <c r="R2480" s="10">
        <f t="shared" si="153"/>
        <v>41257.950381944444</v>
      </c>
      <c r="S2480" s="12">
        <f t="shared" si="154"/>
        <v>2012</v>
      </c>
      <c r="T2480" s="12"/>
    </row>
    <row r="2481" spans="1:20" ht="28.5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8281</v>
      </c>
      <c r="O2481" t="s">
        <v>8285</v>
      </c>
      <c r="P2481">
        <f t="shared" si="155"/>
        <v>133</v>
      </c>
      <c r="Q2481">
        <f t="shared" si="152"/>
        <v>25.02</v>
      </c>
      <c r="R2481" s="10">
        <f t="shared" si="153"/>
        <v>41107.726782407408</v>
      </c>
      <c r="S2481" s="12">
        <f t="shared" si="154"/>
        <v>2012</v>
      </c>
      <c r="T2481" s="12"/>
    </row>
    <row r="2482" spans="1:20" ht="42.75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8281</v>
      </c>
      <c r="O2482" t="s">
        <v>8285</v>
      </c>
      <c r="P2482">
        <f t="shared" si="155"/>
        <v>100</v>
      </c>
      <c r="Q2482">
        <f t="shared" si="152"/>
        <v>250</v>
      </c>
      <c r="R2482" s="10">
        <f t="shared" si="153"/>
        <v>42227.936157407406</v>
      </c>
      <c r="S2482" s="12">
        <f t="shared" si="154"/>
        <v>2015</v>
      </c>
      <c r="T2482" s="12"/>
    </row>
    <row r="2483" spans="1:20" ht="42.75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8281</v>
      </c>
      <c r="O2483" t="s">
        <v>8285</v>
      </c>
      <c r="P2483">
        <f t="shared" si="155"/>
        <v>113</v>
      </c>
      <c r="Q2483">
        <f t="shared" si="152"/>
        <v>47.54</v>
      </c>
      <c r="R2483" s="10">
        <f t="shared" si="153"/>
        <v>40999.645925925928</v>
      </c>
      <c r="S2483" s="12">
        <f t="shared" si="154"/>
        <v>2012</v>
      </c>
      <c r="T2483" s="12"/>
    </row>
    <row r="2484" spans="1:20" ht="42.75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8281</v>
      </c>
      <c r="O2484" t="s">
        <v>8285</v>
      </c>
      <c r="P2484">
        <f t="shared" si="155"/>
        <v>100</v>
      </c>
      <c r="Q2484">
        <f t="shared" si="152"/>
        <v>40.04</v>
      </c>
      <c r="R2484" s="10">
        <f t="shared" si="153"/>
        <v>40711.782210648147</v>
      </c>
      <c r="S2484" s="12">
        <f t="shared" si="154"/>
        <v>2011</v>
      </c>
      <c r="T2484" s="12"/>
    </row>
    <row r="2485" spans="1:20" ht="28.5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8281</v>
      </c>
      <c r="O2485" t="s">
        <v>8285</v>
      </c>
      <c r="P2485">
        <f t="shared" si="155"/>
        <v>114</v>
      </c>
      <c r="Q2485">
        <f t="shared" si="152"/>
        <v>65.84</v>
      </c>
      <c r="R2485" s="10">
        <f t="shared" si="153"/>
        <v>40970.750034722223</v>
      </c>
      <c r="S2485" s="12">
        <f t="shared" si="154"/>
        <v>2012</v>
      </c>
      <c r="T2485" s="12"/>
    </row>
    <row r="2486" spans="1:20" ht="57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8281</v>
      </c>
      <c r="O2486" t="s">
        <v>8285</v>
      </c>
      <c r="P2486">
        <f t="shared" si="155"/>
        <v>119</v>
      </c>
      <c r="Q2486">
        <f t="shared" si="152"/>
        <v>46.4</v>
      </c>
      <c r="R2486" s="10">
        <f t="shared" si="153"/>
        <v>40771.916701388887</v>
      </c>
      <c r="S2486" s="12">
        <f t="shared" si="154"/>
        <v>2011</v>
      </c>
      <c r="T2486" s="12"/>
    </row>
    <row r="2487" spans="1:20" ht="42.75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8281</v>
      </c>
      <c r="O2487" t="s">
        <v>8285</v>
      </c>
      <c r="P2487">
        <f t="shared" si="155"/>
        <v>103</v>
      </c>
      <c r="Q2487">
        <f t="shared" si="152"/>
        <v>50.37</v>
      </c>
      <c r="R2487" s="10">
        <f t="shared" si="153"/>
        <v>40793.998599537037</v>
      </c>
      <c r="S2487" s="12">
        <f t="shared" si="154"/>
        <v>2011</v>
      </c>
      <c r="T2487" s="12"/>
    </row>
    <row r="2488" spans="1:20" ht="42.75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8281</v>
      </c>
      <c r="O2488" t="s">
        <v>8285</v>
      </c>
      <c r="P2488">
        <f t="shared" si="155"/>
        <v>266</v>
      </c>
      <c r="Q2488">
        <f t="shared" si="152"/>
        <v>26.57</v>
      </c>
      <c r="R2488" s="10">
        <f t="shared" si="153"/>
        <v>40991.708055555559</v>
      </c>
      <c r="S2488" s="12">
        <f t="shared" si="154"/>
        <v>2012</v>
      </c>
      <c r="T2488" s="12"/>
    </row>
    <row r="2489" spans="1:20" ht="42.75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8281</v>
      </c>
      <c r="O2489" t="s">
        <v>8285</v>
      </c>
      <c r="P2489">
        <f t="shared" si="155"/>
        <v>100</v>
      </c>
      <c r="Q2489">
        <f t="shared" si="152"/>
        <v>39.49</v>
      </c>
      <c r="R2489" s="10">
        <f t="shared" si="153"/>
        <v>41026.083298611113</v>
      </c>
      <c r="S2489" s="12">
        <f t="shared" si="154"/>
        <v>2012</v>
      </c>
      <c r="T2489" s="12"/>
    </row>
    <row r="2490" spans="1:20" ht="42.75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8281</v>
      </c>
      <c r="O2490" t="s">
        <v>8285</v>
      </c>
      <c r="P2490">
        <f t="shared" si="155"/>
        <v>107</v>
      </c>
      <c r="Q2490">
        <f t="shared" si="152"/>
        <v>49.25</v>
      </c>
      <c r="R2490" s="10">
        <f t="shared" si="153"/>
        <v>40833.633194444446</v>
      </c>
      <c r="S2490" s="12">
        <f t="shared" si="154"/>
        <v>2011</v>
      </c>
      <c r="T2490" s="12"/>
    </row>
    <row r="2491" spans="1:20" ht="42.75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8281</v>
      </c>
      <c r="O2491" t="s">
        <v>8285</v>
      </c>
      <c r="P2491">
        <f t="shared" si="155"/>
        <v>134</v>
      </c>
      <c r="Q2491">
        <f t="shared" si="152"/>
        <v>62.38</v>
      </c>
      <c r="R2491" s="10">
        <f t="shared" si="153"/>
        <v>41373.690266203703</v>
      </c>
      <c r="S2491" s="12">
        <f t="shared" si="154"/>
        <v>2013</v>
      </c>
      <c r="T2491" s="12"/>
    </row>
    <row r="2492" spans="1:20" ht="42.75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8281</v>
      </c>
      <c r="O2492" t="s">
        <v>8285</v>
      </c>
      <c r="P2492">
        <f t="shared" si="155"/>
        <v>121</v>
      </c>
      <c r="Q2492">
        <f t="shared" si="152"/>
        <v>37.94</v>
      </c>
      <c r="R2492" s="10">
        <f t="shared" si="153"/>
        <v>41023.227731481478</v>
      </c>
      <c r="S2492" s="12">
        <f t="shared" si="154"/>
        <v>2012</v>
      </c>
      <c r="T2492" s="12"/>
    </row>
    <row r="2493" spans="1:20" ht="42.75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8281</v>
      </c>
      <c r="O2493" t="s">
        <v>8285</v>
      </c>
      <c r="P2493">
        <f t="shared" si="155"/>
        <v>103</v>
      </c>
      <c r="Q2493">
        <f t="shared" si="152"/>
        <v>51.6</v>
      </c>
      <c r="R2493" s="10">
        <f t="shared" si="153"/>
        <v>40542.839282407411</v>
      </c>
      <c r="S2493" s="12">
        <f t="shared" si="154"/>
        <v>2010</v>
      </c>
      <c r="T2493" s="12"/>
    </row>
    <row r="2494" spans="1:20" ht="28.5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8281</v>
      </c>
      <c r="O2494" t="s">
        <v>8285</v>
      </c>
      <c r="P2494">
        <f t="shared" si="155"/>
        <v>125</v>
      </c>
      <c r="Q2494">
        <f t="shared" si="152"/>
        <v>27.78</v>
      </c>
      <c r="R2494" s="10">
        <f t="shared" si="153"/>
        <v>41024.985972222225</v>
      </c>
      <c r="S2494" s="12">
        <f t="shared" si="154"/>
        <v>2012</v>
      </c>
      <c r="T2494" s="12"/>
    </row>
    <row r="2495" spans="1:20" ht="42.75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8281</v>
      </c>
      <c r="O2495" t="s">
        <v>8285</v>
      </c>
      <c r="P2495">
        <f t="shared" si="155"/>
        <v>129</v>
      </c>
      <c r="Q2495">
        <f t="shared" si="152"/>
        <v>99.38</v>
      </c>
      <c r="R2495" s="10">
        <f t="shared" si="153"/>
        <v>41348.168287037035</v>
      </c>
      <c r="S2495" s="12">
        <f t="shared" si="154"/>
        <v>2013</v>
      </c>
      <c r="T2495" s="12"/>
    </row>
    <row r="2496" spans="1:20" ht="42.75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8281</v>
      </c>
      <c r="O2496" t="s">
        <v>8285</v>
      </c>
      <c r="P2496">
        <f t="shared" si="155"/>
        <v>101</v>
      </c>
      <c r="Q2496">
        <f t="shared" si="152"/>
        <v>38.85</v>
      </c>
      <c r="R2496" s="10">
        <f t="shared" si="153"/>
        <v>41022.645185185182</v>
      </c>
      <c r="S2496" s="12">
        <f t="shared" si="154"/>
        <v>2012</v>
      </c>
      <c r="T2496" s="12"/>
    </row>
    <row r="2497" spans="1:20" ht="42.75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8281</v>
      </c>
      <c r="O2497" t="s">
        <v>8285</v>
      </c>
      <c r="P2497">
        <f t="shared" si="155"/>
        <v>128</v>
      </c>
      <c r="Q2497">
        <f t="shared" si="152"/>
        <v>45.55</v>
      </c>
      <c r="R2497" s="10">
        <f t="shared" si="153"/>
        <v>41036.946469907409</v>
      </c>
      <c r="S2497" s="12">
        <f t="shared" si="154"/>
        <v>2012</v>
      </c>
      <c r="T2497" s="12"/>
    </row>
    <row r="2498" spans="1:20" ht="28.5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8281</v>
      </c>
      <c r="O2498" t="s">
        <v>8285</v>
      </c>
      <c r="P2498">
        <f t="shared" si="155"/>
        <v>100</v>
      </c>
      <c r="Q2498">
        <f t="shared" si="152"/>
        <v>600</v>
      </c>
      <c r="R2498" s="10">
        <f t="shared" si="153"/>
        <v>41327.996435185189</v>
      </c>
      <c r="S2498" s="12">
        <f t="shared" si="154"/>
        <v>2013</v>
      </c>
      <c r="T2498" s="12"/>
    </row>
    <row r="2499" spans="1:20" ht="42.75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8281</v>
      </c>
      <c r="O2499" t="s">
        <v>8285</v>
      </c>
      <c r="P2499">
        <f t="shared" si="155"/>
        <v>113</v>
      </c>
      <c r="Q2499">
        <f t="shared" ref="Q2499:Q2562" si="156">IFERROR(ROUND(E2499/L2499,2),0)</f>
        <v>80.55</v>
      </c>
      <c r="R2499" s="10">
        <f t="shared" ref="R2499:R2562" si="157">(((J2499/60)/60)/24)+DATE(1970,1,1)</f>
        <v>40730.878912037035</v>
      </c>
      <c r="S2499" s="12">
        <f t="shared" ref="S2499:S2562" si="158">YEAR(R2499)</f>
        <v>2011</v>
      </c>
      <c r="T2499" s="12"/>
    </row>
    <row r="2500" spans="1:20" ht="42.75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8281</v>
      </c>
      <c r="O2500" t="s">
        <v>8285</v>
      </c>
      <c r="P2500">
        <f t="shared" ref="P2500:P2563" si="159">ROUND(E2500/D2500*100,0)</f>
        <v>106</v>
      </c>
      <c r="Q2500">
        <f t="shared" si="156"/>
        <v>52.8</v>
      </c>
      <c r="R2500" s="10">
        <f t="shared" si="157"/>
        <v>42017.967442129629</v>
      </c>
      <c r="S2500" s="12">
        <f t="shared" si="158"/>
        <v>2015</v>
      </c>
      <c r="T2500" s="12"/>
    </row>
    <row r="2501" spans="1:20" ht="42.75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8281</v>
      </c>
      <c r="O2501" t="s">
        <v>8285</v>
      </c>
      <c r="P2501">
        <f t="shared" si="159"/>
        <v>203</v>
      </c>
      <c r="Q2501">
        <f t="shared" si="156"/>
        <v>47.68</v>
      </c>
      <c r="R2501" s="10">
        <f t="shared" si="157"/>
        <v>41226.648576388885</v>
      </c>
      <c r="S2501" s="12">
        <f t="shared" si="158"/>
        <v>2012</v>
      </c>
      <c r="T2501" s="12"/>
    </row>
    <row r="2502" spans="1:20" ht="42.75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8281</v>
      </c>
      <c r="O2502" t="s">
        <v>8285</v>
      </c>
      <c r="P2502">
        <f t="shared" si="159"/>
        <v>113</v>
      </c>
      <c r="Q2502">
        <f t="shared" si="156"/>
        <v>23.45</v>
      </c>
      <c r="R2502" s="10">
        <f t="shared" si="157"/>
        <v>41053.772858796299</v>
      </c>
      <c r="S2502" s="12">
        <f t="shared" si="158"/>
        <v>2012</v>
      </c>
      <c r="T2502" s="12"/>
    </row>
    <row r="2503" spans="1:20" ht="42.75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8292</v>
      </c>
      <c r="O2503" t="s">
        <v>8309</v>
      </c>
      <c r="P2503">
        <f t="shared" si="159"/>
        <v>3</v>
      </c>
      <c r="Q2503">
        <f t="shared" si="156"/>
        <v>40.14</v>
      </c>
      <c r="R2503" s="10">
        <f t="shared" si="157"/>
        <v>42244.776666666665</v>
      </c>
      <c r="S2503" s="12">
        <f t="shared" si="158"/>
        <v>2015</v>
      </c>
      <c r="T2503" s="12"/>
    </row>
    <row r="2504" spans="1:20" ht="42.75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8292</v>
      </c>
      <c r="O2504" t="s">
        <v>8309</v>
      </c>
      <c r="P2504">
        <f t="shared" si="159"/>
        <v>0</v>
      </c>
      <c r="Q2504">
        <f t="shared" si="156"/>
        <v>17.2</v>
      </c>
      <c r="R2504" s="10">
        <f t="shared" si="157"/>
        <v>41858.825439814813</v>
      </c>
      <c r="S2504" s="12">
        <f t="shared" si="158"/>
        <v>2014</v>
      </c>
      <c r="T2504" s="12"/>
    </row>
    <row r="2505" spans="1:20" ht="42.75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8292</v>
      </c>
      <c r="O2505" t="s">
        <v>8309</v>
      </c>
      <c r="P2505">
        <f t="shared" si="159"/>
        <v>0</v>
      </c>
      <c r="Q2505">
        <f t="shared" si="156"/>
        <v>0</v>
      </c>
      <c r="R2505" s="10">
        <f t="shared" si="157"/>
        <v>42498.899398148147</v>
      </c>
      <c r="S2505" s="12">
        <f t="shared" si="158"/>
        <v>2016</v>
      </c>
      <c r="T2505" s="12"/>
    </row>
    <row r="2506" spans="1:20" ht="28.5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8292</v>
      </c>
      <c r="O2506" t="s">
        <v>8309</v>
      </c>
      <c r="P2506">
        <f t="shared" si="159"/>
        <v>0</v>
      </c>
      <c r="Q2506">
        <f t="shared" si="156"/>
        <v>0</v>
      </c>
      <c r="R2506" s="10">
        <f t="shared" si="157"/>
        <v>41928.015439814815</v>
      </c>
      <c r="S2506" s="12">
        <f t="shared" si="158"/>
        <v>2014</v>
      </c>
      <c r="T2506" s="12"/>
    </row>
    <row r="2507" spans="1:20" ht="57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8292</v>
      </c>
      <c r="O2507" t="s">
        <v>8309</v>
      </c>
      <c r="P2507">
        <f t="shared" si="159"/>
        <v>0</v>
      </c>
      <c r="Q2507">
        <f t="shared" si="156"/>
        <v>0</v>
      </c>
      <c r="R2507" s="10">
        <f t="shared" si="157"/>
        <v>42047.05574074074</v>
      </c>
      <c r="S2507" s="12">
        <f t="shared" si="158"/>
        <v>2015</v>
      </c>
      <c r="T2507" s="12"/>
    </row>
    <row r="2508" spans="1:20" ht="42.75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8292</v>
      </c>
      <c r="O2508" t="s">
        <v>8309</v>
      </c>
      <c r="P2508">
        <f t="shared" si="159"/>
        <v>1</v>
      </c>
      <c r="Q2508">
        <f t="shared" si="156"/>
        <v>15</v>
      </c>
      <c r="R2508" s="10">
        <f t="shared" si="157"/>
        <v>42258.297094907408</v>
      </c>
      <c r="S2508" s="12">
        <f t="shared" si="158"/>
        <v>2015</v>
      </c>
      <c r="T2508" s="12"/>
    </row>
    <row r="2509" spans="1:20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8292</v>
      </c>
      <c r="O2509" t="s">
        <v>8309</v>
      </c>
      <c r="P2509">
        <f t="shared" si="159"/>
        <v>0</v>
      </c>
      <c r="Q2509">
        <f t="shared" si="156"/>
        <v>0</v>
      </c>
      <c r="R2509" s="10">
        <f t="shared" si="157"/>
        <v>42105.072962962964</v>
      </c>
      <c r="S2509" s="12">
        <f t="shared" si="158"/>
        <v>2015</v>
      </c>
      <c r="T2509" s="12"/>
    </row>
    <row r="2510" spans="1:20" ht="42.75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8292</v>
      </c>
      <c r="O2510" t="s">
        <v>8309</v>
      </c>
      <c r="P2510">
        <f t="shared" si="159"/>
        <v>0</v>
      </c>
      <c r="Q2510">
        <f t="shared" si="156"/>
        <v>0</v>
      </c>
      <c r="R2510" s="10">
        <f t="shared" si="157"/>
        <v>41835.951782407406</v>
      </c>
      <c r="S2510" s="12">
        <f t="shared" si="158"/>
        <v>2014</v>
      </c>
      <c r="T2510" s="12"/>
    </row>
    <row r="2511" spans="1:20" ht="42.75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8292</v>
      </c>
      <c r="O2511" t="s">
        <v>8309</v>
      </c>
      <c r="P2511">
        <f t="shared" si="159"/>
        <v>1</v>
      </c>
      <c r="Q2511">
        <f t="shared" si="156"/>
        <v>35.71</v>
      </c>
      <c r="R2511" s="10">
        <f t="shared" si="157"/>
        <v>42058.809594907405</v>
      </c>
      <c r="S2511" s="12">
        <f t="shared" si="158"/>
        <v>2015</v>
      </c>
      <c r="T2511" s="12"/>
    </row>
    <row r="2512" spans="1:20" ht="42.75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8292</v>
      </c>
      <c r="O2512" t="s">
        <v>8309</v>
      </c>
      <c r="P2512">
        <f t="shared" si="159"/>
        <v>0</v>
      </c>
      <c r="Q2512">
        <f t="shared" si="156"/>
        <v>37.5</v>
      </c>
      <c r="R2512" s="10">
        <f t="shared" si="157"/>
        <v>42078.997361111105</v>
      </c>
      <c r="S2512" s="12">
        <f t="shared" si="158"/>
        <v>2015</v>
      </c>
      <c r="T2512" s="12"/>
    </row>
    <row r="2513" spans="1:20" ht="42.75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8292</v>
      </c>
      <c r="O2513" t="s">
        <v>8309</v>
      </c>
      <c r="P2513">
        <f t="shared" si="159"/>
        <v>0</v>
      </c>
      <c r="Q2513">
        <f t="shared" si="156"/>
        <v>0</v>
      </c>
      <c r="R2513" s="10">
        <f t="shared" si="157"/>
        <v>42371.446909722217</v>
      </c>
      <c r="S2513" s="12">
        <f t="shared" si="158"/>
        <v>2016</v>
      </c>
      <c r="T2513" s="12"/>
    </row>
    <row r="2514" spans="1:20" ht="42.75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8292</v>
      </c>
      <c r="O2514" t="s">
        <v>8309</v>
      </c>
      <c r="P2514">
        <f t="shared" si="159"/>
        <v>0</v>
      </c>
      <c r="Q2514">
        <f t="shared" si="156"/>
        <v>0</v>
      </c>
      <c r="R2514" s="10">
        <f t="shared" si="157"/>
        <v>41971.876863425925</v>
      </c>
      <c r="S2514" s="12">
        <f t="shared" si="158"/>
        <v>2014</v>
      </c>
      <c r="T2514" s="12"/>
    </row>
    <row r="2515" spans="1:20" ht="42.75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8292</v>
      </c>
      <c r="O2515" t="s">
        <v>8309</v>
      </c>
      <c r="P2515">
        <f t="shared" si="159"/>
        <v>0</v>
      </c>
      <c r="Q2515">
        <f t="shared" si="156"/>
        <v>0</v>
      </c>
      <c r="R2515" s="10">
        <f t="shared" si="157"/>
        <v>42732.00681712963</v>
      </c>
      <c r="S2515" s="12">
        <f t="shared" si="158"/>
        <v>2016</v>
      </c>
      <c r="T2515" s="12"/>
    </row>
    <row r="2516" spans="1:20" ht="42.75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8292</v>
      </c>
      <c r="O2516" t="s">
        <v>8309</v>
      </c>
      <c r="P2516">
        <f t="shared" si="159"/>
        <v>2</v>
      </c>
      <c r="Q2516">
        <f t="shared" si="156"/>
        <v>52.5</v>
      </c>
      <c r="R2516" s="10">
        <f t="shared" si="157"/>
        <v>41854.389780092592</v>
      </c>
      <c r="S2516" s="12">
        <f t="shared" si="158"/>
        <v>2014</v>
      </c>
      <c r="T2516" s="12"/>
    </row>
    <row r="2517" spans="1:20" ht="42.75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8292</v>
      </c>
      <c r="O2517" t="s">
        <v>8309</v>
      </c>
      <c r="P2517">
        <f t="shared" si="159"/>
        <v>19</v>
      </c>
      <c r="Q2517">
        <f t="shared" si="156"/>
        <v>77.5</v>
      </c>
      <c r="R2517" s="10">
        <f t="shared" si="157"/>
        <v>42027.839733796296</v>
      </c>
      <c r="S2517" s="12">
        <f t="shared" si="158"/>
        <v>2015</v>
      </c>
      <c r="T2517" s="12"/>
    </row>
    <row r="2518" spans="1:20" ht="42.75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8292</v>
      </c>
      <c r="O2518" t="s">
        <v>8309</v>
      </c>
      <c r="P2518">
        <f t="shared" si="159"/>
        <v>0</v>
      </c>
      <c r="Q2518">
        <f t="shared" si="156"/>
        <v>0</v>
      </c>
      <c r="R2518" s="10">
        <f t="shared" si="157"/>
        <v>41942.653379629628</v>
      </c>
      <c r="S2518" s="12">
        <f t="shared" si="158"/>
        <v>2014</v>
      </c>
      <c r="T2518" s="12"/>
    </row>
    <row r="2519" spans="1:20" ht="42.75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8292</v>
      </c>
      <c r="O2519" t="s">
        <v>8309</v>
      </c>
      <c r="P2519">
        <f t="shared" si="159"/>
        <v>10</v>
      </c>
      <c r="Q2519">
        <f t="shared" si="156"/>
        <v>53.55</v>
      </c>
      <c r="R2519" s="10">
        <f t="shared" si="157"/>
        <v>42052.802430555559</v>
      </c>
      <c r="S2519" s="12">
        <f t="shared" si="158"/>
        <v>2015</v>
      </c>
      <c r="T2519" s="12"/>
    </row>
    <row r="2520" spans="1:20" ht="42.75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8292</v>
      </c>
      <c r="O2520" t="s">
        <v>8309</v>
      </c>
      <c r="P2520">
        <f t="shared" si="159"/>
        <v>0</v>
      </c>
      <c r="Q2520">
        <f t="shared" si="156"/>
        <v>0</v>
      </c>
      <c r="R2520" s="10">
        <f t="shared" si="157"/>
        <v>41926.680879629632</v>
      </c>
      <c r="S2520" s="12">
        <f t="shared" si="158"/>
        <v>2014</v>
      </c>
      <c r="T2520" s="12"/>
    </row>
    <row r="2521" spans="1:20" ht="28.5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8292</v>
      </c>
      <c r="O2521" t="s">
        <v>8309</v>
      </c>
      <c r="P2521">
        <f t="shared" si="159"/>
        <v>0</v>
      </c>
      <c r="Q2521">
        <f t="shared" si="156"/>
        <v>16.25</v>
      </c>
      <c r="R2521" s="10">
        <f t="shared" si="157"/>
        <v>41809.155138888891</v>
      </c>
      <c r="S2521" s="12">
        <f t="shared" si="158"/>
        <v>2014</v>
      </c>
      <c r="T2521" s="12"/>
    </row>
    <row r="2522" spans="1:20" ht="42.75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8292</v>
      </c>
      <c r="O2522" t="s">
        <v>8309</v>
      </c>
      <c r="P2522">
        <f t="shared" si="159"/>
        <v>0</v>
      </c>
      <c r="Q2522">
        <f t="shared" si="156"/>
        <v>0</v>
      </c>
      <c r="R2522" s="10">
        <f t="shared" si="157"/>
        <v>42612.600520833337</v>
      </c>
      <c r="S2522" s="12">
        <f t="shared" si="158"/>
        <v>2016</v>
      </c>
      <c r="T2522" s="12"/>
    </row>
    <row r="2523" spans="1:20" ht="57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8281</v>
      </c>
      <c r="O2523" t="s">
        <v>8310</v>
      </c>
      <c r="P2523">
        <f t="shared" si="159"/>
        <v>109</v>
      </c>
      <c r="Q2523">
        <f t="shared" si="156"/>
        <v>103.68</v>
      </c>
      <c r="R2523" s="10">
        <f t="shared" si="157"/>
        <v>42269.967835648145</v>
      </c>
      <c r="S2523" s="12">
        <f t="shared" si="158"/>
        <v>2015</v>
      </c>
      <c r="T2523" s="12"/>
    </row>
    <row r="2524" spans="1:20" ht="42.75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8281</v>
      </c>
      <c r="O2524" t="s">
        <v>8310</v>
      </c>
      <c r="P2524">
        <f t="shared" si="159"/>
        <v>100</v>
      </c>
      <c r="Q2524">
        <f t="shared" si="156"/>
        <v>185.19</v>
      </c>
      <c r="R2524" s="10">
        <f t="shared" si="157"/>
        <v>42460.573611111111</v>
      </c>
      <c r="S2524" s="12">
        <f t="shared" si="158"/>
        <v>2016</v>
      </c>
      <c r="T2524" s="12"/>
    </row>
    <row r="2525" spans="1:20" ht="42.75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8281</v>
      </c>
      <c r="O2525" t="s">
        <v>8310</v>
      </c>
      <c r="P2525">
        <f t="shared" si="159"/>
        <v>156</v>
      </c>
      <c r="Q2525">
        <f t="shared" si="156"/>
        <v>54.15</v>
      </c>
      <c r="R2525" s="10">
        <f t="shared" si="157"/>
        <v>41930.975601851853</v>
      </c>
      <c r="S2525" s="12">
        <f t="shared" si="158"/>
        <v>2014</v>
      </c>
      <c r="T2525" s="12"/>
    </row>
    <row r="2526" spans="1:20" ht="28.5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8281</v>
      </c>
      <c r="O2526" t="s">
        <v>8310</v>
      </c>
      <c r="P2526">
        <f t="shared" si="159"/>
        <v>102</v>
      </c>
      <c r="Q2526">
        <f t="shared" si="156"/>
        <v>177.21</v>
      </c>
      <c r="R2526" s="10">
        <f t="shared" si="157"/>
        <v>41961.807372685187</v>
      </c>
      <c r="S2526" s="12">
        <f t="shared" si="158"/>
        <v>2014</v>
      </c>
      <c r="T2526" s="12"/>
    </row>
    <row r="2527" spans="1:20" ht="42.75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8281</v>
      </c>
      <c r="O2527" t="s">
        <v>8310</v>
      </c>
      <c r="P2527">
        <f t="shared" si="159"/>
        <v>100</v>
      </c>
      <c r="Q2527">
        <f t="shared" si="156"/>
        <v>100.33</v>
      </c>
      <c r="R2527" s="10">
        <f t="shared" si="157"/>
        <v>41058.844571759262</v>
      </c>
      <c r="S2527" s="12">
        <f t="shared" si="158"/>
        <v>2012</v>
      </c>
      <c r="T2527" s="12"/>
    </row>
    <row r="2528" spans="1:20" ht="42.75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8281</v>
      </c>
      <c r="O2528" t="s">
        <v>8310</v>
      </c>
      <c r="P2528">
        <f t="shared" si="159"/>
        <v>113</v>
      </c>
      <c r="Q2528">
        <f t="shared" si="156"/>
        <v>136.91</v>
      </c>
      <c r="R2528" s="10">
        <f t="shared" si="157"/>
        <v>41953.091134259259</v>
      </c>
      <c r="S2528" s="12">
        <f t="shared" si="158"/>
        <v>2014</v>
      </c>
      <c r="T2528" s="12"/>
    </row>
    <row r="2529" spans="1:20" ht="42.75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8281</v>
      </c>
      <c r="O2529" t="s">
        <v>8310</v>
      </c>
      <c r="P2529">
        <f t="shared" si="159"/>
        <v>102</v>
      </c>
      <c r="Q2529">
        <f t="shared" si="156"/>
        <v>57.54</v>
      </c>
      <c r="R2529" s="10">
        <f t="shared" si="157"/>
        <v>41546.75105324074</v>
      </c>
      <c r="S2529" s="12">
        <f t="shared" si="158"/>
        <v>2013</v>
      </c>
      <c r="T2529" s="12"/>
    </row>
    <row r="2530" spans="1:20" ht="42.75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8281</v>
      </c>
      <c r="O2530" t="s">
        <v>8310</v>
      </c>
      <c r="P2530">
        <f t="shared" si="159"/>
        <v>107</v>
      </c>
      <c r="Q2530">
        <f t="shared" si="156"/>
        <v>52.96</v>
      </c>
      <c r="R2530" s="10">
        <f t="shared" si="157"/>
        <v>42217.834525462968</v>
      </c>
      <c r="S2530" s="12">
        <f t="shared" si="158"/>
        <v>2015</v>
      </c>
      <c r="T2530" s="12"/>
    </row>
    <row r="2531" spans="1:20" ht="28.5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8281</v>
      </c>
      <c r="O2531" t="s">
        <v>8310</v>
      </c>
      <c r="P2531">
        <f t="shared" si="159"/>
        <v>104</v>
      </c>
      <c r="Q2531">
        <f t="shared" si="156"/>
        <v>82.33</v>
      </c>
      <c r="R2531" s="10">
        <f t="shared" si="157"/>
        <v>40948.080729166664</v>
      </c>
      <c r="S2531" s="12">
        <f t="shared" si="158"/>
        <v>2012</v>
      </c>
      <c r="T2531" s="12"/>
    </row>
    <row r="2532" spans="1:20" ht="42.75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8281</v>
      </c>
      <c r="O2532" t="s">
        <v>8310</v>
      </c>
      <c r="P2532">
        <f t="shared" si="159"/>
        <v>100</v>
      </c>
      <c r="Q2532">
        <f t="shared" si="156"/>
        <v>135.41999999999999</v>
      </c>
      <c r="R2532" s="10">
        <f t="shared" si="157"/>
        <v>42081.864641203705</v>
      </c>
      <c r="S2532" s="12">
        <f t="shared" si="158"/>
        <v>2015</v>
      </c>
      <c r="T2532" s="12"/>
    </row>
    <row r="2533" spans="1:20" ht="42.75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8281</v>
      </c>
      <c r="O2533" t="s">
        <v>8310</v>
      </c>
      <c r="P2533">
        <f t="shared" si="159"/>
        <v>100</v>
      </c>
      <c r="Q2533">
        <f t="shared" si="156"/>
        <v>74.069999999999993</v>
      </c>
      <c r="R2533" s="10">
        <f t="shared" si="157"/>
        <v>42208.680023148147</v>
      </c>
      <c r="S2533" s="12">
        <f t="shared" si="158"/>
        <v>2015</v>
      </c>
      <c r="T2533" s="12"/>
    </row>
    <row r="2534" spans="1:20" ht="42.75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8281</v>
      </c>
      <c r="O2534" t="s">
        <v>8310</v>
      </c>
      <c r="P2534">
        <f t="shared" si="159"/>
        <v>126</v>
      </c>
      <c r="Q2534">
        <f t="shared" si="156"/>
        <v>84.08</v>
      </c>
      <c r="R2534" s="10">
        <f t="shared" si="157"/>
        <v>41107.849143518521</v>
      </c>
      <c r="S2534" s="12">
        <f t="shared" si="158"/>
        <v>2012</v>
      </c>
      <c r="T2534" s="12"/>
    </row>
    <row r="2535" spans="1:20" ht="42.75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8281</v>
      </c>
      <c r="O2535" t="s">
        <v>8310</v>
      </c>
      <c r="P2535">
        <f t="shared" si="159"/>
        <v>111</v>
      </c>
      <c r="Q2535">
        <f t="shared" si="156"/>
        <v>61.03</v>
      </c>
      <c r="R2535" s="10">
        <f t="shared" si="157"/>
        <v>41304.751284722224</v>
      </c>
      <c r="S2535" s="12">
        <f t="shared" si="158"/>
        <v>2013</v>
      </c>
      <c r="T2535" s="12"/>
    </row>
    <row r="2536" spans="1:20" ht="57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8281</v>
      </c>
      <c r="O2536" t="s">
        <v>8310</v>
      </c>
      <c r="P2536">
        <f t="shared" si="159"/>
        <v>105</v>
      </c>
      <c r="Q2536">
        <f t="shared" si="156"/>
        <v>150</v>
      </c>
      <c r="R2536" s="10">
        <f t="shared" si="157"/>
        <v>40127.700370370374</v>
      </c>
      <c r="S2536" s="12">
        <f t="shared" si="158"/>
        <v>2009</v>
      </c>
      <c r="T2536" s="12"/>
    </row>
    <row r="2537" spans="1:20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8281</v>
      </c>
      <c r="O2537" t="s">
        <v>8310</v>
      </c>
      <c r="P2537">
        <f t="shared" si="159"/>
        <v>104</v>
      </c>
      <c r="Q2537">
        <f t="shared" si="156"/>
        <v>266.08999999999997</v>
      </c>
      <c r="R2537" s="10">
        <f t="shared" si="157"/>
        <v>41943.791030092594</v>
      </c>
      <c r="S2537" s="12">
        <f t="shared" si="158"/>
        <v>2014</v>
      </c>
      <c r="T2537" s="12"/>
    </row>
    <row r="2538" spans="1:20" ht="42.75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8281</v>
      </c>
      <c r="O2538" t="s">
        <v>8310</v>
      </c>
      <c r="P2538">
        <f t="shared" si="159"/>
        <v>116</v>
      </c>
      <c r="Q2538">
        <f t="shared" si="156"/>
        <v>7.25</v>
      </c>
      <c r="R2538" s="10">
        <f t="shared" si="157"/>
        <v>41464.106087962966</v>
      </c>
      <c r="S2538" s="12">
        <f t="shared" si="158"/>
        <v>2013</v>
      </c>
      <c r="T2538" s="12"/>
    </row>
    <row r="2539" spans="1:20" ht="42.75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8281</v>
      </c>
      <c r="O2539" t="s">
        <v>8310</v>
      </c>
      <c r="P2539">
        <f t="shared" si="159"/>
        <v>110</v>
      </c>
      <c r="Q2539">
        <f t="shared" si="156"/>
        <v>100</v>
      </c>
      <c r="R2539" s="10">
        <f t="shared" si="157"/>
        <v>40696.648784722223</v>
      </c>
      <c r="S2539" s="12">
        <f t="shared" si="158"/>
        <v>2011</v>
      </c>
      <c r="T2539" s="12"/>
    </row>
    <row r="2540" spans="1:20" ht="28.5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8281</v>
      </c>
      <c r="O2540" t="s">
        <v>8310</v>
      </c>
      <c r="P2540">
        <f t="shared" si="159"/>
        <v>113</v>
      </c>
      <c r="Q2540">
        <f t="shared" si="156"/>
        <v>109.96</v>
      </c>
      <c r="R2540" s="10">
        <f t="shared" si="157"/>
        <v>41298.509965277779</v>
      </c>
      <c r="S2540" s="12">
        <f t="shared" si="158"/>
        <v>2013</v>
      </c>
      <c r="T2540" s="12"/>
    </row>
    <row r="2541" spans="1:20" ht="42.75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8281</v>
      </c>
      <c r="O2541" t="s">
        <v>8310</v>
      </c>
      <c r="P2541">
        <f t="shared" si="159"/>
        <v>100</v>
      </c>
      <c r="Q2541">
        <f t="shared" si="156"/>
        <v>169.92</v>
      </c>
      <c r="R2541" s="10">
        <f t="shared" si="157"/>
        <v>41977.902222222227</v>
      </c>
      <c r="S2541" s="12">
        <f t="shared" si="158"/>
        <v>2014</v>
      </c>
      <c r="T2541" s="12"/>
    </row>
    <row r="2542" spans="1:20" ht="42.75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8281</v>
      </c>
      <c r="O2542" t="s">
        <v>8310</v>
      </c>
      <c r="P2542">
        <f t="shared" si="159"/>
        <v>103</v>
      </c>
      <c r="Q2542">
        <f t="shared" si="156"/>
        <v>95.74</v>
      </c>
      <c r="R2542" s="10">
        <f t="shared" si="157"/>
        <v>40785.675011574072</v>
      </c>
      <c r="S2542" s="12">
        <f t="shared" si="158"/>
        <v>2011</v>
      </c>
      <c r="T2542" s="12"/>
    </row>
    <row r="2543" spans="1:20" ht="57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8281</v>
      </c>
      <c r="O2543" t="s">
        <v>8310</v>
      </c>
      <c r="P2543">
        <f t="shared" si="159"/>
        <v>107</v>
      </c>
      <c r="Q2543">
        <f t="shared" si="156"/>
        <v>59.46</v>
      </c>
      <c r="R2543" s="10">
        <f t="shared" si="157"/>
        <v>41483.449282407404</v>
      </c>
      <c r="S2543" s="12">
        <f t="shared" si="158"/>
        <v>2013</v>
      </c>
      <c r="T2543" s="12"/>
    </row>
    <row r="2544" spans="1:20" ht="42.75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8281</v>
      </c>
      <c r="O2544" t="s">
        <v>8310</v>
      </c>
      <c r="P2544">
        <f t="shared" si="159"/>
        <v>104</v>
      </c>
      <c r="Q2544">
        <f t="shared" si="156"/>
        <v>55.77</v>
      </c>
      <c r="R2544" s="10">
        <f t="shared" si="157"/>
        <v>41509.426585648151</v>
      </c>
      <c r="S2544" s="12">
        <f t="shared" si="158"/>
        <v>2013</v>
      </c>
      <c r="T2544" s="12"/>
    </row>
    <row r="2545" spans="1:20" ht="42.75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8281</v>
      </c>
      <c r="O2545" t="s">
        <v>8310</v>
      </c>
      <c r="P2545">
        <f t="shared" si="159"/>
        <v>156</v>
      </c>
      <c r="Q2545">
        <f t="shared" si="156"/>
        <v>30.08</v>
      </c>
      <c r="R2545" s="10">
        <f t="shared" si="157"/>
        <v>40514.107615740737</v>
      </c>
      <c r="S2545" s="12">
        <f t="shared" si="158"/>
        <v>2010</v>
      </c>
      <c r="T2545" s="12"/>
    </row>
    <row r="2546" spans="1:20" ht="42.75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8281</v>
      </c>
      <c r="O2546" t="s">
        <v>8310</v>
      </c>
      <c r="P2546">
        <f t="shared" si="159"/>
        <v>101</v>
      </c>
      <c r="Q2546">
        <f t="shared" si="156"/>
        <v>88.44</v>
      </c>
      <c r="R2546" s="10">
        <f t="shared" si="157"/>
        <v>41068.520474537036</v>
      </c>
      <c r="S2546" s="12">
        <f t="shared" si="158"/>
        <v>2012</v>
      </c>
      <c r="T2546" s="12"/>
    </row>
    <row r="2547" spans="1:20" ht="42.75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8281</v>
      </c>
      <c r="O2547" t="s">
        <v>8310</v>
      </c>
      <c r="P2547">
        <f t="shared" si="159"/>
        <v>195</v>
      </c>
      <c r="Q2547">
        <f t="shared" si="156"/>
        <v>64.03</v>
      </c>
      <c r="R2547" s="10">
        <f t="shared" si="157"/>
        <v>42027.13817129629</v>
      </c>
      <c r="S2547" s="12">
        <f t="shared" si="158"/>
        <v>2015</v>
      </c>
      <c r="T2547" s="12"/>
    </row>
    <row r="2548" spans="1:20" ht="42.75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8281</v>
      </c>
      <c r="O2548" t="s">
        <v>8310</v>
      </c>
      <c r="P2548">
        <f t="shared" si="159"/>
        <v>112</v>
      </c>
      <c r="Q2548">
        <f t="shared" si="156"/>
        <v>60.15</v>
      </c>
      <c r="R2548" s="10">
        <f t="shared" si="157"/>
        <v>41524.858553240738</v>
      </c>
      <c r="S2548" s="12">
        <f t="shared" si="158"/>
        <v>2013</v>
      </c>
      <c r="T2548" s="12"/>
    </row>
    <row r="2549" spans="1:20" ht="42.75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8281</v>
      </c>
      <c r="O2549" t="s">
        <v>8310</v>
      </c>
      <c r="P2549">
        <f t="shared" si="159"/>
        <v>120</v>
      </c>
      <c r="Q2549">
        <f t="shared" si="156"/>
        <v>49.19</v>
      </c>
      <c r="R2549" s="10">
        <f t="shared" si="157"/>
        <v>40973.773182870369</v>
      </c>
      <c r="S2549" s="12">
        <f t="shared" si="158"/>
        <v>2012</v>
      </c>
      <c r="T2549" s="12"/>
    </row>
    <row r="2550" spans="1:20" ht="42.75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8281</v>
      </c>
      <c r="O2550" t="s">
        <v>8310</v>
      </c>
      <c r="P2550">
        <f t="shared" si="159"/>
        <v>102</v>
      </c>
      <c r="Q2550">
        <f t="shared" si="156"/>
        <v>165.16</v>
      </c>
      <c r="R2550" s="10">
        <f t="shared" si="157"/>
        <v>42618.625428240746</v>
      </c>
      <c r="S2550" s="12">
        <f t="shared" si="158"/>
        <v>2016</v>
      </c>
      <c r="T2550" s="12"/>
    </row>
    <row r="2551" spans="1:20" ht="42.75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8281</v>
      </c>
      <c r="O2551" t="s">
        <v>8310</v>
      </c>
      <c r="P2551">
        <f t="shared" si="159"/>
        <v>103</v>
      </c>
      <c r="Q2551">
        <f t="shared" si="156"/>
        <v>43.62</v>
      </c>
      <c r="R2551" s="10">
        <f t="shared" si="157"/>
        <v>41390.757754629631</v>
      </c>
      <c r="S2551" s="12">
        <f t="shared" si="158"/>
        <v>2013</v>
      </c>
      <c r="T2551" s="12"/>
    </row>
    <row r="2552" spans="1:20" ht="57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8281</v>
      </c>
      <c r="O2552" t="s">
        <v>8310</v>
      </c>
      <c r="P2552">
        <f t="shared" si="159"/>
        <v>101</v>
      </c>
      <c r="Q2552">
        <f t="shared" si="156"/>
        <v>43.7</v>
      </c>
      <c r="R2552" s="10">
        <f t="shared" si="157"/>
        <v>42228.634328703702</v>
      </c>
      <c r="S2552" s="12">
        <f t="shared" si="158"/>
        <v>2015</v>
      </c>
      <c r="T2552" s="12"/>
    </row>
    <row r="2553" spans="1:20" ht="42.75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8281</v>
      </c>
      <c r="O2553" t="s">
        <v>8310</v>
      </c>
      <c r="P2553">
        <f t="shared" si="159"/>
        <v>103</v>
      </c>
      <c r="Q2553">
        <f t="shared" si="156"/>
        <v>67.42</v>
      </c>
      <c r="R2553" s="10">
        <f t="shared" si="157"/>
        <v>40961.252141203702</v>
      </c>
      <c r="S2553" s="12">
        <f t="shared" si="158"/>
        <v>2012</v>
      </c>
      <c r="T2553" s="12"/>
    </row>
    <row r="2554" spans="1:20" ht="42.75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8281</v>
      </c>
      <c r="O2554" t="s">
        <v>8310</v>
      </c>
      <c r="P2554">
        <f t="shared" si="159"/>
        <v>107</v>
      </c>
      <c r="Q2554">
        <f t="shared" si="156"/>
        <v>177.5</v>
      </c>
      <c r="R2554" s="10">
        <f t="shared" si="157"/>
        <v>42769.809965277775</v>
      </c>
      <c r="S2554" s="12">
        <f t="shared" si="158"/>
        <v>2017</v>
      </c>
      <c r="T2554" s="12"/>
    </row>
    <row r="2555" spans="1:20" ht="42.75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8281</v>
      </c>
      <c r="O2555" t="s">
        <v>8310</v>
      </c>
      <c r="P2555">
        <f t="shared" si="159"/>
        <v>156</v>
      </c>
      <c r="Q2555">
        <f t="shared" si="156"/>
        <v>38.880000000000003</v>
      </c>
      <c r="R2555" s="10">
        <f t="shared" si="157"/>
        <v>41113.199155092596</v>
      </c>
      <c r="S2555" s="12">
        <f t="shared" si="158"/>
        <v>2012</v>
      </c>
      <c r="T2555" s="12"/>
    </row>
    <row r="2556" spans="1:20" ht="42.75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8281</v>
      </c>
      <c r="O2556" t="s">
        <v>8310</v>
      </c>
      <c r="P2556">
        <f t="shared" si="159"/>
        <v>123</v>
      </c>
      <c r="Q2556">
        <f t="shared" si="156"/>
        <v>54.99</v>
      </c>
      <c r="R2556" s="10">
        <f t="shared" si="157"/>
        <v>42125.078275462962</v>
      </c>
      <c r="S2556" s="12">
        <f t="shared" si="158"/>
        <v>2015</v>
      </c>
      <c r="T2556" s="12"/>
    </row>
    <row r="2557" spans="1:20" ht="42.75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8281</v>
      </c>
      <c r="O2557" t="s">
        <v>8310</v>
      </c>
      <c r="P2557">
        <f t="shared" si="159"/>
        <v>107</v>
      </c>
      <c r="Q2557">
        <f t="shared" si="156"/>
        <v>61.34</v>
      </c>
      <c r="R2557" s="10">
        <f t="shared" si="157"/>
        <v>41026.655011574076</v>
      </c>
      <c r="S2557" s="12">
        <f t="shared" si="158"/>
        <v>2012</v>
      </c>
      <c r="T2557" s="12"/>
    </row>
    <row r="2558" spans="1:20" ht="42.75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8281</v>
      </c>
      <c r="O2558" t="s">
        <v>8310</v>
      </c>
      <c r="P2558">
        <f t="shared" si="159"/>
        <v>106</v>
      </c>
      <c r="Q2558">
        <f t="shared" si="156"/>
        <v>23.12</v>
      </c>
      <c r="R2558" s="10">
        <f t="shared" si="157"/>
        <v>41222.991400462961</v>
      </c>
      <c r="S2558" s="12">
        <f t="shared" si="158"/>
        <v>2012</v>
      </c>
      <c r="T2558" s="12"/>
    </row>
    <row r="2559" spans="1:20" ht="28.5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8281</v>
      </c>
      <c r="O2559" t="s">
        <v>8310</v>
      </c>
      <c r="P2559">
        <f t="shared" si="159"/>
        <v>118</v>
      </c>
      <c r="Q2559">
        <f t="shared" si="156"/>
        <v>29.61</v>
      </c>
      <c r="R2559" s="10">
        <f t="shared" si="157"/>
        <v>41744.745208333334</v>
      </c>
      <c r="S2559" s="12">
        <f t="shared" si="158"/>
        <v>2014</v>
      </c>
      <c r="T2559" s="12"/>
    </row>
    <row r="2560" spans="1:20" ht="42.75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8281</v>
      </c>
      <c r="O2560" t="s">
        <v>8310</v>
      </c>
      <c r="P2560">
        <f t="shared" si="159"/>
        <v>109</v>
      </c>
      <c r="Q2560">
        <f t="shared" si="156"/>
        <v>75.61</v>
      </c>
      <c r="R2560" s="10">
        <f t="shared" si="157"/>
        <v>42093.860023148154</v>
      </c>
      <c r="S2560" s="12">
        <f t="shared" si="158"/>
        <v>2015</v>
      </c>
      <c r="T2560" s="12"/>
    </row>
    <row r="2561" spans="1:20" ht="42.75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8281</v>
      </c>
      <c r="O2561" t="s">
        <v>8310</v>
      </c>
      <c r="P2561">
        <f t="shared" si="159"/>
        <v>111</v>
      </c>
      <c r="Q2561">
        <f t="shared" si="156"/>
        <v>35.6</v>
      </c>
      <c r="R2561" s="10">
        <f t="shared" si="157"/>
        <v>40829.873657407406</v>
      </c>
      <c r="S2561" s="12">
        <f t="shared" si="158"/>
        <v>2011</v>
      </c>
      <c r="T2561" s="12"/>
    </row>
    <row r="2562" spans="1:20" ht="42.75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8281</v>
      </c>
      <c r="O2562" t="s">
        <v>8310</v>
      </c>
      <c r="P2562">
        <f t="shared" si="159"/>
        <v>100</v>
      </c>
      <c r="Q2562">
        <f t="shared" si="156"/>
        <v>143</v>
      </c>
      <c r="R2562" s="10">
        <f t="shared" si="157"/>
        <v>42039.951087962967</v>
      </c>
      <c r="S2562" s="12">
        <f t="shared" si="158"/>
        <v>2015</v>
      </c>
      <c r="T2562" s="12"/>
    </row>
    <row r="2563" spans="1:20" ht="42.75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8292</v>
      </c>
      <c r="O2563" t="s">
        <v>8293</v>
      </c>
      <c r="P2563">
        <f t="shared" si="159"/>
        <v>0</v>
      </c>
      <c r="Q2563">
        <f t="shared" ref="Q2563:Q2626" si="160">IFERROR(ROUND(E2563/L2563,2),0)</f>
        <v>0</v>
      </c>
      <c r="R2563" s="10">
        <f t="shared" ref="R2563:R2626" si="161">(((J2563/60)/60)/24)+DATE(1970,1,1)</f>
        <v>42260.528807870374</v>
      </c>
      <c r="S2563" s="12">
        <f t="shared" ref="S2563:S2626" si="162">YEAR(R2563)</f>
        <v>2015</v>
      </c>
      <c r="T2563" s="12"/>
    </row>
    <row r="2564" spans="1:20" ht="57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8292</v>
      </c>
      <c r="O2564" t="s">
        <v>8293</v>
      </c>
      <c r="P2564">
        <f t="shared" ref="P2564:P2627" si="163">ROUND(E2564/D2564*100,0)</f>
        <v>1</v>
      </c>
      <c r="Q2564">
        <f t="shared" si="160"/>
        <v>25</v>
      </c>
      <c r="R2564" s="10">
        <f t="shared" si="161"/>
        <v>42594.524756944447</v>
      </c>
      <c r="S2564" s="12">
        <f t="shared" si="162"/>
        <v>2016</v>
      </c>
      <c r="T2564" s="12"/>
    </row>
    <row r="2565" spans="1:20" ht="28.5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8292</v>
      </c>
      <c r="O2565" t="s">
        <v>8293</v>
      </c>
      <c r="P2565">
        <f t="shared" si="163"/>
        <v>0</v>
      </c>
      <c r="Q2565">
        <f t="shared" si="160"/>
        <v>0</v>
      </c>
      <c r="R2565" s="10">
        <f t="shared" si="161"/>
        <v>42155.139479166668</v>
      </c>
      <c r="S2565" s="12">
        <f t="shared" si="162"/>
        <v>2015</v>
      </c>
      <c r="T2565" s="12"/>
    </row>
    <row r="2566" spans="1:20" ht="42.75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8292</v>
      </c>
      <c r="O2566" t="s">
        <v>8293</v>
      </c>
      <c r="P2566">
        <f t="shared" si="163"/>
        <v>0</v>
      </c>
      <c r="Q2566">
        <f t="shared" si="160"/>
        <v>0</v>
      </c>
      <c r="R2566" s="10">
        <f t="shared" si="161"/>
        <v>41822.040497685186</v>
      </c>
      <c r="S2566" s="12">
        <f t="shared" si="162"/>
        <v>2014</v>
      </c>
      <c r="T2566" s="12"/>
    </row>
    <row r="2567" spans="1:20" ht="42.75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8292</v>
      </c>
      <c r="O2567" t="s">
        <v>8293</v>
      </c>
      <c r="P2567">
        <f t="shared" si="163"/>
        <v>1</v>
      </c>
      <c r="Q2567">
        <f t="shared" si="160"/>
        <v>100</v>
      </c>
      <c r="R2567" s="10">
        <f t="shared" si="161"/>
        <v>42440.650335648148</v>
      </c>
      <c r="S2567" s="12">
        <f t="shared" si="162"/>
        <v>2016</v>
      </c>
      <c r="T2567" s="12"/>
    </row>
    <row r="2568" spans="1:20" ht="42.75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8292</v>
      </c>
      <c r="O2568" t="s">
        <v>8293</v>
      </c>
      <c r="P2568">
        <f t="shared" si="163"/>
        <v>0</v>
      </c>
      <c r="Q2568">
        <f t="shared" si="160"/>
        <v>0</v>
      </c>
      <c r="R2568" s="10">
        <f t="shared" si="161"/>
        <v>41842.980879629627</v>
      </c>
      <c r="S2568" s="12">
        <f t="shared" si="162"/>
        <v>2014</v>
      </c>
      <c r="T2568" s="12"/>
    </row>
    <row r="2569" spans="1:20" ht="42.75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8292</v>
      </c>
      <c r="O2569" t="s">
        <v>8293</v>
      </c>
      <c r="P2569">
        <f t="shared" si="163"/>
        <v>0</v>
      </c>
      <c r="Q2569">
        <f t="shared" si="160"/>
        <v>60</v>
      </c>
      <c r="R2569" s="10">
        <f t="shared" si="161"/>
        <v>42087.878912037035</v>
      </c>
      <c r="S2569" s="12">
        <f t="shared" si="162"/>
        <v>2015</v>
      </c>
      <c r="T2569" s="12"/>
    </row>
    <row r="2570" spans="1:20" ht="42.75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8292</v>
      </c>
      <c r="O2570" t="s">
        <v>8293</v>
      </c>
      <c r="P2570">
        <f t="shared" si="163"/>
        <v>1</v>
      </c>
      <c r="Q2570">
        <f t="shared" si="160"/>
        <v>50</v>
      </c>
      <c r="R2570" s="10">
        <f t="shared" si="161"/>
        <v>42584.666597222225</v>
      </c>
      <c r="S2570" s="12">
        <f t="shared" si="162"/>
        <v>2016</v>
      </c>
      <c r="T2570" s="12"/>
    </row>
    <row r="2571" spans="1:20" ht="42.75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8292</v>
      </c>
      <c r="O2571" t="s">
        <v>8293</v>
      </c>
      <c r="P2571">
        <f t="shared" si="163"/>
        <v>2</v>
      </c>
      <c r="Q2571">
        <f t="shared" si="160"/>
        <v>72.5</v>
      </c>
      <c r="R2571" s="10">
        <f t="shared" si="161"/>
        <v>42234.105462962965</v>
      </c>
      <c r="S2571" s="12">
        <f t="shared" si="162"/>
        <v>2015</v>
      </c>
      <c r="T2571" s="12"/>
    </row>
    <row r="2572" spans="1:20" ht="42.75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8292</v>
      </c>
      <c r="O2572" t="s">
        <v>8293</v>
      </c>
      <c r="P2572">
        <f t="shared" si="163"/>
        <v>1</v>
      </c>
      <c r="Q2572">
        <f t="shared" si="160"/>
        <v>29.5</v>
      </c>
      <c r="R2572" s="10">
        <f t="shared" si="161"/>
        <v>42744.903182870374</v>
      </c>
      <c r="S2572" s="12">
        <f t="shared" si="162"/>
        <v>2017</v>
      </c>
      <c r="T2572" s="12"/>
    </row>
    <row r="2573" spans="1:20" ht="42.75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8292</v>
      </c>
      <c r="O2573" t="s">
        <v>8293</v>
      </c>
      <c r="P2573">
        <f t="shared" si="163"/>
        <v>0</v>
      </c>
      <c r="Q2573">
        <f t="shared" si="160"/>
        <v>62.5</v>
      </c>
      <c r="R2573" s="10">
        <f t="shared" si="161"/>
        <v>42449.341678240744</v>
      </c>
      <c r="S2573" s="12">
        <f t="shared" si="162"/>
        <v>2016</v>
      </c>
      <c r="T2573" s="12"/>
    </row>
    <row r="2574" spans="1:20" ht="42.75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8292</v>
      </c>
      <c r="O2574" t="s">
        <v>8293</v>
      </c>
      <c r="P2574">
        <f t="shared" si="163"/>
        <v>0</v>
      </c>
      <c r="Q2574">
        <f t="shared" si="160"/>
        <v>0</v>
      </c>
      <c r="R2574" s="10">
        <f t="shared" si="161"/>
        <v>42077.119409722218</v>
      </c>
      <c r="S2574" s="12">
        <f t="shared" si="162"/>
        <v>2015</v>
      </c>
      <c r="T2574" s="12"/>
    </row>
    <row r="2575" spans="1:20" ht="42.75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8292</v>
      </c>
      <c r="O2575" t="s">
        <v>8293</v>
      </c>
      <c r="P2575">
        <f t="shared" si="163"/>
        <v>0</v>
      </c>
      <c r="Q2575">
        <f t="shared" si="160"/>
        <v>0</v>
      </c>
      <c r="R2575" s="10">
        <f t="shared" si="161"/>
        <v>41829.592002314814</v>
      </c>
      <c r="S2575" s="12">
        <f t="shared" si="162"/>
        <v>2014</v>
      </c>
      <c r="T2575" s="12"/>
    </row>
    <row r="2576" spans="1:20" ht="42.75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8292</v>
      </c>
      <c r="O2576" t="s">
        <v>8293</v>
      </c>
      <c r="P2576">
        <f t="shared" si="163"/>
        <v>0</v>
      </c>
      <c r="Q2576">
        <f t="shared" si="160"/>
        <v>0</v>
      </c>
      <c r="R2576" s="10">
        <f t="shared" si="161"/>
        <v>42487.825752314813</v>
      </c>
      <c r="S2576" s="12">
        <f t="shared" si="162"/>
        <v>2016</v>
      </c>
      <c r="T2576" s="12"/>
    </row>
    <row r="2577" spans="1:20" ht="42.75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8292</v>
      </c>
      <c r="O2577" t="s">
        <v>8293</v>
      </c>
      <c r="P2577">
        <f t="shared" si="163"/>
        <v>0</v>
      </c>
      <c r="Q2577">
        <f t="shared" si="160"/>
        <v>0</v>
      </c>
      <c r="R2577" s="10">
        <f t="shared" si="161"/>
        <v>41986.108726851846</v>
      </c>
      <c r="S2577" s="12">
        <f t="shared" si="162"/>
        <v>2014</v>
      </c>
      <c r="T2577" s="12"/>
    </row>
    <row r="2578" spans="1:20" ht="28.5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8292</v>
      </c>
      <c r="O2578" t="s">
        <v>8293</v>
      </c>
      <c r="P2578">
        <f t="shared" si="163"/>
        <v>0</v>
      </c>
      <c r="Q2578">
        <f t="shared" si="160"/>
        <v>0</v>
      </c>
      <c r="R2578" s="10">
        <f t="shared" si="161"/>
        <v>42060.00980324074</v>
      </c>
      <c r="S2578" s="12">
        <f t="shared" si="162"/>
        <v>2015</v>
      </c>
      <c r="T2578" s="12"/>
    </row>
    <row r="2579" spans="1:20" ht="42.75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8292</v>
      </c>
      <c r="O2579" t="s">
        <v>8293</v>
      </c>
      <c r="P2579">
        <f t="shared" si="163"/>
        <v>0</v>
      </c>
      <c r="Q2579">
        <f t="shared" si="160"/>
        <v>0</v>
      </c>
      <c r="R2579" s="10">
        <f t="shared" si="161"/>
        <v>41830.820567129631</v>
      </c>
      <c r="S2579" s="12">
        <f t="shared" si="162"/>
        <v>2014</v>
      </c>
      <c r="T2579" s="12"/>
    </row>
    <row r="2580" spans="1:20" ht="42.75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8292</v>
      </c>
      <c r="O2580" t="s">
        <v>8293</v>
      </c>
      <c r="P2580">
        <f t="shared" si="163"/>
        <v>0</v>
      </c>
      <c r="Q2580">
        <f t="shared" si="160"/>
        <v>0</v>
      </c>
      <c r="R2580" s="10">
        <f t="shared" si="161"/>
        <v>42238.022905092599</v>
      </c>
      <c r="S2580" s="12">
        <f t="shared" si="162"/>
        <v>2015</v>
      </c>
      <c r="T2580" s="12"/>
    </row>
    <row r="2581" spans="1:20" ht="42.75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8292</v>
      </c>
      <c r="O2581" t="s">
        <v>8293</v>
      </c>
      <c r="P2581">
        <f t="shared" si="163"/>
        <v>0</v>
      </c>
      <c r="Q2581">
        <f t="shared" si="160"/>
        <v>23.08</v>
      </c>
      <c r="R2581" s="10">
        <f t="shared" si="161"/>
        <v>41837.829895833333</v>
      </c>
      <c r="S2581" s="12">
        <f t="shared" si="162"/>
        <v>2014</v>
      </c>
      <c r="T2581" s="12"/>
    </row>
    <row r="2582" spans="1:20" ht="42.75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8292</v>
      </c>
      <c r="O2582" t="s">
        <v>8293</v>
      </c>
      <c r="P2582">
        <f t="shared" si="163"/>
        <v>1</v>
      </c>
      <c r="Q2582">
        <f t="shared" si="160"/>
        <v>25.5</v>
      </c>
      <c r="R2582" s="10">
        <f t="shared" si="161"/>
        <v>42110.326423611114</v>
      </c>
      <c r="S2582" s="12">
        <f t="shared" si="162"/>
        <v>2015</v>
      </c>
      <c r="T2582" s="12"/>
    </row>
    <row r="2583" spans="1:20" ht="42.75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8292</v>
      </c>
      <c r="O2583" t="s">
        <v>8293</v>
      </c>
      <c r="P2583">
        <f t="shared" si="163"/>
        <v>11</v>
      </c>
      <c r="Q2583">
        <f t="shared" si="160"/>
        <v>48.18</v>
      </c>
      <c r="R2583" s="10">
        <f t="shared" si="161"/>
        <v>42294.628449074073</v>
      </c>
      <c r="S2583" s="12">
        <f t="shared" si="162"/>
        <v>2015</v>
      </c>
      <c r="T2583" s="12"/>
    </row>
    <row r="2584" spans="1:20" ht="28.5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8292</v>
      </c>
      <c r="O2584" t="s">
        <v>8293</v>
      </c>
      <c r="P2584">
        <f t="shared" si="163"/>
        <v>0</v>
      </c>
      <c r="Q2584">
        <f t="shared" si="160"/>
        <v>1</v>
      </c>
      <c r="R2584" s="10">
        <f t="shared" si="161"/>
        <v>42642.988819444443</v>
      </c>
      <c r="S2584" s="12">
        <f t="shared" si="162"/>
        <v>2016</v>
      </c>
      <c r="T2584" s="12"/>
    </row>
    <row r="2585" spans="1:20" ht="42.75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8292</v>
      </c>
      <c r="O2585" t="s">
        <v>8293</v>
      </c>
      <c r="P2585">
        <f t="shared" si="163"/>
        <v>1</v>
      </c>
      <c r="Q2585">
        <f t="shared" si="160"/>
        <v>1</v>
      </c>
      <c r="R2585" s="10">
        <f t="shared" si="161"/>
        <v>42019.76944444445</v>
      </c>
      <c r="S2585" s="12">
        <f t="shared" si="162"/>
        <v>2015</v>
      </c>
      <c r="T2585" s="12"/>
    </row>
    <row r="2586" spans="1:20" ht="28.5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8292</v>
      </c>
      <c r="O2586" t="s">
        <v>8293</v>
      </c>
      <c r="P2586">
        <f t="shared" si="163"/>
        <v>0</v>
      </c>
      <c r="Q2586">
        <f t="shared" si="160"/>
        <v>0</v>
      </c>
      <c r="R2586" s="10">
        <f t="shared" si="161"/>
        <v>42140.173252314817</v>
      </c>
      <c r="S2586" s="12">
        <f t="shared" si="162"/>
        <v>2015</v>
      </c>
      <c r="T2586" s="12"/>
    </row>
    <row r="2587" spans="1:20" ht="42.75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8292</v>
      </c>
      <c r="O2587" t="s">
        <v>8293</v>
      </c>
      <c r="P2587">
        <f t="shared" si="163"/>
        <v>0</v>
      </c>
      <c r="Q2587">
        <f t="shared" si="160"/>
        <v>50</v>
      </c>
      <c r="R2587" s="10">
        <f t="shared" si="161"/>
        <v>41795.963333333333</v>
      </c>
      <c r="S2587" s="12">
        <f t="shared" si="162"/>
        <v>2014</v>
      </c>
      <c r="T2587" s="12"/>
    </row>
    <row r="2588" spans="1:20" ht="28.5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8292</v>
      </c>
      <c r="O2588" t="s">
        <v>8293</v>
      </c>
      <c r="P2588">
        <f t="shared" si="163"/>
        <v>0</v>
      </c>
      <c r="Q2588">
        <f t="shared" si="160"/>
        <v>5</v>
      </c>
      <c r="R2588" s="10">
        <f t="shared" si="161"/>
        <v>42333.330277777779</v>
      </c>
      <c r="S2588" s="12">
        <f t="shared" si="162"/>
        <v>2015</v>
      </c>
      <c r="T2588" s="12"/>
    </row>
    <row r="2589" spans="1:20" ht="42.75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8292</v>
      </c>
      <c r="O2589" t="s">
        <v>8293</v>
      </c>
      <c r="P2589">
        <f t="shared" si="163"/>
        <v>2</v>
      </c>
      <c r="Q2589">
        <f t="shared" si="160"/>
        <v>202.83</v>
      </c>
      <c r="R2589" s="10">
        <f t="shared" si="161"/>
        <v>42338.675381944442</v>
      </c>
      <c r="S2589" s="12">
        <f t="shared" si="162"/>
        <v>2015</v>
      </c>
      <c r="T2589" s="12"/>
    </row>
    <row r="2590" spans="1:20" ht="42.75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8292</v>
      </c>
      <c r="O2590" t="s">
        <v>8293</v>
      </c>
      <c r="P2590">
        <f t="shared" si="163"/>
        <v>4</v>
      </c>
      <c r="Q2590">
        <f t="shared" si="160"/>
        <v>29.13</v>
      </c>
      <c r="R2590" s="10">
        <f t="shared" si="161"/>
        <v>42042.676226851851</v>
      </c>
      <c r="S2590" s="12">
        <f t="shared" si="162"/>
        <v>2015</v>
      </c>
      <c r="T2590" s="12"/>
    </row>
    <row r="2591" spans="1:20" ht="42.75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8292</v>
      </c>
      <c r="O2591" t="s">
        <v>8293</v>
      </c>
      <c r="P2591">
        <f t="shared" si="163"/>
        <v>0</v>
      </c>
      <c r="Q2591">
        <f t="shared" si="160"/>
        <v>5</v>
      </c>
      <c r="R2591" s="10">
        <f t="shared" si="161"/>
        <v>42422.536192129628</v>
      </c>
      <c r="S2591" s="12">
        <f t="shared" si="162"/>
        <v>2016</v>
      </c>
      <c r="T2591" s="12"/>
    </row>
    <row r="2592" spans="1:20" ht="42.75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8292</v>
      </c>
      <c r="O2592" t="s">
        <v>8293</v>
      </c>
      <c r="P2592">
        <f t="shared" si="163"/>
        <v>0</v>
      </c>
      <c r="Q2592">
        <f t="shared" si="160"/>
        <v>0</v>
      </c>
      <c r="R2592" s="10">
        <f t="shared" si="161"/>
        <v>42388.589085648149</v>
      </c>
      <c r="S2592" s="12">
        <f t="shared" si="162"/>
        <v>2016</v>
      </c>
      <c r="T2592" s="12"/>
    </row>
    <row r="2593" spans="1:20" ht="42.75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8292</v>
      </c>
      <c r="O2593" t="s">
        <v>8293</v>
      </c>
      <c r="P2593">
        <f t="shared" si="163"/>
        <v>2</v>
      </c>
      <c r="Q2593">
        <f t="shared" si="160"/>
        <v>13</v>
      </c>
      <c r="R2593" s="10">
        <f t="shared" si="161"/>
        <v>42382.906527777777</v>
      </c>
      <c r="S2593" s="12">
        <f t="shared" si="162"/>
        <v>2016</v>
      </c>
      <c r="T2593" s="12"/>
    </row>
    <row r="2594" spans="1:20" ht="42.75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8292</v>
      </c>
      <c r="O2594" t="s">
        <v>8293</v>
      </c>
      <c r="P2594">
        <f t="shared" si="163"/>
        <v>0</v>
      </c>
      <c r="Q2594">
        <f t="shared" si="160"/>
        <v>50</v>
      </c>
      <c r="R2594" s="10">
        <f t="shared" si="161"/>
        <v>41887.801168981481</v>
      </c>
      <c r="S2594" s="12">
        <f t="shared" si="162"/>
        <v>2014</v>
      </c>
      <c r="T2594" s="12"/>
    </row>
    <row r="2595" spans="1:20" ht="42.75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8292</v>
      </c>
      <c r="O2595" t="s">
        <v>8293</v>
      </c>
      <c r="P2595">
        <f t="shared" si="163"/>
        <v>0</v>
      </c>
      <c r="Q2595">
        <f t="shared" si="160"/>
        <v>0</v>
      </c>
      <c r="R2595" s="10">
        <f t="shared" si="161"/>
        <v>42089.84520833334</v>
      </c>
      <c r="S2595" s="12">
        <f t="shared" si="162"/>
        <v>2015</v>
      </c>
      <c r="T2595" s="12"/>
    </row>
    <row r="2596" spans="1:20" ht="42.75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8292</v>
      </c>
      <c r="O2596" t="s">
        <v>8293</v>
      </c>
      <c r="P2596">
        <f t="shared" si="163"/>
        <v>0</v>
      </c>
      <c r="Q2596">
        <f t="shared" si="160"/>
        <v>1</v>
      </c>
      <c r="R2596" s="10">
        <f t="shared" si="161"/>
        <v>41828.967916666668</v>
      </c>
      <c r="S2596" s="12">
        <f t="shared" si="162"/>
        <v>2014</v>
      </c>
      <c r="T2596" s="12"/>
    </row>
    <row r="2597" spans="1:20" ht="28.5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8292</v>
      </c>
      <c r="O2597" t="s">
        <v>8293</v>
      </c>
      <c r="P2597">
        <f t="shared" si="163"/>
        <v>12</v>
      </c>
      <c r="Q2597">
        <f t="shared" si="160"/>
        <v>96.05</v>
      </c>
      <c r="R2597" s="10">
        <f t="shared" si="161"/>
        <v>42760.244212962964</v>
      </c>
      <c r="S2597" s="12">
        <f t="shared" si="162"/>
        <v>2017</v>
      </c>
      <c r="T2597" s="12"/>
    </row>
    <row r="2598" spans="1:20" ht="42.75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8292</v>
      </c>
      <c r="O2598" t="s">
        <v>8293</v>
      </c>
      <c r="P2598">
        <f t="shared" si="163"/>
        <v>24</v>
      </c>
      <c r="Q2598">
        <f t="shared" si="160"/>
        <v>305.77999999999997</v>
      </c>
      <c r="R2598" s="10">
        <f t="shared" si="161"/>
        <v>41828.664456018516</v>
      </c>
      <c r="S2598" s="12">
        <f t="shared" si="162"/>
        <v>2014</v>
      </c>
      <c r="T2598" s="12"/>
    </row>
    <row r="2599" spans="1:20" ht="42.75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8292</v>
      </c>
      <c r="O2599" t="s">
        <v>8293</v>
      </c>
      <c r="P2599">
        <f t="shared" si="163"/>
        <v>6</v>
      </c>
      <c r="Q2599">
        <f t="shared" si="160"/>
        <v>12.14</v>
      </c>
      <c r="R2599" s="10">
        <f t="shared" si="161"/>
        <v>42510.341631944444</v>
      </c>
      <c r="S2599" s="12">
        <f t="shared" si="162"/>
        <v>2016</v>
      </c>
      <c r="T2599" s="12"/>
    </row>
    <row r="2600" spans="1:20" ht="42.75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8292</v>
      </c>
      <c r="O2600" t="s">
        <v>8293</v>
      </c>
      <c r="P2600">
        <f t="shared" si="163"/>
        <v>39</v>
      </c>
      <c r="Q2600">
        <f t="shared" si="160"/>
        <v>83.57</v>
      </c>
      <c r="R2600" s="10">
        <f t="shared" si="161"/>
        <v>42240.840289351851</v>
      </c>
      <c r="S2600" s="12">
        <f t="shared" si="162"/>
        <v>2015</v>
      </c>
      <c r="T2600" s="12"/>
    </row>
    <row r="2601" spans="1:20" ht="28.5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8292</v>
      </c>
      <c r="O2601" t="s">
        <v>8293</v>
      </c>
      <c r="P2601">
        <f t="shared" si="163"/>
        <v>1</v>
      </c>
      <c r="Q2601">
        <f t="shared" si="160"/>
        <v>18</v>
      </c>
      <c r="R2601" s="10">
        <f t="shared" si="161"/>
        <v>41809.754016203704</v>
      </c>
      <c r="S2601" s="12">
        <f t="shared" si="162"/>
        <v>2014</v>
      </c>
      <c r="T2601" s="12"/>
    </row>
    <row r="2602" spans="1:20" ht="28.5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8292</v>
      </c>
      <c r="O2602" t="s">
        <v>8293</v>
      </c>
      <c r="P2602">
        <f t="shared" si="163"/>
        <v>7</v>
      </c>
      <c r="Q2602">
        <f t="shared" si="160"/>
        <v>115.53</v>
      </c>
      <c r="R2602" s="10">
        <f t="shared" si="161"/>
        <v>42394.900462962964</v>
      </c>
      <c r="S2602" s="12">
        <f t="shared" si="162"/>
        <v>2016</v>
      </c>
      <c r="T2602" s="12"/>
    </row>
    <row r="2603" spans="1:20" ht="42.75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8275</v>
      </c>
      <c r="O2603" t="s">
        <v>8311</v>
      </c>
      <c r="P2603">
        <f t="shared" si="163"/>
        <v>661</v>
      </c>
      <c r="Q2603">
        <f t="shared" si="160"/>
        <v>21.9</v>
      </c>
      <c r="R2603" s="10">
        <f t="shared" si="161"/>
        <v>41150.902187499996</v>
      </c>
      <c r="S2603" s="12">
        <f t="shared" si="162"/>
        <v>2012</v>
      </c>
      <c r="T2603" s="12"/>
    </row>
    <row r="2604" spans="1:20" ht="42.75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8275</v>
      </c>
      <c r="O2604" t="s">
        <v>8311</v>
      </c>
      <c r="P2604">
        <f t="shared" si="163"/>
        <v>326</v>
      </c>
      <c r="Q2604">
        <f t="shared" si="160"/>
        <v>80.02</v>
      </c>
      <c r="R2604" s="10">
        <f t="shared" si="161"/>
        <v>41915.747314814813</v>
      </c>
      <c r="S2604" s="12">
        <f t="shared" si="162"/>
        <v>2014</v>
      </c>
      <c r="T2604" s="12"/>
    </row>
    <row r="2605" spans="1:20" ht="28.5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8275</v>
      </c>
      <c r="O2605" t="s">
        <v>8311</v>
      </c>
      <c r="P2605">
        <f t="shared" si="163"/>
        <v>101</v>
      </c>
      <c r="Q2605">
        <f t="shared" si="160"/>
        <v>35.520000000000003</v>
      </c>
      <c r="R2605" s="10">
        <f t="shared" si="161"/>
        <v>41617.912662037037</v>
      </c>
      <c r="S2605" s="12">
        <f t="shared" si="162"/>
        <v>2013</v>
      </c>
      <c r="T2605" s="12"/>
    </row>
    <row r="2606" spans="1:20" ht="42.75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8275</v>
      </c>
      <c r="O2606" t="s">
        <v>8311</v>
      </c>
      <c r="P2606">
        <f t="shared" si="163"/>
        <v>104</v>
      </c>
      <c r="Q2606">
        <f t="shared" si="160"/>
        <v>64.930000000000007</v>
      </c>
      <c r="R2606" s="10">
        <f t="shared" si="161"/>
        <v>40998.051192129627</v>
      </c>
      <c r="S2606" s="12">
        <f t="shared" si="162"/>
        <v>2012</v>
      </c>
      <c r="T2606" s="12"/>
    </row>
    <row r="2607" spans="1:20" ht="42.75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8275</v>
      </c>
      <c r="O2607" t="s">
        <v>8311</v>
      </c>
      <c r="P2607">
        <f t="shared" si="163"/>
        <v>107</v>
      </c>
      <c r="Q2607">
        <f t="shared" si="160"/>
        <v>60.97</v>
      </c>
      <c r="R2607" s="10">
        <f t="shared" si="161"/>
        <v>42508.541550925926</v>
      </c>
      <c r="S2607" s="12">
        <f t="shared" si="162"/>
        <v>2016</v>
      </c>
      <c r="T2607" s="12"/>
    </row>
    <row r="2608" spans="1:20" ht="57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8275</v>
      </c>
      <c r="O2608" t="s">
        <v>8311</v>
      </c>
      <c r="P2608">
        <f t="shared" si="163"/>
        <v>110</v>
      </c>
      <c r="Q2608">
        <f t="shared" si="160"/>
        <v>31.44</v>
      </c>
      <c r="R2608" s="10">
        <f t="shared" si="161"/>
        <v>41726.712754629632</v>
      </c>
      <c r="S2608" s="12">
        <f t="shared" si="162"/>
        <v>2014</v>
      </c>
      <c r="T2608" s="12"/>
    </row>
    <row r="2609" spans="1:20" ht="42.75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8275</v>
      </c>
      <c r="O2609" t="s">
        <v>8311</v>
      </c>
      <c r="P2609">
        <f t="shared" si="163"/>
        <v>408</v>
      </c>
      <c r="Q2609">
        <f t="shared" si="160"/>
        <v>81.95</v>
      </c>
      <c r="R2609" s="10">
        <f t="shared" si="161"/>
        <v>42184.874675925923</v>
      </c>
      <c r="S2609" s="12">
        <f t="shared" si="162"/>
        <v>2015</v>
      </c>
      <c r="T2609" s="12"/>
    </row>
    <row r="2610" spans="1:20" ht="42.75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8275</v>
      </c>
      <c r="O2610" t="s">
        <v>8311</v>
      </c>
      <c r="P2610">
        <f t="shared" si="163"/>
        <v>224</v>
      </c>
      <c r="Q2610">
        <f t="shared" si="160"/>
        <v>58.93</v>
      </c>
      <c r="R2610" s="10">
        <f t="shared" si="161"/>
        <v>42767.801712962959</v>
      </c>
      <c r="S2610" s="12">
        <f t="shared" si="162"/>
        <v>2017</v>
      </c>
      <c r="T2610" s="12"/>
    </row>
    <row r="2611" spans="1:20" ht="42.75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8275</v>
      </c>
      <c r="O2611" t="s">
        <v>8311</v>
      </c>
      <c r="P2611">
        <f t="shared" si="163"/>
        <v>304</v>
      </c>
      <c r="Q2611">
        <f t="shared" si="160"/>
        <v>157.29</v>
      </c>
      <c r="R2611" s="10">
        <f t="shared" si="161"/>
        <v>41075.237858796296</v>
      </c>
      <c r="S2611" s="12">
        <f t="shared" si="162"/>
        <v>2012</v>
      </c>
      <c r="T2611" s="12"/>
    </row>
    <row r="2612" spans="1:20" ht="28.5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8275</v>
      </c>
      <c r="O2612" t="s">
        <v>8311</v>
      </c>
      <c r="P2612">
        <f t="shared" si="163"/>
        <v>141</v>
      </c>
      <c r="Q2612">
        <f t="shared" si="160"/>
        <v>55.76</v>
      </c>
      <c r="R2612" s="10">
        <f t="shared" si="161"/>
        <v>42564.881076388891</v>
      </c>
      <c r="S2612" s="12">
        <f t="shared" si="162"/>
        <v>2016</v>
      </c>
      <c r="T2612" s="12"/>
    </row>
    <row r="2613" spans="1:20" ht="57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8275</v>
      </c>
      <c r="O2613" t="s">
        <v>8311</v>
      </c>
      <c r="P2613">
        <f t="shared" si="163"/>
        <v>2791</v>
      </c>
      <c r="Q2613">
        <f t="shared" si="160"/>
        <v>83.8</v>
      </c>
      <c r="R2613" s="10">
        <f t="shared" si="161"/>
        <v>42704.335810185185</v>
      </c>
      <c r="S2613" s="12">
        <f t="shared" si="162"/>
        <v>2016</v>
      </c>
      <c r="T2613" s="12"/>
    </row>
    <row r="2614" spans="1:20" ht="42.75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8275</v>
      </c>
      <c r="O2614" t="s">
        <v>8311</v>
      </c>
      <c r="P2614">
        <f t="shared" si="163"/>
        <v>172</v>
      </c>
      <c r="Q2614">
        <f t="shared" si="160"/>
        <v>58.42</v>
      </c>
      <c r="R2614" s="10">
        <f t="shared" si="161"/>
        <v>41982.143171296295</v>
      </c>
      <c r="S2614" s="12">
        <f t="shared" si="162"/>
        <v>2014</v>
      </c>
      <c r="T2614" s="12"/>
    </row>
    <row r="2615" spans="1:20" ht="42.75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8275</v>
      </c>
      <c r="O2615" t="s">
        <v>8311</v>
      </c>
      <c r="P2615">
        <f t="shared" si="163"/>
        <v>101</v>
      </c>
      <c r="Q2615">
        <f t="shared" si="160"/>
        <v>270.57</v>
      </c>
      <c r="R2615" s="10">
        <f t="shared" si="161"/>
        <v>41143.81821759259</v>
      </c>
      <c r="S2615" s="12">
        <f t="shared" si="162"/>
        <v>2012</v>
      </c>
      <c r="T2615" s="12"/>
    </row>
    <row r="2616" spans="1:20" ht="42.75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8275</v>
      </c>
      <c r="O2616" t="s">
        <v>8311</v>
      </c>
      <c r="P2616">
        <f t="shared" si="163"/>
        <v>102</v>
      </c>
      <c r="Q2616">
        <f t="shared" si="160"/>
        <v>107.1</v>
      </c>
      <c r="R2616" s="10">
        <f t="shared" si="161"/>
        <v>41730.708472222221</v>
      </c>
      <c r="S2616" s="12">
        <f t="shared" si="162"/>
        <v>2014</v>
      </c>
      <c r="T2616" s="12"/>
    </row>
    <row r="2617" spans="1:20" ht="42.75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8275</v>
      </c>
      <c r="O2617" t="s">
        <v>8311</v>
      </c>
      <c r="P2617">
        <f t="shared" si="163"/>
        <v>170</v>
      </c>
      <c r="Q2617">
        <f t="shared" si="160"/>
        <v>47.18</v>
      </c>
      <c r="R2617" s="10">
        <f t="shared" si="161"/>
        <v>42453.49726851852</v>
      </c>
      <c r="S2617" s="12">
        <f t="shared" si="162"/>
        <v>2016</v>
      </c>
      <c r="T2617" s="12"/>
    </row>
    <row r="2618" spans="1:20" ht="42.75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8275</v>
      </c>
      <c r="O2618" t="s">
        <v>8311</v>
      </c>
      <c r="P2618">
        <f t="shared" si="163"/>
        <v>115</v>
      </c>
      <c r="Q2618">
        <f t="shared" si="160"/>
        <v>120.31</v>
      </c>
      <c r="R2618" s="10">
        <f t="shared" si="161"/>
        <v>42211.99454861111</v>
      </c>
      <c r="S2618" s="12">
        <f t="shared" si="162"/>
        <v>2015</v>
      </c>
      <c r="T2618" s="12"/>
    </row>
    <row r="2619" spans="1:20" ht="42.75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8275</v>
      </c>
      <c r="O2619" t="s">
        <v>8311</v>
      </c>
      <c r="P2619">
        <f t="shared" si="163"/>
        <v>878</v>
      </c>
      <c r="Q2619">
        <f t="shared" si="160"/>
        <v>27.6</v>
      </c>
      <c r="R2619" s="10">
        <f t="shared" si="161"/>
        <v>41902.874432870369</v>
      </c>
      <c r="S2619" s="12">
        <f t="shared" si="162"/>
        <v>2014</v>
      </c>
      <c r="T2619" s="12"/>
    </row>
    <row r="2620" spans="1:20" ht="28.5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8275</v>
      </c>
      <c r="O2620" t="s">
        <v>8311</v>
      </c>
      <c r="P2620">
        <f t="shared" si="163"/>
        <v>105</v>
      </c>
      <c r="Q2620">
        <f t="shared" si="160"/>
        <v>205.3</v>
      </c>
      <c r="R2620" s="10">
        <f t="shared" si="161"/>
        <v>42279.792372685188</v>
      </c>
      <c r="S2620" s="12">
        <f t="shared" si="162"/>
        <v>2015</v>
      </c>
      <c r="T2620" s="12"/>
    </row>
    <row r="2621" spans="1:20" ht="42.75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8275</v>
      </c>
      <c r="O2621" t="s">
        <v>8311</v>
      </c>
      <c r="P2621">
        <f t="shared" si="163"/>
        <v>188</v>
      </c>
      <c r="Q2621">
        <f t="shared" si="160"/>
        <v>35.549999999999997</v>
      </c>
      <c r="R2621" s="10">
        <f t="shared" si="161"/>
        <v>42273.884305555555</v>
      </c>
      <c r="S2621" s="12">
        <f t="shared" si="162"/>
        <v>2015</v>
      </c>
      <c r="T2621" s="12"/>
    </row>
    <row r="2622" spans="1:20" ht="42.75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8275</v>
      </c>
      <c r="O2622" t="s">
        <v>8311</v>
      </c>
      <c r="P2622">
        <f t="shared" si="163"/>
        <v>144</v>
      </c>
      <c r="Q2622">
        <f t="shared" si="160"/>
        <v>74.64</v>
      </c>
      <c r="R2622" s="10">
        <f t="shared" si="161"/>
        <v>42251.16715277778</v>
      </c>
      <c r="S2622" s="12">
        <f t="shared" si="162"/>
        <v>2015</v>
      </c>
      <c r="T2622" s="12"/>
    </row>
    <row r="2623" spans="1:20" ht="42.75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8275</v>
      </c>
      <c r="O2623" t="s">
        <v>8311</v>
      </c>
      <c r="P2623">
        <f t="shared" si="163"/>
        <v>146</v>
      </c>
      <c r="Q2623">
        <f t="shared" si="160"/>
        <v>47.06</v>
      </c>
      <c r="R2623" s="10">
        <f t="shared" si="161"/>
        <v>42115.74754629629</v>
      </c>
      <c r="S2623" s="12">
        <f t="shared" si="162"/>
        <v>2015</v>
      </c>
      <c r="T2623" s="12"/>
    </row>
    <row r="2624" spans="1:20" ht="42.75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8275</v>
      </c>
      <c r="O2624" t="s">
        <v>8311</v>
      </c>
      <c r="P2624">
        <f t="shared" si="163"/>
        <v>131</v>
      </c>
      <c r="Q2624">
        <f t="shared" si="160"/>
        <v>26.59</v>
      </c>
      <c r="R2624" s="10">
        <f t="shared" si="161"/>
        <v>42689.74324074074</v>
      </c>
      <c r="S2624" s="12">
        <f t="shared" si="162"/>
        <v>2016</v>
      </c>
      <c r="T2624" s="12"/>
    </row>
    <row r="2625" spans="1:20" ht="42.75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8275</v>
      </c>
      <c r="O2625" t="s">
        <v>8311</v>
      </c>
      <c r="P2625">
        <f t="shared" si="163"/>
        <v>114</v>
      </c>
      <c r="Q2625">
        <f t="shared" si="160"/>
        <v>36.770000000000003</v>
      </c>
      <c r="R2625" s="10">
        <f t="shared" si="161"/>
        <v>42692.256550925929</v>
      </c>
      <c r="S2625" s="12">
        <f t="shared" si="162"/>
        <v>2016</v>
      </c>
      <c r="T2625" s="12"/>
    </row>
    <row r="2626" spans="1:20" ht="42.75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8275</v>
      </c>
      <c r="O2626" t="s">
        <v>8311</v>
      </c>
      <c r="P2626">
        <f t="shared" si="163"/>
        <v>1379</v>
      </c>
      <c r="Q2626">
        <f t="shared" si="160"/>
        <v>31.82</v>
      </c>
      <c r="R2626" s="10">
        <f t="shared" si="161"/>
        <v>41144.42155092593</v>
      </c>
      <c r="S2626" s="12">
        <f t="shared" si="162"/>
        <v>2012</v>
      </c>
      <c r="T2626" s="12"/>
    </row>
    <row r="2627" spans="1:20" ht="57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8275</v>
      </c>
      <c r="O2627" t="s">
        <v>8311</v>
      </c>
      <c r="P2627">
        <f t="shared" si="163"/>
        <v>956</v>
      </c>
      <c r="Q2627">
        <f t="shared" ref="Q2627:Q2690" si="164">IFERROR(ROUND(E2627/L2627,2),0)</f>
        <v>27.58</v>
      </c>
      <c r="R2627" s="10">
        <f t="shared" ref="R2627:R2690" si="165">(((J2627/60)/60)/24)+DATE(1970,1,1)</f>
        <v>42658.810277777782</v>
      </c>
      <c r="S2627" s="12">
        <f t="shared" ref="S2627:S2690" si="166">YEAR(R2627)</f>
        <v>2016</v>
      </c>
      <c r="T2627" s="12"/>
    </row>
    <row r="2628" spans="1:20" ht="42.75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8275</v>
      </c>
      <c r="O2628" t="s">
        <v>8311</v>
      </c>
      <c r="P2628">
        <f t="shared" ref="P2628:P2691" si="167">ROUND(E2628/D2628*100,0)</f>
        <v>112</v>
      </c>
      <c r="Q2628">
        <f t="shared" si="164"/>
        <v>56</v>
      </c>
      <c r="R2628" s="10">
        <f t="shared" si="165"/>
        <v>42128.628113425926</v>
      </c>
      <c r="S2628" s="12">
        <f t="shared" si="166"/>
        <v>2015</v>
      </c>
      <c r="T2628" s="12"/>
    </row>
    <row r="2629" spans="1:20" ht="42.75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8275</v>
      </c>
      <c r="O2629" t="s">
        <v>8311</v>
      </c>
      <c r="P2629">
        <f t="shared" si="167"/>
        <v>647</v>
      </c>
      <c r="Q2629">
        <f t="shared" si="164"/>
        <v>21.56</v>
      </c>
      <c r="R2629" s="10">
        <f t="shared" si="165"/>
        <v>42304.829409722224</v>
      </c>
      <c r="S2629" s="12">
        <f t="shared" si="166"/>
        <v>2015</v>
      </c>
      <c r="T2629" s="12"/>
    </row>
    <row r="2630" spans="1:20" ht="28.5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8275</v>
      </c>
      <c r="O2630" t="s">
        <v>8311</v>
      </c>
      <c r="P2630">
        <f t="shared" si="167"/>
        <v>110</v>
      </c>
      <c r="Q2630">
        <f t="shared" si="164"/>
        <v>44.1</v>
      </c>
      <c r="R2630" s="10">
        <f t="shared" si="165"/>
        <v>41953.966053240743</v>
      </c>
      <c r="S2630" s="12">
        <f t="shared" si="166"/>
        <v>2014</v>
      </c>
      <c r="T2630" s="12"/>
    </row>
    <row r="2631" spans="1:20" ht="28.5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8275</v>
      </c>
      <c r="O2631" t="s">
        <v>8311</v>
      </c>
      <c r="P2631">
        <f t="shared" si="167"/>
        <v>128</v>
      </c>
      <c r="Q2631">
        <f t="shared" si="164"/>
        <v>63.87</v>
      </c>
      <c r="R2631" s="10">
        <f t="shared" si="165"/>
        <v>42108.538449074069</v>
      </c>
      <c r="S2631" s="12">
        <f t="shared" si="166"/>
        <v>2015</v>
      </c>
      <c r="T2631" s="12"/>
    </row>
    <row r="2632" spans="1:20" ht="42.75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8275</v>
      </c>
      <c r="O2632" t="s">
        <v>8311</v>
      </c>
      <c r="P2632">
        <f t="shared" si="167"/>
        <v>158</v>
      </c>
      <c r="Q2632">
        <f t="shared" si="164"/>
        <v>38.99</v>
      </c>
      <c r="R2632" s="10">
        <f t="shared" si="165"/>
        <v>42524.105462962965</v>
      </c>
      <c r="S2632" s="12">
        <f t="shared" si="166"/>
        <v>2016</v>
      </c>
      <c r="T2632" s="12"/>
    </row>
    <row r="2633" spans="1:20" ht="42.75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8275</v>
      </c>
      <c r="O2633" t="s">
        <v>8311</v>
      </c>
      <c r="P2633">
        <f t="shared" si="167"/>
        <v>115</v>
      </c>
      <c r="Q2633">
        <f t="shared" si="164"/>
        <v>80.19</v>
      </c>
      <c r="R2633" s="10">
        <f t="shared" si="165"/>
        <v>42218.169293981482</v>
      </c>
      <c r="S2633" s="12">
        <f t="shared" si="166"/>
        <v>2015</v>
      </c>
      <c r="T2633" s="12"/>
    </row>
    <row r="2634" spans="1:20" ht="42.75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8275</v>
      </c>
      <c r="O2634" t="s">
        <v>8311</v>
      </c>
      <c r="P2634">
        <f t="shared" si="167"/>
        <v>137</v>
      </c>
      <c r="Q2634">
        <f t="shared" si="164"/>
        <v>34.9</v>
      </c>
      <c r="R2634" s="10">
        <f t="shared" si="165"/>
        <v>42494.061793981484</v>
      </c>
      <c r="S2634" s="12">
        <f t="shared" si="166"/>
        <v>2016</v>
      </c>
      <c r="T2634" s="12"/>
    </row>
    <row r="2635" spans="1:20" ht="42.75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8275</v>
      </c>
      <c r="O2635" t="s">
        <v>8311</v>
      </c>
      <c r="P2635">
        <f t="shared" si="167"/>
        <v>355</v>
      </c>
      <c r="Q2635">
        <f t="shared" si="164"/>
        <v>89.1</v>
      </c>
      <c r="R2635" s="10">
        <f t="shared" si="165"/>
        <v>41667.823287037041</v>
      </c>
      <c r="S2635" s="12">
        <f t="shared" si="166"/>
        <v>2014</v>
      </c>
      <c r="T2635" s="12"/>
    </row>
    <row r="2636" spans="1:20" ht="42.75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8275</v>
      </c>
      <c r="O2636" t="s">
        <v>8311</v>
      </c>
      <c r="P2636">
        <f t="shared" si="167"/>
        <v>106</v>
      </c>
      <c r="Q2636">
        <f t="shared" si="164"/>
        <v>39.44</v>
      </c>
      <c r="R2636" s="10">
        <f t="shared" si="165"/>
        <v>42612.656493055561</v>
      </c>
      <c r="S2636" s="12">
        <f t="shared" si="166"/>
        <v>2016</v>
      </c>
      <c r="T2636" s="12"/>
    </row>
    <row r="2637" spans="1:20" ht="42.75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8275</v>
      </c>
      <c r="O2637" t="s">
        <v>8311</v>
      </c>
      <c r="P2637">
        <f t="shared" si="167"/>
        <v>100</v>
      </c>
      <c r="Q2637">
        <f t="shared" si="164"/>
        <v>136.9</v>
      </c>
      <c r="R2637" s="10">
        <f t="shared" si="165"/>
        <v>42037.950937500005</v>
      </c>
      <c r="S2637" s="12">
        <f t="shared" si="166"/>
        <v>2015</v>
      </c>
      <c r="T2637" s="12"/>
    </row>
    <row r="2638" spans="1:20" ht="57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8275</v>
      </c>
      <c r="O2638" t="s">
        <v>8311</v>
      </c>
      <c r="P2638">
        <f t="shared" si="167"/>
        <v>187</v>
      </c>
      <c r="Q2638">
        <f t="shared" si="164"/>
        <v>37.46</v>
      </c>
      <c r="R2638" s="10">
        <f t="shared" si="165"/>
        <v>42636.614745370374</v>
      </c>
      <c r="S2638" s="12">
        <f t="shared" si="166"/>
        <v>2016</v>
      </c>
      <c r="T2638" s="12"/>
    </row>
    <row r="2639" spans="1:20" ht="28.5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8275</v>
      </c>
      <c r="O2639" t="s">
        <v>8311</v>
      </c>
      <c r="P2639">
        <f t="shared" si="167"/>
        <v>166</v>
      </c>
      <c r="Q2639">
        <f t="shared" si="164"/>
        <v>31.96</v>
      </c>
      <c r="R2639" s="10">
        <f t="shared" si="165"/>
        <v>42639.549479166672</v>
      </c>
      <c r="S2639" s="12">
        <f t="shared" si="166"/>
        <v>2016</v>
      </c>
      <c r="T2639" s="12"/>
    </row>
    <row r="2640" spans="1:20" ht="42.75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8275</v>
      </c>
      <c r="O2640" t="s">
        <v>8311</v>
      </c>
      <c r="P2640">
        <f t="shared" si="167"/>
        <v>102</v>
      </c>
      <c r="Q2640">
        <f t="shared" si="164"/>
        <v>25.21</v>
      </c>
      <c r="R2640" s="10">
        <f t="shared" si="165"/>
        <v>41989.913136574076</v>
      </c>
      <c r="S2640" s="12">
        <f t="shared" si="166"/>
        <v>2014</v>
      </c>
      <c r="T2640" s="12"/>
    </row>
    <row r="2641" spans="1:20" ht="42.75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8275</v>
      </c>
      <c r="O2641" t="s">
        <v>8311</v>
      </c>
      <c r="P2641">
        <f t="shared" si="167"/>
        <v>164</v>
      </c>
      <c r="Q2641">
        <f t="shared" si="164"/>
        <v>10.039999999999999</v>
      </c>
      <c r="R2641" s="10">
        <f t="shared" si="165"/>
        <v>42024.86513888889</v>
      </c>
      <c r="S2641" s="12">
        <f t="shared" si="166"/>
        <v>2015</v>
      </c>
      <c r="T2641" s="12"/>
    </row>
    <row r="2642" spans="1:20" ht="57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8275</v>
      </c>
      <c r="O2642" t="s">
        <v>8311</v>
      </c>
      <c r="P2642">
        <f t="shared" si="167"/>
        <v>106</v>
      </c>
      <c r="Q2642">
        <f t="shared" si="164"/>
        <v>45.94</v>
      </c>
      <c r="R2642" s="10">
        <f t="shared" si="165"/>
        <v>42103.160578703704</v>
      </c>
      <c r="S2642" s="12">
        <f t="shared" si="166"/>
        <v>2015</v>
      </c>
      <c r="T2642" s="12"/>
    </row>
    <row r="2643" spans="1:20" ht="28.5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8275</v>
      </c>
      <c r="O2643" t="s">
        <v>8311</v>
      </c>
      <c r="P2643">
        <f t="shared" si="167"/>
        <v>1</v>
      </c>
      <c r="Q2643">
        <f t="shared" si="164"/>
        <v>15</v>
      </c>
      <c r="R2643" s="10">
        <f t="shared" si="165"/>
        <v>41880.827118055553</v>
      </c>
      <c r="S2643" s="12">
        <f t="shared" si="166"/>
        <v>2014</v>
      </c>
      <c r="T2643" s="12"/>
    </row>
    <row r="2644" spans="1:20" ht="57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8275</v>
      </c>
      <c r="O2644" t="s">
        <v>8311</v>
      </c>
      <c r="P2644">
        <f t="shared" si="167"/>
        <v>0</v>
      </c>
      <c r="Q2644">
        <f t="shared" si="164"/>
        <v>0</v>
      </c>
      <c r="R2644" s="10">
        <f t="shared" si="165"/>
        <v>42536.246620370366</v>
      </c>
      <c r="S2644" s="12">
        <f t="shared" si="166"/>
        <v>2016</v>
      </c>
      <c r="T2644" s="12"/>
    </row>
    <row r="2645" spans="1:20" ht="42.75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8275</v>
      </c>
      <c r="O2645" t="s">
        <v>8311</v>
      </c>
      <c r="P2645">
        <f t="shared" si="167"/>
        <v>34</v>
      </c>
      <c r="Q2645">
        <f t="shared" si="164"/>
        <v>223.58</v>
      </c>
      <c r="R2645" s="10">
        <f t="shared" si="165"/>
        <v>42689.582349537035</v>
      </c>
      <c r="S2645" s="12">
        <f t="shared" si="166"/>
        <v>2016</v>
      </c>
      <c r="T2645" s="12"/>
    </row>
    <row r="2646" spans="1:20" ht="42.75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8275</v>
      </c>
      <c r="O2646" t="s">
        <v>8311</v>
      </c>
      <c r="P2646">
        <f t="shared" si="167"/>
        <v>2</v>
      </c>
      <c r="Q2646">
        <f t="shared" si="164"/>
        <v>39.479999999999997</v>
      </c>
      <c r="R2646" s="10">
        <f t="shared" si="165"/>
        <v>42774.792071759264</v>
      </c>
      <c r="S2646" s="12">
        <f t="shared" si="166"/>
        <v>2017</v>
      </c>
      <c r="T2646" s="12"/>
    </row>
    <row r="2647" spans="1:20" ht="42.75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8275</v>
      </c>
      <c r="O2647" t="s">
        <v>8311</v>
      </c>
      <c r="P2647">
        <f t="shared" si="167"/>
        <v>11</v>
      </c>
      <c r="Q2647">
        <f t="shared" si="164"/>
        <v>91.3</v>
      </c>
      <c r="R2647" s="10">
        <f t="shared" si="165"/>
        <v>41921.842627314814</v>
      </c>
      <c r="S2647" s="12">
        <f t="shared" si="166"/>
        <v>2014</v>
      </c>
      <c r="T2647" s="12"/>
    </row>
    <row r="2648" spans="1:20" ht="42.75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8275</v>
      </c>
      <c r="O2648" t="s">
        <v>8311</v>
      </c>
      <c r="P2648">
        <f t="shared" si="167"/>
        <v>8</v>
      </c>
      <c r="Q2648">
        <f t="shared" si="164"/>
        <v>78.67</v>
      </c>
      <c r="R2648" s="10">
        <f t="shared" si="165"/>
        <v>42226.313298611116</v>
      </c>
      <c r="S2648" s="12">
        <f t="shared" si="166"/>
        <v>2015</v>
      </c>
      <c r="T2648" s="12"/>
    </row>
    <row r="2649" spans="1:20" ht="42.75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8275</v>
      </c>
      <c r="O2649" t="s">
        <v>8311</v>
      </c>
      <c r="P2649">
        <f t="shared" si="167"/>
        <v>1</v>
      </c>
      <c r="Q2649">
        <f t="shared" si="164"/>
        <v>12</v>
      </c>
      <c r="R2649" s="10">
        <f t="shared" si="165"/>
        <v>42200.261793981481</v>
      </c>
      <c r="S2649" s="12">
        <f t="shared" si="166"/>
        <v>2015</v>
      </c>
      <c r="T2649" s="12"/>
    </row>
    <row r="2650" spans="1:20" ht="42.75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8275</v>
      </c>
      <c r="O2650" t="s">
        <v>8311</v>
      </c>
      <c r="P2650">
        <f t="shared" si="167"/>
        <v>1</v>
      </c>
      <c r="Q2650">
        <f t="shared" si="164"/>
        <v>17.670000000000002</v>
      </c>
      <c r="R2650" s="10">
        <f t="shared" si="165"/>
        <v>42408.714814814812</v>
      </c>
      <c r="S2650" s="12">
        <f t="shared" si="166"/>
        <v>2016</v>
      </c>
      <c r="T2650" s="12"/>
    </row>
    <row r="2651" spans="1:20" ht="28.5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8275</v>
      </c>
      <c r="O2651" t="s">
        <v>8311</v>
      </c>
      <c r="P2651">
        <f t="shared" si="167"/>
        <v>0</v>
      </c>
      <c r="Q2651">
        <f t="shared" si="164"/>
        <v>41.33</v>
      </c>
      <c r="R2651" s="10">
        <f t="shared" si="165"/>
        <v>42341.99700231482</v>
      </c>
      <c r="S2651" s="12">
        <f t="shared" si="166"/>
        <v>2015</v>
      </c>
      <c r="T2651" s="12"/>
    </row>
    <row r="2652" spans="1:20" ht="57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8275</v>
      </c>
      <c r="O2652" t="s">
        <v>8311</v>
      </c>
      <c r="P2652">
        <f t="shared" si="167"/>
        <v>1</v>
      </c>
      <c r="Q2652">
        <f t="shared" si="164"/>
        <v>71.599999999999994</v>
      </c>
      <c r="R2652" s="10">
        <f t="shared" si="165"/>
        <v>42695.624340277776</v>
      </c>
      <c r="S2652" s="12">
        <f t="shared" si="166"/>
        <v>2016</v>
      </c>
      <c r="T2652" s="12"/>
    </row>
    <row r="2653" spans="1:20" ht="42.75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8275</v>
      </c>
      <c r="O2653" t="s">
        <v>8311</v>
      </c>
      <c r="P2653">
        <f t="shared" si="167"/>
        <v>2</v>
      </c>
      <c r="Q2653">
        <f t="shared" si="164"/>
        <v>307.82</v>
      </c>
      <c r="R2653" s="10">
        <f t="shared" si="165"/>
        <v>42327.805659722217</v>
      </c>
      <c r="S2653" s="12">
        <f t="shared" si="166"/>
        <v>2015</v>
      </c>
      <c r="T2653" s="12"/>
    </row>
    <row r="2654" spans="1:20" ht="42.75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8275</v>
      </c>
      <c r="O2654" t="s">
        <v>8311</v>
      </c>
      <c r="P2654">
        <f t="shared" si="167"/>
        <v>1</v>
      </c>
      <c r="Q2654">
        <f t="shared" si="164"/>
        <v>80.45</v>
      </c>
      <c r="R2654" s="10">
        <f t="shared" si="165"/>
        <v>41953.158854166672</v>
      </c>
      <c r="S2654" s="12">
        <f t="shared" si="166"/>
        <v>2014</v>
      </c>
      <c r="T2654" s="12"/>
    </row>
    <row r="2655" spans="1:20" ht="42.75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8275</v>
      </c>
      <c r="O2655" t="s">
        <v>8311</v>
      </c>
      <c r="P2655">
        <f t="shared" si="167"/>
        <v>12</v>
      </c>
      <c r="Q2655">
        <f t="shared" si="164"/>
        <v>83.94</v>
      </c>
      <c r="R2655" s="10">
        <f t="shared" si="165"/>
        <v>41771.651932870373</v>
      </c>
      <c r="S2655" s="12">
        <f t="shared" si="166"/>
        <v>2014</v>
      </c>
      <c r="T2655" s="12"/>
    </row>
    <row r="2656" spans="1:20" ht="42.75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8275</v>
      </c>
      <c r="O2656" t="s">
        <v>8311</v>
      </c>
      <c r="P2656">
        <f t="shared" si="167"/>
        <v>0</v>
      </c>
      <c r="Q2656">
        <f t="shared" si="164"/>
        <v>8.5</v>
      </c>
      <c r="R2656" s="10">
        <f t="shared" si="165"/>
        <v>42055.600995370376</v>
      </c>
      <c r="S2656" s="12">
        <f t="shared" si="166"/>
        <v>2015</v>
      </c>
      <c r="T2656" s="12"/>
    </row>
    <row r="2657" spans="1:20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8275</v>
      </c>
      <c r="O2657" t="s">
        <v>8311</v>
      </c>
      <c r="P2657">
        <f t="shared" si="167"/>
        <v>21</v>
      </c>
      <c r="Q2657">
        <f t="shared" si="164"/>
        <v>73.37</v>
      </c>
      <c r="R2657" s="10">
        <f t="shared" si="165"/>
        <v>42381.866284722222</v>
      </c>
      <c r="S2657" s="12">
        <f t="shared" si="166"/>
        <v>2016</v>
      </c>
      <c r="T2657" s="12"/>
    </row>
    <row r="2658" spans="1:20" ht="28.5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8275</v>
      </c>
      <c r="O2658" t="s">
        <v>8311</v>
      </c>
      <c r="P2658">
        <f t="shared" si="167"/>
        <v>11</v>
      </c>
      <c r="Q2658">
        <f t="shared" si="164"/>
        <v>112.86</v>
      </c>
      <c r="R2658" s="10">
        <f t="shared" si="165"/>
        <v>42767.688518518517</v>
      </c>
      <c r="S2658" s="12">
        <f t="shared" si="166"/>
        <v>2017</v>
      </c>
      <c r="T2658" s="12"/>
    </row>
    <row r="2659" spans="1:20" ht="42.75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8275</v>
      </c>
      <c r="O2659" t="s">
        <v>8311</v>
      </c>
      <c r="P2659">
        <f t="shared" si="167"/>
        <v>19</v>
      </c>
      <c r="Q2659">
        <f t="shared" si="164"/>
        <v>95.28</v>
      </c>
      <c r="R2659" s="10">
        <f t="shared" si="165"/>
        <v>42551.928854166668</v>
      </c>
      <c r="S2659" s="12">
        <f t="shared" si="166"/>
        <v>2016</v>
      </c>
      <c r="T2659" s="12"/>
    </row>
    <row r="2660" spans="1:20" ht="42.75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8275</v>
      </c>
      <c r="O2660" t="s">
        <v>8311</v>
      </c>
      <c r="P2660">
        <f t="shared" si="167"/>
        <v>0</v>
      </c>
      <c r="Q2660">
        <f t="shared" si="164"/>
        <v>22.75</v>
      </c>
      <c r="R2660" s="10">
        <f t="shared" si="165"/>
        <v>42551.884189814817</v>
      </c>
      <c r="S2660" s="12">
        <f t="shared" si="166"/>
        <v>2016</v>
      </c>
      <c r="T2660" s="12"/>
    </row>
    <row r="2661" spans="1:20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8275</v>
      </c>
      <c r="O2661" t="s">
        <v>8311</v>
      </c>
      <c r="P2661">
        <f t="shared" si="167"/>
        <v>3</v>
      </c>
      <c r="Q2661">
        <f t="shared" si="164"/>
        <v>133.30000000000001</v>
      </c>
      <c r="R2661" s="10">
        <f t="shared" si="165"/>
        <v>42082.069560185191</v>
      </c>
      <c r="S2661" s="12">
        <f t="shared" si="166"/>
        <v>2015</v>
      </c>
      <c r="T2661" s="12"/>
    </row>
    <row r="2662" spans="1:20" ht="57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8275</v>
      </c>
      <c r="O2662" t="s">
        <v>8311</v>
      </c>
      <c r="P2662">
        <f t="shared" si="167"/>
        <v>0</v>
      </c>
      <c r="Q2662">
        <f t="shared" si="164"/>
        <v>3.8</v>
      </c>
      <c r="R2662" s="10">
        <f t="shared" si="165"/>
        <v>42272.713171296295</v>
      </c>
      <c r="S2662" s="12">
        <f t="shared" si="166"/>
        <v>2015</v>
      </c>
      <c r="T2662" s="12"/>
    </row>
    <row r="2663" spans="1:20" ht="42.75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8275</v>
      </c>
      <c r="O2663" t="s">
        <v>8312</v>
      </c>
      <c r="P2663">
        <f t="shared" si="167"/>
        <v>103</v>
      </c>
      <c r="Q2663">
        <f t="shared" si="164"/>
        <v>85.75</v>
      </c>
      <c r="R2663" s="10">
        <f t="shared" si="165"/>
        <v>41542.958449074074</v>
      </c>
      <c r="S2663" s="12">
        <f t="shared" si="166"/>
        <v>2013</v>
      </c>
      <c r="T2663" s="12"/>
    </row>
    <row r="2664" spans="1:20" ht="42.75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8275</v>
      </c>
      <c r="O2664" t="s">
        <v>8312</v>
      </c>
      <c r="P2664">
        <f t="shared" si="167"/>
        <v>107</v>
      </c>
      <c r="Q2664">
        <f t="shared" si="164"/>
        <v>267</v>
      </c>
      <c r="R2664" s="10">
        <f t="shared" si="165"/>
        <v>42207.746678240743</v>
      </c>
      <c r="S2664" s="12">
        <f t="shared" si="166"/>
        <v>2015</v>
      </c>
      <c r="T2664" s="12"/>
    </row>
    <row r="2665" spans="1:20" ht="42.75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8275</v>
      </c>
      <c r="O2665" t="s">
        <v>8312</v>
      </c>
      <c r="P2665">
        <f t="shared" si="167"/>
        <v>105</v>
      </c>
      <c r="Q2665">
        <f t="shared" si="164"/>
        <v>373.56</v>
      </c>
      <c r="R2665" s="10">
        <f t="shared" si="165"/>
        <v>42222.622766203705</v>
      </c>
      <c r="S2665" s="12">
        <f t="shared" si="166"/>
        <v>2015</v>
      </c>
      <c r="T2665" s="12"/>
    </row>
    <row r="2666" spans="1:20" ht="42.75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8275</v>
      </c>
      <c r="O2666" t="s">
        <v>8312</v>
      </c>
      <c r="P2666">
        <f t="shared" si="167"/>
        <v>103</v>
      </c>
      <c r="Q2666">
        <f t="shared" si="164"/>
        <v>174.04</v>
      </c>
      <c r="R2666" s="10">
        <f t="shared" si="165"/>
        <v>42313.02542824074</v>
      </c>
      <c r="S2666" s="12">
        <f t="shared" si="166"/>
        <v>2015</v>
      </c>
      <c r="T2666" s="12"/>
    </row>
    <row r="2667" spans="1:20" ht="42.75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8275</v>
      </c>
      <c r="O2667" t="s">
        <v>8312</v>
      </c>
      <c r="P2667">
        <f t="shared" si="167"/>
        <v>123</v>
      </c>
      <c r="Q2667">
        <f t="shared" si="164"/>
        <v>93.7</v>
      </c>
      <c r="R2667" s="10">
        <f t="shared" si="165"/>
        <v>42083.895532407405</v>
      </c>
      <c r="S2667" s="12">
        <f t="shared" si="166"/>
        <v>2015</v>
      </c>
      <c r="T2667" s="12"/>
    </row>
    <row r="2668" spans="1:20" ht="42.75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8275</v>
      </c>
      <c r="O2668" t="s">
        <v>8312</v>
      </c>
      <c r="P2668">
        <f t="shared" si="167"/>
        <v>159</v>
      </c>
      <c r="Q2668">
        <f t="shared" si="164"/>
        <v>77.33</v>
      </c>
      <c r="R2668" s="10">
        <f t="shared" si="165"/>
        <v>42235.764340277776</v>
      </c>
      <c r="S2668" s="12">
        <f t="shared" si="166"/>
        <v>2015</v>
      </c>
      <c r="T2668" s="12"/>
    </row>
    <row r="2669" spans="1:20" ht="57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8275</v>
      </c>
      <c r="O2669" t="s">
        <v>8312</v>
      </c>
      <c r="P2669">
        <f t="shared" si="167"/>
        <v>111</v>
      </c>
      <c r="Q2669">
        <f t="shared" si="164"/>
        <v>92.22</v>
      </c>
      <c r="R2669" s="10">
        <f t="shared" si="165"/>
        <v>42380.926111111112</v>
      </c>
      <c r="S2669" s="12">
        <f t="shared" si="166"/>
        <v>2016</v>
      </c>
      <c r="T2669" s="12"/>
    </row>
    <row r="2670" spans="1:20" ht="28.5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8275</v>
      </c>
      <c r="O2670" t="s">
        <v>8312</v>
      </c>
      <c r="P2670">
        <f t="shared" si="167"/>
        <v>171</v>
      </c>
      <c r="Q2670">
        <f t="shared" si="164"/>
        <v>60.96</v>
      </c>
      <c r="R2670" s="10">
        <f t="shared" si="165"/>
        <v>42275.588715277772</v>
      </c>
      <c r="S2670" s="12">
        <f t="shared" si="166"/>
        <v>2015</v>
      </c>
      <c r="T2670" s="12"/>
    </row>
    <row r="2671" spans="1:20" ht="42.75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8275</v>
      </c>
      <c r="O2671" t="s">
        <v>8312</v>
      </c>
      <c r="P2671">
        <f t="shared" si="167"/>
        <v>125</v>
      </c>
      <c r="Q2671">
        <f t="shared" si="164"/>
        <v>91</v>
      </c>
      <c r="R2671" s="10">
        <f t="shared" si="165"/>
        <v>42319.035833333335</v>
      </c>
      <c r="S2671" s="12">
        <f t="shared" si="166"/>
        <v>2015</v>
      </c>
      <c r="T2671" s="12"/>
    </row>
    <row r="2672" spans="1:20" ht="42.75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8275</v>
      </c>
      <c r="O2672" t="s">
        <v>8312</v>
      </c>
      <c r="P2672">
        <f t="shared" si="167"/>
        <v>6</v>
      </c>
      <c r="Q2672">
        <f t="shared" si="164"/>
        <v>41.58</v>
      </c>
      <c r="R2672" s="10">
        <f t="shared" si="165"/>
        <v>41821.020601851851</v>
      </c>
      <c r="S2672" s="12">
        <f t="shared" si="166"/>
        <v>2014</v>
      </c>
      <c r="T2672" s="12"/>
    </row>
    <row r="2673" spans="1:20" ht="42.75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8275</v>
      </c>
      <c r="O2673" t="s">
        <v>8312</v>
      </c>
      <c r="P2673">
        <f t="shared" si="167"/>
        <v>11</v>
      </c>
      <c r="Q2673">
        <f t="shared" si="164"/>
        <v>33.76</v>
      </c>
      <c r="R2673" s="10">
        <f t="shared" si="165"/>
        <v>41962.749027777783</v>
      </c>
      <c r="S2673" s="12">
        <f t="shared" si="166"/>
        <v>2014</v>
      </c>
      <c r="T2673" s="12"/>
    </row>
    <row r="2674" spans="1:20" ht="42.75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8275</v>
      </c>
      <c r="O2674" t="s">
        <v>8312</v>
      </c>
      <c r="P2674">
        <f t="shared" si="167"/>
        <v>33</v>
      </c>
      <c r="Q2674">
        <f t="shared" si="164"/>
        <v>70.62</v>
      </c>
      <c r="R2674" s="10">
        <f t="shared" si="165"/>
        <v>42344.884143518517</v>
      </c>
      <c r="S2674" s="12">
        <f t="shared" si="166"/>
        <v>2015</v>
      </c>
      <c r="T2674" s="12"/>
    </row>
    <row r="2675" spans="1:20" ht="42.75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8275</v>
      </c>
      <c r="O2675" t="s">
        <v>8312</v>
      </c>
      <c r="P2675">
        <f t="shared" si="167"/>
        <v>28</v>
      </c>
      <c r="Q2675">
        <f t="shared" si="164"/>
        <v>167.15</v>
      </c>
      <c r="R2675" s="10">
        <f t="shared" si="165"/>
        <v>41912.541655092595</v>
      </c>
      <c r="S2675" s="12">
        <f t="shared" si="166"/>
        <v>2014</v>
      </c>
      <c r="T2675" s="12"/>
    </row>
    <row r="2676" spans="1:20" ht="57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8275</v>
      </c>
      <c r="O2676" t="s">
        <v>8312</v>
      </c>
      <c r="P2676">
        <f t="shared" si="167"/>
        <v>63</v>
      </c>
      <c r="Q2676">
        <f t="shared" si="164"/>
        <v>128.62</v>
      </c>
      <c r="R2676" s="10">
        <f t="shared" si="165"/>
        <v>42529.632754629631</v>
      </c>
      <c r="S2676" s="12">
        <f t="shared" si="166"/>
        <v>2016</v>
      </c>
      <c r="T2676" s="12"/>
    </row>
    <row r="2677" spans="1:20" ht="42.75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8275</v>
      </c>
      <c r="O2677" t="s">
        <v>8312</v>
      </c>
      <c r="P2677">
        <f t="shared" si="167"/>
        <v>8</v>
      </c>
      <c r="Q2677">
        <f t="shared" si="164"/>
        <v>65.41</v>
      </c>
      <c r="R2677" s="10">
        <f t="shared" si="165"/>
        <v>41923.857511574075</v>
      </c>
      <c r="S2677" s="12">
        <f t="shared" si="166"/>
        <v>2014</v>
      </c>
      <c r="T2677" s="12"/>
    </row>
    <row r="2678" spans="1:20" ht="42.75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8275</v>
      </c>
      <c r="O2678" t="s">
        <v>8312</v>
      </c>
      <c r="P2678">
        <f t="shared" si="167"/>
        <v>50</v>
      </c>
      <c r="Q2678">
        <f t="shared" si="164"/>
        <v>117.56</v>
      </c>
      <c r="R2678" s="10">
        <f t="shared" si="165"/>
        <v>42482.624699074076</v>
      </c>
      <c r="S2678" s="12">
        <f t="shared" si="166"/>
        <v>2016</v>
      </c>
      <c r="T2678" s="12"/>
    </row>
    <row r="2679" spans="1:20" ht="42.75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8275</v>
      </c>
      <c r="O2679" t="s">
        <v>8312</v>
      </c>
      <c r="P2679">
        <f t="shared" si="167"/>
        <v>18</v>
      </c>
      <c r="Q2679">
        <f t="shared" si="164"/>
        <v>126.48</v>
      </c>
      <c r="R2679" s="10">
        <f t="shared" si="165"/>
        <v>41793.029432870368</v>
      </c>
      <c r="S2679" s="12">
        <f t="shared" si="166"/>
        <v>2014</v>
      </c>
      <c r="T2679" s="12"/>
    </row>
    <row r="2680" spans="1:20" ht="42.75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8275</v>
      </c>
      <c r="O2680" t="s">
        <v>8312</v>
      </c>
      <c r="P2680">
        <f t="shared" si="167"/>
        <v>0</v>
      </c>
      <c r="Q2680">
        <f t="shared" si="164"/>
        <v>550</v>
      </c>
      <c r="R2680" s="10">
        <f t="shared" si="165"/>
        <v>42241.798206018517</v>
      </c>
      <c r="S2680" s="12">
        <f t="shared" si="166"/>
        <v>2015</v>
      </c>
      <c r="T2680" s="12"/>
    </row>
    <row r="2681" spans="1:20" ht="57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8275</v>
      </c>
      <c r="O2681" t="s">
        <v>8312</v>
      </c>
      <c r="P2681">
        <f t="shared" si="167"/>
        <v>0</v>
      </c>
      <c r="Q2681">
        <f t="shared" si="164"/>
        <v>44</v>
      </c>
      <c r="R2681" s="10">
        <f t="shared" si="165"/>
        <v>42033.001087962963</v>
      </c>
      <c r="S2681" s="12">
        <f t="shared" si="166"/>
        <v>2015</v>
      </c>
      <c r="T2681" s="12"/>
    </row>
    <row r="2682" spans="1:20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8275</v>
      </c>
      <c r="O2682" t="s">
        <v>8312</v>
      </c>
      <c r="P2682">
        <f t="shared" si="167"/>
        <v>1</v>
      </c>
      <c r="Q2682">
        <f t="shared" si="164"/>
        <v>69</v>
      </c>
      <c r="R2682" s="10">
        <f t="shared" si="165"/>
        <v>42436.211701388893</v>
      </c>
      <c r="S2682" s="12">
        <f t="shared" si="166"/>
        <v>2016</v>
      </c>
      <c r="T2682" s="12"/>
    </row>
    <row r="2683" spans="1:20" ht="42.75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8292</v>
      </c>
      <c r="O2683" t="s">
        <v>8293</v>
      </c>
      <c r="P2683">
        <f t="shared" si="167"/>
        <v>1</v>
      </c>
      <c r="Q2683">
        <f t="shared" si="164"/>
        <v>27.5</v>
      </c>
      <c r="R2683" s="10">
        <f t="shared" si="165"/>
        <v>41805.895254629628</v>
      </c>
      <c r="S2683" s="12">
        <f t="shared" si="166"/>
        <v>2014</v>
      </c>
      <c r="T2683" s="12"/>
    </row>
    <row r="2684" spans="1:20" ht="42.75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8292</v>
      </c>
      <c r="O2684" t="s">
        <v>8293</v>
      </c>
      <c r="P2684">
        <f t="shared" si="167"/>
        <v>28</v>
      </c>
      <c r="Q2684">
        <f t="shared" si="164"/>
        <v>84.9</v>
      </c>
      <c r="R2684" s="10">
        <f t="shared" si="165"/>
        <v>41932.871990740743</v>
      </c>
      <c r="S2684" s="12">
        <f t="shared" si="166"/>
        <v>2014</v>
      </c>
      <c r="T2684" s="12"/>
    </row>
    <row r="2685" spans="1:20" ht="42.75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8292</v>
      </c>
      <c r="O2685" t="s">
        <v>8293</v>
      </c>
      <c r="P2685">
        <f t="shared" si="167"/>
        <v>0</v>
      </c>
      <c r="Q2685">
        <f t="shared" si="164"/>
        <v>12</v>
      </c>
      <c r="R2685" s="10">
        <f t="shared" si="165"/>
        <v>42034.75509259259</v>
      </c>
      <c r="S2685" s="12">
        <f t="shared" si="166"/>
        <v>2015</v>
      </c>
      <c r="T2685" s="12"/>
    </row>
    <row r="2686" spans="1:20" ht="42.75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8292</v>
      </c>
      <c r="O2686" t="s">
        <v>8293</v>
      </c>
      <c r="P2686">
        <f t="shared" si="167"/>
        <v>1</v>
      </c>
      <c r="Q2686">
        <f t="shared" si="164"/>
        <v>200</v>
      </c>
      <c r="R2686" s="10">
        <f t="shared" si="165"/>
        <v>41820.914641203701</v>
      </c>
      <c r="S2686" s="12">
        <f t="shared" si="166"/>
        <v>2014</v>
      </c>
      <c r="T2686" s="12"/>
    </row>
    <row r="2687" spans="1:20" ht="42.75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8292</v>
      </c>
      <c r="O2687" t="s">
        <v>8293</v>
      </c>
      <c r="P2687">
        <f t="shared" si="167"/>
        <v>0</v>
      </c>
      <c r="Q2687">
        <f t="shared" si="164"/>
        <v>10</v>
      </c>
      <c r="R2687" s="10">
        <f t="shared" si="165"/>
        <v>42061.69594907407</v>
      </c>
      <c r="S2687" s="12">
        <f t="shared" si="166"/>
        <v>2015</v>
      </c>
      <c r="T2687" s="12"/>
    </row>
    <row r="2688" spans="1:20" ht="42.75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8292</v>
      </c>
      <c r="O2688" t="s">
        <v>8293</v>
      </c>
      <c r="P2688">
        <f t="shared" si="167"/>
        <v>0</v>
      </c>
      <c r="Q2688">
        <f t="shared" si="164"/>
        <v>0</v>
      </c>
      <c r="R2688" s="10">
        <f t="shared" si="165"/>
        <v>41892.974803240737</v>
      </c>
      <c r="S2688" s="12">
        <f t="shared" si="166"/>
        <v>2014</v>
      </c>
      <c r="T2688" s="12"/>
    </row>
    <row r="2689" spans="1:20" ht="42.75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8292</v>
      </c>
      <c r="O2689" t="s">
        <v>8293</v>
      </c>
      <c r="P2689">
        <f t="shared" si="167"/>
        <v>0</v>
      </c>
      <c r="Q2689">
        <f t="shared" si="164"/>
        <v>0</v>
      </c>
      <c r="R2689" s="10">
        <f t="shared" si="165"/>
        <v>42154.64025462963</v>
      </c>
      <c r="S2689" s="12">
        <f t="shared" si="166"/>
        <v>2015</v>
      </c>
      <c r="T2689" s="12"/>
    </row>
    <row r="2690" spans="1:20" ht="28.5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8292</v>
      </c>
      <c r="O2690" t="s">
        <v>8293</v>
      </c>
      <c r="P2690">
        <f t="shared" si="167"/>
        <v>0</v>
      </c>
      <c r="Q2690">
        <f t="shared" si="164"/>
        <v>5.29</v>
      </c>
      <c r="R2690" s="10">
        <f t="shared" si="165"/>
        <v>42028.118865740747</v>
      </c>
      <c r="S2690" s="12">
        <f t="shared" si="166"/>
        <v>2015</v>
      </c>
      <c r="T2690" s="12"/>
    </row>
    <row r="2691" spans="1:20" ht="42.75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8292</v>
      </c>
      <c r="O2691" t="s">
        <v>8293</v>
      </c>
      <c r="P2691">
        <f t="shared" si="167"/>
        <v>0</v>
      </c>
      <c r="Q2691">
        <f t="shared" ref="Q2691:Q2754" si="168">IFERROR(ROUND(E2691/L2691,2),0)</f>
        <v>1</v>
      </c>
      <c r="R2691" s="10">
        <f t="shared" ref="R2691:R2754" si="169">(((J2691/60)/60)/24)+DATE(1970,1,1)</f>
        <v>42551.961689814809</v>
      </c>
      <c r="S2691" s="12">
        <f t="shared" ref="S2691:S2754" si="170">YEAR(R2691)</f>
        <v>2016</v>
      </c>
      <c r="T2691" s="12"/>
    </row>
    <row r="2692" spans="1:20" ht="42.75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8292</v>
      </c>
      <c r="O2692" t="s">
        <v>8293</v>
      </c>
      <c r="P2692">
        <f t="shared" ref="P2692:P2755" si="171">ROUND(E2692/D2692*100,0)</f>
        <v>11</v>
      </c>
      <c r="Q2692">
        <f t="shared" si="168"/>
        <v>72.760000000000005</v>
      </c>
      <c r="R2692" s="10">
        <f t="shared" si="169"/>
        <v>42113.105046296296</v>
      </c>
      <c r="S2692" s="12">
        <f t="shared" si="170"/>
        <v>2015</v>
      </c>
      <c r="T2692" s="12"/>
    </row>
    <row r="2693" spans="1:20" ht="28.5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8292</v>
      </c>
      <c r="O2693" t="s">
        <v>8293</v>
      </c>
      <c r="P2693">
        <f t="shared" si="171"/>
        <v>0</v>
      </c>
      <c r="Q2693">
        <f t="shared" si="168"/>
        <v>17.5</v>
      </c>
      <c r="R2693" s="10">
        <f t="shared" si="169"/>
        <v>42089.724039351851</v>
      </c>
      <c r="S2693" s="12">
        <f t="shared" si="170"/>
        <v>2015</v>
      </c>
      <c r="T2693" s="12"/>
    </row>
    <row r="2694" spans="1:20" ht="42.75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8292</v>
      </c>
      <c r="O2694" t="s">
        <v>8293</v>
      </c>
      <c r="P2694">
        <f t="shared" si="171"/>
        <v>1</v>
      </c>
      <c r="Q2694">
        <f t="shared" si="168"/>
        <v>25</v>
      </c>
      <c r="R2694" s="10">
        <f t="shared" si="169"/>
        <v>42058.334027777775</v>
      </c>
      <c r="S2694" s="12">
        <f t="shared" si="170"/>
        <v>2015</v>
      </c>
      <c r="T2694" s="12"/>
    </row>
    <row r="2695" spans="1:20" ht="42.75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8292</v>
      </c>
      <c r="O2695" t="s">
        <v>8293</v>
      </c>
      <c r="P2695">
        <f t="shared" si="171"/>
        <v>1</v>
      </c>
      <c r="Q2695">
        <f t="shared" si="168"/>
        <v>13.33</v>
      </c>
      <c r="R2695" s="10">
        <f t="shared" si="169"/>
        <v>41834.138495370367</v>
      </c>
      <c r="S2695" s="12">
        <f t="shared" si="170"/>
        <v>2014</v>
      </c>
      <c r="T2695" s="12"/>
    </row>
    <row r="2696" spans="1:20" ht="57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8292</v>
      </c>
      <c r="O2696" t="s">
        <v>8293</v>
      </c>
      <c r="P2696">
        <f t="shared" si="171"/>
        <v>0</v>
      </c>
      <c r="Q2696">
        <f t="shared" si="168"/>
        <v>1</v>
      </c>
      <c r="R2696" s="10">
        <f t="shared" si="169"/>
        <v>41878.140497685185</v>
      </c>
      <c r="S2696" s="12">
        <f t="shared" si="170"/>
        <v>2014</v>
      </c>
      <c r="T2696" s="12"/>
    </row>
    <row r="2697" spans="1:20" ht="28.5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8292</v>
      </c>
      <c r="O2697" t="s">
        <v>8293</v>
      </c>
      <c r="P2697">
        <f t="shared" si="171"/>
        <v>0</v>
      </c>
      <c r="Q2697">
        <f t="shared" si="168"/>
        <v>23.67</v>
      </c>
      <c r="R2697" s="10">
        <f t="shared" si="169"/>
        <v>42048.181921296295</v>
      </c>
      <c r="S2697" s="12">
        <f t="shared" si="170"/>
        <v>2015</v>
      </c>
      <c r="T2697" s="12"/>
    </row>
    <row r="2698" spans="1:20" ht="42.75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8292</v>
      </c>
      <c r="O2698" t="s">
        <v>8293</v>
      </c>
      <c r="P2698">
        <f t="shared" si="171"/>
        <v>6</v>
      </c>
      <c r="Q2698">
        <f t="shared" si="168"/>
        <v>89.21</v>
      </c>
      <c r="R2698" s="10">
        <f t="shared" si="169"/>
        <v>41964.844444444447</v>
      </c>
      <c r="S2698" s="12">
        <f t="shared" si="170"/>
        <v>2014</v>
      </c>
      <c r="T2698" s="12"/>
    </row>
    <row r="2699" spans="1:20" ht="42.75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8292</v>
      </c>
      <c r="O2699" t="s">
        <v>8293</v>
      </c>
      <c r="P2699">
        <f t="shared" si="171"/>
        <v>26</v>
      </c>
      <c r="Q2699">
        <f t="shared" si="168"/>
        <v>116.56</v>
      </c>
      <c r="R2699" s="10">
        <f t="shared" si="169"/>
        <v>42187.940081018518</v>
      </c>
      <c r="S2699" s="12">
        <f t="shared" si="170"/>
        <v>2015</v>
      </c>
      <c r="T2699" s="12"/>
    </row>
    <row r="2700" spans="1:20" ht="42.75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8292</v>
      </c>
      <c r="O2700" t="s">
        <v>8293</v>
      </c>
      <c r="P2700">
        <f t="shared" si="171"/>
        <v>0</v>
      </c>
      <c r="Q2700">
        <f t="shared" si="168"/>
        <v>13.01</v>
      </c>
      <c r="R2700" s="10">
        <f t="shared" si="169"/>
        <v>41787.898240740738</v>
      </c>
      <c r="S2700" s="12">
        <f t="shared" si="170"/>
        <v>2014</v>
      </c>
      <c r="T2700" s="12"/>
    </row>
    <row r="2701" spans="1:20" ht="42.75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8292</v>
      </c>
      <c r="O2701" t="s">
        <v>8293</v>
      </c>
      <c r="P2701">
        <f t="shared" si="171"/>
        <v>0</v>
      </c>
      <c r="Q2701">
        <f t="shared" si="168"/>
        <v>0</v>
      </c>
      <c r="R2701" s="10">
        <f t="shared" si="169"/>
        <v>41829.896562499998</v>
      </c>
      <c r="S2701" s="12">
        <f t="shared" si="170"/>
        <v>2014</v>
      </c>
      <c r="T2701" s="12"/>
    </row>
    <row r="2702" spans="1:20" ht="42.75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8292</v>
      </c>
      <c r="O2702" t="s">
        <v>8293</v>
      </c>
      <c r="P2702">
        <f t="shared" si="171"/>
        <v>1</v>
      </c>
      <c r="Q2702">
        <f t="shared" si="168"/>
        <v>17.5</v>
      </c>
      <c r="R2702" s="10">
        <f t="shared" si="169"/>
        <v>41870.87467592593</v>
      </c>
      <c r="S2702" s="12">
        <f t="shared" si="170"/>
        <v>2014</v>
      </c>
      <c r="T2702" s="12"/>
    </row>
    <row r="2703" spans="1:20" ht="42.75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8273</v>
      </c>
      <c r="O2703" t="s">
        <v>8313</v>
      </c>
      <c r="P2703">
        <f t="shared" si="171"/>
        <v>46</v>
      </c>
      <c r="Q2703">
        <f t="shared" si="168"/>
        <v>34.130000000000003</v>
      </c>
      <c r="R2703" s="10">
        <f t="shared" si="169"/>
        <v>42801.774699074071</v>
      </c>
      <c r="S2703" s="12">
        <f t="shared" si="170"/>
        <v>2017</v>
      </c>
      <c r="T2703" s="12"/>
    </row>
    <row r="2704" spans="1:20" ht="42.75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8273</v>
      </c>
      <c r="O2704" t="s">
        <v>8313</v>
      </c>
      <c r="P2704">
        <f t="shared" si="171"/>
        <v>34</v>
      </c>
      <c r="Q2704">
        <f t="shared" si="168"/>
        <v>132.35</v>
      </c>
      <c r="R2704" s="10">
        <f t="shared" si="169"/>
        <v>42800.801817129628</v>
      </c>
      <c r="S2704" s="12">
        <f t="shared" si="170"/>
        <v>2017</v>
      </c>
      <c r="T2704" s="12"/>
    </row>
    <row r="2705" spans="1:20" ht="28.5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8273</v>
      </c>
      <c r="O2705" t="s">
        <v>8313</v>
      </c>
      <c r="P2705">
        <f t="shared" si="171"/>
        <v>104</v>
      </c>
      <c r="Q2705">
        <f t="shared" si="168"/>
        <v>922.22</v>
      </c>
      <c r="R2705" s="10">
        <f t="shared" si="169"/>
        <v>42756.690162037034</v>
      </c>
      <c r="S2705" s="12">
        <f t="shared" si="170"/>
        <v>2017</v>
      </c>
      <c r="T2705" s="12"/>
    </row>
    <row r="2706" spans="1:20" ht="42.75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8273</v>
      </c>
      <c r="O2706" t="s">
        <v>8313</v>
      </c>
      <c r="P2706">
        <f t="shared" si="171"/>
        <v>6</v>
      </c>
      <c r="Q2706">
        <f t="shared" si="168"/>
        <v>163.57</v>
      </c>
      <c r="R2706" s="10">
        <f t="shared" si="169"/>
        <v>42787.862430555557</v>
      </c>
      <c r="S2706" s="12">
        <f t="shared" si="170"/>
        <v>2017</v>
      </c>
      <c r="T2706" s="12"/>
    </row>
    <row r="2707" spans="1:20" ht="28.5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8273</v>
      </c>
      <c r="O2707" t="s">
        <v>8313</v>
      </c>
      <c r="P2707">
        <f t="shared" si="171"/>
        <v>11</v>
      </c>
      <c r="Q2707">
        <f t="shared" si="168"/>
        <v>217.38</v>
      </c>
      <c r="R2707" s="10">
        <f t="shared" si="169"/>
        <v>42773.916180555556</v>
      </c>
      <c r="S2707" s="12">
        <f t="shared" si="170"/>
        <v>2017</v>
      </c>
      <c r="T2707" s="12"/>
    </row>
    <row r="2708" spans="1:20" ht="42.75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8273</v>
      </c>
      <c r="O2708" t="s">
        <v>8313</v>
      </c>
      <c r="P2708">
        <f t="shared" si="171"/>
        <v>112</v>
      </c>
      <c r="Q2708">
        <f t="shared" si="168"/>
        <v>149.44</v>
      </c>
      <c r="R2708" s="10">
        <f t="shared" si="169"/>
        <v>41899.294942129629</v>
      </c>
      <c r="S2708" s="12">
        <f t="shared" si="170"/>
        <v>2014</v>
      </c>
      <c r="T2708" s="12"/>
    </row>
    <row r="2709" spans="1:20" ht="42.75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8273</v>
      </c>
      <c r="O2709" t="s">
        <v>8313</v>
      </c>
      <c r="P2709">
        <f t="shared" si="171"/>
        <v>351</v>
      </c>
      <c r="Q2709">
        <f t="shared" si="168"/>
        <v>71.239999999999995</v>
      </c>
      <c r="R2709" s="10">
        <f t="shared" si="169"/>
        <v>41391.782905092594</v>
      </c>
      <c r="S2709" s="12">
        <f t="shared" si="170"/>
        <v>2013</v>
      </c>
      <c r="T2709" s="12"/>
    </row>
    <row r="2710" spans="1:20" ht="42.75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8273</v>
      </c>
      <c r="O2710" t="s">
        <v>8313</v>
      </c>
      <c r="P2710">
        <f t="shared" si="171"/>
        <v>233</v>
      </c>
      <c r="Q2710">
        <f t="shared" si="168"/>
        <v>44.46</v>
      </c>
      <c r="R2710" s="10">
        <f t="shared" si="169"/>
        <v>42512.698217592595</v>
      </c>
      <c r="S2710" s="12">
        <f t="shared" si="170"/>
        <v>2016</v>
      </c>
      <c r="T2710" s="12"/>
    </row>
    <row r="2711" spans="1:20" ht="42.75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8273</v>
      </c>
      <c r="O2711" t="s">
        <v>8313</v>
      </c>
      <c r="P2711">
        <f t="shared" si="171"/>
        <v>102</v>
      </c>
      <c r="Q2711">
        <f t="shared" si="168"/>
        <v>164.94</v>
      </c>
      <c r="R2711" s="10">
        <f t="shared" si="169"/>
        <v>42612.149780092594</v>
      </c>
      <c r="S2711" s="12">
        <f t="shared" si="170"/>
        <v>2016</v>
      </c>
      <c r="T2711" s="12"/>
    </row>
    <row r="2712" spans="1:20" ht="28.5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8273</v>
      </c>
      <c r="O2712" t="s">
        <v>8313</v>
      </c>
      <c r="P2712">
        <f t="shared" si="171"/>
        <v>154</v>
      </c>
      <c r="Q2712">
        <f t="shared" si="168"/>
        <v>84.87</v>
      </c>
      <c r="R2712" s="10">
        <f t="shared" si="169"/>
        <v>41828.229490740741</v>
      </c>
      <c r="S2712" s="12">
        <f t="shared" si="170"/>
        <v>2014</v>
      </c>
      <c r="T2712" s="12"/>
    </row>
    <row r="2713" spans="1:20" ht="42.75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8273</v>
      </c>
      <c r="O2713" t="s">
        <v>8313</v>
      </c>
      <c r="P2713">
        <f t="shared" si="171"/>
        <v>101</v>
      </c>
      <c r="Q2713">
        <f t="shared" si="168"/>
        <v>53.95</v>
      </c>
      <c r="R2713" s="10">
        <f t="shared" si="169"/>
        <v>41780.745254629634</v>
      </c>
      <c r="S2713" s="12">
        <f t="shared" si="170"/>
        <v>2014</v>
      </c>
      <c r="T2713" s="12"/>
    </row>
    <row r="2714" spans="1:20" ht="42.75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8273</v>
      </c>
      <c r="O2714" t="s">
        <v>8313</v>
      </c>
      <c r="P2714">
        <f t="shared" si="171"/>
        <v>131</v>
      </c>
      <c r="Q2714">
        <f t="shared" si="168"/>
        <v>50.53</v>
      </c>
      <c r="R2714" s="10">
        <f t="shared" si="169"/>
        <v>41432.062037037038</v>
      </c>
      <c r="S2714" s="12">
        <f t="shared" si="170"/>
        <v>2013</v>
      </c>
      <c r="T2714" s="12"/>
    </row>
    <row r="2715" spans="1:20" ht="42.75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8273</v>
      </c>
      <c r="O2715" t="s">
        <v>8313</v>
      </c>
      <c r="P2715">
        <f t="shared" si="171"/>
        <v>102</v>
      </c>
      <c r="Q2715">
        <f t="shared" si="168"/>
        <v>108</v>
      </c>
      <c r="R2715" s="10">
        <f t="shared" si="169"/>
        <v>42322.653749999998</v>
      </c>
      <c r="S2715" s="12">
        <f t="shared" si="170"/>
        <v>2015</v>
      </c>
      <c r="T2715" s="12"/>
    </row>
    <row r="2716" spans="1:20" ht="28.5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8273</v>
      </c>
      <c r="O2716" t="s">
        <v>8313</v>
      </c>
      <c r="P2716">
        <f t="shared" si="171"/>
        <v>116</v>
      </c>
      <c r="Q2716">
        <f t="shared" si="168"/>
        <v>95.37</v>
      </c>
      <c r="R2716" s="10">
        <f t="shared" si="169"/>
        <v>42629.655046296291</v>
      </c>
      <c r="S2716" s="12">
        <f t="shared" si="170"/>
        <v>2016</v>
      </c>
      <c r="T2716" s="12"/>
    </row>
    <row r="2717" spans="1:20" ht="42.75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8273</v>
      </c>
      <c r="O2717" t="s">
        <v>8313</v>
      </c>
      <c r="P2717">
        <f t="shared" si="171"/>
        <v>265</v>
      </c>
      <c r="Q2717">
        <f t="shared" si="168"/>
        <v>57.63</v>
      </c>
      <c r="R2717" s="10">
        <f t="shared" si="169"/>
        <v>42387.398472222223</v>
      </c>
      <c r="S2717" s="12">
        <f t="shared" si="170"/>
        <v>2016</v>
      </c>
      <c r="T2717" s="12"/>
    </row>
    <row r="2718" spans="1:20" ht="57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8273</v>
      </c>
      <c r="O2718" t="s">
        <v>8313</v>
      </c>
      <c r="P2718">
        <f t="shared" si="171"/>
        <v>120</v>
      </c>
      <c r="Q2718">
        <f t="shared" si="168"/>
        <v>64.16</v>
      </c>
      <c r="R2718" s="10">
        <f t="shared" si="169"/>
        <v>42255.333252314813</v>
      </c>
      <c r="S2718" s="12">
        <f t="shared" si="170"/>
        <v>2015</v>
      </c>
      <c r="T2718" s="12"/>
    </row>
    <row r="2719" spans="1:20" ht="42.75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8273</v>
      </c>
      <c r="O2719" t="s">
        <v>8313</v>
      </c>
      <c r="P2719">
        <f t="shared" si="171"/>
        <v>120</v>
      </c>
      <c r="Q2719">
        <f t="shared" si="168"/>
        <v>92.39</v>
      </c>
      <c r="R2719" s="10">
        <f t="shared" si="169"/>
        <v>41934.914918981485</v>
      </c>
      <c r="S2719" s="12">
        <f t="shared" si="170"/>
        <v>2014</v>
      </c>
      <c r="T2719" s="12"/>
    </row>
    <row r="2720" spans="1:20" ht="42.75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8273</v>
      </c>
      <c r="O2720" t="s">
        <v>8313</v>
      </c>
      <c r="P2720">
        <f t="shared" si="171"/>
        <v>104</v>
      </c>
      <c r="Q2720">
        <f t="shared" si="168"/>
        <v>125.98</v>
      </c>
      <c r="R2720" s="10">
        <f t="shared" si="169"/>
        <v>42465.596585648149</v>
      </c>
      <c r="S2720" s="12">
        <f t="shared" si="170"/>
        <v>2016</v>
      </c>
      <c r="T2720" s="12"/>
    </row>
    <row r="2721" spans="1:20" ht="42.75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8273</v>
      </c>
      <c r="O2721" t="s">
        <v>8313</v>
      </c>
      <c r="P2721">
        <f t="shared" si="171"/>
        <v>109</v>
      </c>
      <c r="Q2721">
        <f t="shared" si="168"/>
        <v>94.64</v>
      </c>
      <c r="R2721" s="10">
        <f t="shared" si="169"/>
        <v>42418.031180555554</v>
      </c>
      <c r="S2721" s="12">
        <f t="shared" si="170"/>
        <v>2016</v>
      </c>
      <c r="T2721" s="12"/>
    </row>
    <row r="2722" spans="1:20" ht="42.75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8273</v>
      </c>
      <c r="O2722" t="s">
        <v>8313</v>
      </c>
      <c r="P2722">
        <f t="shared" si="171"/>
        <v>118</v>
      </c>
      <c r="Q2722">
        <f t="shared" si="168"/>
        <v>170.7</v>
      </c>
      <c r="R2722" s="10">
        <f t="shared" si="169"/>
        <v>42655.465891203698</v>
      </c>
      <c r="S2722" s="12">
        <f t="shared" si="170"/>
        <v>2016</v>
      </c>
      <c r="T2722" s="12"/>
    </row>
    <row r="2723" spans="1:20" ht="42.75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8275</v>
      </c>
      <c r="O2723" t="s">
        <v>8305</v>
      </c>
      <c r="P2723">
        <f t="shared" si="171"/>
        <v>1462</v>
      </c>
      <c r="Q2723">
        <f t="shared" si="168"/>
        <v>40.76</v>
      </c>
      <c r="R2723" s="10">
        <f t="shared" si="169"/>
        <v>41493.543958333335</v>
      </c>
      <c r="S2723" s="12">
        <f t="shared" si="170"/>
        <v>2013</v>
      </c>
      <c r="T2723" s="12"/>
    </row>
    <row r="2724" spans="1:20" ht="42.75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8275</v>
      </c>
      <c r="O2724" t="s">
        <v>8305</v>
      </c>
      <c r="P2724">
        <f t="shared" si="171"/>
        <v>253</v>
      </c>
      <c r="Q2724">
        <f t="shared" si="168"/>
        <v>68.25</v>
      </c>
      <c r="R2724" s="10">
        <f t="shared" si="169"/>
        <v>42704.857094907406</v>
      </c>
      <c r="S2724" s="12">
        <f t="shared" si="170"/>
        <v>2016</v>
      </c>
      <c r="T2724" s="12"/>
    </row>
    <row r="2725" spans="1:20" ht="42.75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8275</v>
      </c>
      <c r="O2725" t="s">
        <v>8305</v>
      </c>
      <c r="P2725">
        <f t="shared" si="171"/>
        <v>140</v>
      </c>
      <c r="Q2725">
        <f t="shared" si="168"/>
        <v>95.49</v>
      </c>
      <c r="R2725" s="10">
        <f t="shared" si="169"/>
        <v>41944.83898148148</v>
      </c>
      <c r="S2725" s="12">
        <f t="shared" si="170"/>
        <v>2014</v>
      </c>
      <c r="T2725" s="12"/>
    </row>
    <row r="2726" spans="1:20" ht="42.75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8275</v>
      </c>
      <c r="O2726" t="s">
        <v>8305</v>
      </c>
      <c r="P2726">
        <f t="shared" si="171"/>
        <v>297</v>
      </c>
      <c r="Q2726">
        <f t="shared" si="168"/>
        <v>7.19</v>
      </c>
      <c r="R2726" s="10">
        <f t="shared" si="169"/>
        <v>42199.32707175926</v>
      </c>
      <c r="S2726" s="12">
        <f t="shared" si="170"/>
        <v>2015</v>
      </c>
      <c r="T2726" s="12"/>
    </row>
    <row r="2727" spans="1:20" ht="28.5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8275</v>
      </c>
      <c r="O2727" t="s">
        <v>8305</v>
      </c>
      <c r="P2727">
        <f t="shared" si="171"/>
        <v>145</v>
      </c>
      <c r="Q2727">
        <f t="shared" si="168"/>
        <v>511.65</v>
      </c>
      <c r="R2727" s="10">
        <f t="shared" si="169"/>
        <v>42745.744618055556</v>
      </c>
      <c r="S2727" s="12">
        <f t="shared" si="170"/>
        <v>2017</v>
      </c>
      <c r="T2727" s="12"/>
    </row>
    <row r="2728" spans="1:20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8275</v>
      </c>
      <c r="O2728" t="s">
        <v>8305</v>
      </c>
      <c r="P2728">
        <f t="shared" si="171"/>
        <v>106</v>
      </c>
      <c r="Q2728">
        <f t="shared" si="168"/>
        <v>261.75</v>
      </c>
      <c r="R2728" s="10">
        <f t="shared" si="169"/>
        <v>42452.579988425925</v>
      </c>
      <c r="S2728" s="12">
        <f t="shared" si="170"/>
        <v>2016</v>
      </c>
      <c r="T2728" s="12"/>
    </row>
    <row r="2729" spans="1:20" ht="42.75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8275</v>
      </c>
      <c r="O2729" t="s">
        <v>8305</v>
      </c>
      <c r="P2729">
        <f t="shared" si="171"/>
        <v>493</v>
      </c>
      <c r="Q2729">
        <f t="shared" si="168"/>
        <v>69.760000000000005</v>
      </c>
      <c r="R2729" s="10">
        <f t="shared" si="169"/>
        <v>42198.676655092597</v>
      </c>
      <c r="S2729" s="12">
        <f t="shared" si="170"/>
        <v>2015</v>
      </c>
      <c r="T2729" s="12"/>
    </row>
    <row r="2730" spans="1:20" ht="28.5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8275</v>
      </c>
      <c r="O2730" t="s">
        <v>8305</v>
      </c>
      <c r="P2730">
        <f t="shared" si="171"/>
        <v>202</v>
      </c>
      <c r="Q2730">
        <f t="shared" si="168"/>
        <v>77.23</v>
      </c>
      <c r="R2730" s="10">
        <f t="shared" si="169"/>
        <v>42333.59993055556</v>
      </c>
      <c r="S2730" s="12">
        <f t="shared" si="170"/>
        <v>2015</v>
      </c>
      <c r="T2730" s="12"/>
    </row>
    <row r="2731" spans="1:20" ht="28.5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8275</v>
      </c>
      <c r="O2731" t="s">
        <v>8305</v>
      </c>
      <c r="P2731">
        <f t="shared" si="171"/>
        <v>104</v>
      </c>
      <c r="Q2731">
        <f t="shared" si="168"/>
        <v>340.57</v>
      </c>
      <c r="R2731" s="10">
        <f t="shared" si="169"/>
        <v>42095.240706018521</v>
      </c>
      <c r="S2731" s="12">
        <f t="shared" si="170"/>
        <v>2015</v>
      </c>
      <c r="T2731" s="12"/>
    </row>
    <row r="2732" spans="1:20" ht="28.5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8275</v>
      </c>
      <c r="O2732" t="s">
        <v>8305</v>
      </c>
      <c r="P2732">
        <f t="shared" si="171"/>
        <v>170</v>
      </c>
      <c r="Q2732">
        <f t="shared" si="168"/>
        <v>67.42</v>
      </c>
      <c r="R2732" s="10">
        <f t="shared" si="169"/>
        <v>41351.541377314818</v>
      </c>
      <c r="S2732" s="12">
        <f t="shared" si="170"/>
        <v>2013</v>
      </c>
      <c r="T2732" s="12"/>
    </row>
    <row r="2733" spans="1:20" ht="42.75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8275</v>
      </c>
      <c r="O2733" t="s">
        <v>8305</v>
      </c>
      <c r="P2733">
        <f t="shared" si="171"/>
        <v>104</v>
      </c>
      <c r="Q2733">
        <f t="shared" si="168"/>
        <v>845.7</v>
      </c>
      <c r="R2733" s="10">
        <f t="shared" si="169"/>
        <v>41872.525717592594</v>
      </c>
      <c r="S2733" s="12">
        <f t="shared" si="170"/>
        <v>2014</v>
      </c>
      <c r="T2733" s="12"/>
    </row>
    <row r="2734" spans="1:20" ht="42.75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8275</v>
      </c>
      <c r="O2734" t="s">
        <v>8305</v>
      </c>
      <c r="P2734">
        <f t="shared" si="171"/>
        <v>118</v>
      </c>
      <c r="Q2734">
        <f t="shared" si="168"/>
        <v>97.19</v>
      </c>
      <c r="R2734" s="10">
        <f t="shared" si="169"/>
        <v>41389.808194444442</v>
      </c>
      <c r="S2734" s="12">
        <f t="shared" si="170"/>
        <v>2013</v>
      </c>
      <c r="T2734" s="12"/>
    </row>
    <row r="2735" spans="1:20" ht="42.75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8275</v>
      </c>
      <c r="O2735" t="s">
        <v>8305</v>
      </c>
      <c r="P2735">
        <f t="shared" si="171"/>
        <v>108</v>
      </c>
      <c r="Q2735">
        <f t="shared" si="168"/>
        <v>451.84</v>
      </c>
      <c r="R2735" s="10">
        <f t="shared" si="169"/>
        <v>42044.272847222222</v>
      </c>
      <c r="S2735" s="12">
        <f t="shared" si="170"/>
        <v>2015</v>
      </c>
      <c r="T2735" s="12"/>
    </row>
    <row r="2736" spans="1:20" ht="42.75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8275</v>
      </c>
      <c r="O2736" t="s">
        <v>8305</v>
      </c>
      <c r="P2736">
        <f t="shared" si="171"/>
        <v>2260300</v>
      </c>
      <c r="Q2736">
        <f t="shared" si="168"/>
        <v>138.66999999999999</v>
      </c>
      <c r="R2736" s="10">
        <f t="shared" si="169"/>
        <v>42626.668888888889</v>
      </c>
      <c r="S2736" s="12">
        <f t="shared" si="170"/>
        <v>2016</v>
      </c>
      <c r="T2736" s="12"/>
    </row>
    <row r="2737" spans="1:20" ht="42.75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8275</v>
      </c>
      <c r="O2737" t="s">
        <v>8305</v>
      </c>
      <c r="P2737">
        <f t="shared" si="171"/>
        <v>978</v>
      </c>
      <c r="Q2737">
        <f t="shared" si="168"/>
        <v>21.64</v>
      </c>
      <c r="R2737" s="10">
        <f t="shared" si="169"/>
        <v>41316.120949074073</v>
      </c>
      <c r="S2737" s="12">
        <f t="shared" si="170"/>
        <v>2013</v>
      </c>
      <c r="T2737" s="12"/>
    </row>
    <row r="2738" spans="1:20" ht="57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8275</v>
      </c>
      <c r="O2738" t="s">
        <v>8305</v>
      </c>
      <c r="P2738">
        <f t="shared" si="171"/>
        <v>123</v>
      </c>
      <c r="Q2738">
        <f t="shared" si="168"/>
        <v>169.52</v>
      </c>
      <c r="R2738" s="10">
        <f t="shared" si="169"/>
        <v>41722.666354166664</v>
      </c>
      <c r="S2738" s="12">
        <f t="shared" si="170"/>
        <v>2014</v>
      </c>
      <c r="T2738" s="12"/>
    </row>
    <row r="2739" spans="1:20" ht="42.75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8275</v>
      </c>
      <c r="O2739" t="s">
        <v>8305</v>
      </c>
      <c r="P2739">
        <f t="shared" si="171"/>
        <v>246</v>
      </c>
      <c r="Q2739">
        <f t="shared" si="168"/>
        <v>161.88</v>
      </c>
      <c r="R2739" s="10">
        <f t="shared" si="169"/>
        <v>41611.917673611111</v>
      </c>
      <c r="S2739" s="12">
        <f t="shared" si="170"/>
        <v>2013</v>
      </c>
      <c r="T2739" s="12"/>
    </row>
    <row r="2740" spans="1:20" ht="42.75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8275</v>
      </c>
      <c r="O2740" t="s">
        <v>8305</v>
      </c>
      <c r="P2740">
        <f t="shared" si="171"/>
        <v>148</v>
      </c>
      <c r="Q2740">
        <f t="shared" si="168"/>
        <v>493.13</v>
      </c>
      <c r="R2740" s="10">
        <f t="shared" si="169"/>
        <v>42620.143564814818</v>
      </c>
      <c r="S2740" s="12">
        <f t="shared" si="170"/>
        <v>2016</v>
      </c>
      <c r="T2740" s="12"/>
    </row>
    <row r="2741" spans="1:20" ht="42.75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8275</v>
      </c>
      <c r="O2741" t="s">
        <v>8305</v>
      </c>
      <c r="P2741">
        <f t="shared" si="171"/>
        <v>384</v>
      </c>
      <c r="Q2741">
        <f t="shared" si="168"/>
        <v>22.12</v>
      </c>
      <c r="R2741" s="10">
        <f t="shared" si="169"/>
        <v>41719.887928240743</v>
      </c>
      <c r="S2741" s="12">
        <f t="shared" si="170"/>
        <v>2014</v>
      </c>
      <c r="T2741" s="12"/>
    </row>
    <row r="2742" spans="1:20" ht="42.75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8275</v>
      </c>
      <c r="O2742" t="s">
        <v>8305</v>
      </c>
      <c r="P2742">
        <f t="shared" si="171"/>
        <v>103</v>
      </c>
      <c r="Q2742">
        <f t="shared" si="168"/>
        <v>18.239999999999998</v>
      </c>
      <c r="R2742" s="10">
        <f t="shared" si="169"/>
        <v>42045.031851851847</v>
      </c>
      <c r="S2742" s="12">
        <f t="shared" si="170"/>
        <v>2015</v>
      </c>
      <c r="T2742" s="12"/>
    </row>
    <row r="2743" spans="1:20" ht="28.5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8278</v>
      </c>
      <c r="O2743" t="s">
        <v>8314</v>
      </c>
      <c r="P2743">
        <f t="shared" si="171"/>
        <v>0</v>
      </c>
      <c r="Q2743">
        <f t="shared" si="168"/>
        <v>8.75</v>
      </c>
      <c r="R2743" s="10">
        <f t="shared" si="169"/>
        <v>41911.657430555555</v>
      </c>
      <c r="S2743" s="12">
        <f t="shared" si="170"/>
        <v>2014</v>
      </c>
      <c r="T2743" s="12"/>
    </row>
    <row r="2744" spans="1:20" ht="42.75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8278</v>
      </c>
      <c r="O2744" t="s">
        <v>8314</v>
      </c>
      <c r="P2744">
        <f t="shared" si="171"/>
        <v>29</v>
      </c>
      <c r="Q2744">
        <f t="shared" si="168"/>
        <v>40.61</v>
      </c>
      <c r="R2744" s="10">
        <f t="shared" si="169"/>
        <v>41030.719756944447</v>
      </c>
      <c r="S2744" s="12">
        <f t="shared" si="170"/>
        <v>2012</v>
      </c>
      <c r="T2744" s="12"/>
    </row>
    <row r="2745" spans="1:20" ht="57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t="s">
        <v>8314</v>
      </c>
      <c r="P2745">
        <f t="shared" si="171"/>
        <v>0</v>
      </c>
      <c r="Q2745">
        <f t="shared" si="168"/>
        <v>0</v>
      </c>
      <c r="R2745" s="10">
        <f t="shared" si="169"/>
        <v>42632.328784722224</v>
      </c>
      <c r="S2745" s="12">
        <f t="shared" si="170"/>
        <v>2016</v>
      </c>
      <c r="T2745" s="12"/>
    </row>
    <row r="2746" spans="1:20" ht="42.75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8278</v>
      </c>
      <c r="O2746" t="s">
        <v>8314</v>
      </c>
      <c r="P2746">
        <f t="shared" si="171"/>
        <v>5</v>
      </c>
      <c r="Q2746">
        <f t="shared" si="168"/>
        <v>37.950000000000003</v>
      </c>
      <c r="R2746" s="10">
        <f t="shared" si="169"/>
        <v>40938.062476851854</v>
      </c>
      <c r="S2746" s="12">
        <f t="shared" si="170"/>
        <v>2012</v>
      </c>
      <c r="T2746" s="12"/>
    </row>
    <row r="2747" spans="1:20" ht="42.75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8278</v>
      </c>
      <c r="O2747" t="s">
        <v>8314</v>
      </c>
      <c r="P2747">
        <f t="shared" si="171"/>
        <v>22</v>
      </c>
      <c r="Q2747">
        <f t="shared" si="168"/>
        <v>35.729999999999997</v>
      </c>
      <c r="R2747" s="10">
        <f t="shared" si="169"/>
        <v>41044.988055555557</v>
      </c>
      <c r="S2747" s="12">
        <f t="shared" si="170"/>
        <v>2012</v>
      </c>
      <c r="T2747" s="12"/>
    </row>
    <row r="2748" spans="1:20" ht="42.75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8278</v>
      </c>
      <c r="O2748" t="s">
        <v>8314</v>
      </c>
      <c r="P2748">
        <f t="shared" si="171"/>
        <v>27</v>
      </c>
      <c r="Q2748">
        <f t="shared" si="168"/>
        <v>42.16</v>
      </c>
      <c r="R2748" s="10">
        <f t="shared" si="169"/>
        <v>41850.781377314815</v>
      </c>
      <c r="S2748" s="12">
        <f t="shared" si="170"/>
        <v>2014</v>
      </c>
      <c r="T2748" s="12"/>
    </row>
    <row r="2749" spans="1:20" ht="42.75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8278</v>
      </c>
      <c r="O2749" t="s">
        <v>8314</v>
      </c>
      <c r="P2749">
        <f t="shared" si="171"/>
        <v>28</v>
      </c>
      <c r="Q2749">
        <f t="shared" si="168"/>
        <v>35</v>
      </c>
      <c r="R2749" s="10">
        <f t="shared" si="169"/>
        <v>41044.64811342593</v>
      </c>
      <c r="S2749" s="12">
        <f t="shared" si="170"/>
        <v>2012</v>
      </c>
      <c r="T2749" s="12"/>
    </row>
    <row r="2750" spans="1:20" ht="42.75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8278</v>
      </c>
      <c r="O2750" t="s">
        <v>8314</v>
      </c>
      <c r="P2750">
        <f t="shared" si="171"/>
        <v>1</v>
      </c>
      <c r="Q2750">
        <f t="shared" si="168"/>
        <v>13.25</v>
      </c>
      <c r="R2750" s="10">
        <f t="shared" si="169"/>
        <v>42585.7106712963</v>
      </c>
      <c r="S2750" s="12">
        <f t="shared" si="170"/>
        <v>2016</v>
      </c>
      <c r="T2750" s="12"/>
    </row>
    <row r="2751" spans="1:20" ht="28.5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8278</v>
      </c>
      <c r="O2751" t="s">
        <v>8314</v>
      </c>
      <c r="P2751">
        <f t="shared" si="171"/>
        <v>1</v>
      </c>
      <c r="Q2751">
        <f t="shared" si="168"/>
        <v>55</v>
      </c>
      <c r="R2751" s="10">
        <f t="shared" si="169"/>
        <v>42068.799039351856</v>
      </c>
      <c r="S2751" s="12">
        <f t="shared" si="170"/>
        <v>2015</v>
      </c>
      <c r="T2751" s="12"/>
    </row>
    <row r="2752" spans="1:20" ht="42.75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t="s">
        <v>8314</v>
      </c>
      <c r="P2752">
        <f t="shared" si="171"/>
        <v>0</v>
      </c>
      <c r="Q2752">
        <f t="shared" si="168"/>
        <v>0</v>
      </c>
      <c r="R2752" s="10">
        <f t="shared" si="169"/>
        <v>41078.899826388886</v>
      </c>
      <c r="S2752" s="12">
        <f t="shared" si="170"/>
        <v>2012</v>
      </c>
      <c r="T2752" s="12"/>
    </row>
    <row r="2753" spans="1:20" ht="42.75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t="s">
        <v>8314</v>
      </c>
      <c r="P2753">
        <f t="shared" si="171"/>
        <v>0</v>
      </c>
      <c r="Q2753">
        <f t="shared" si="168"/>
        <v>0</v>
      </c>
      <c r="R2753" s="10">
        <f t="shared" si="169"/>
        <v>41747.887060185189</v>
      </c>
      <c r="S2753" s="12">
        <f t="shared" si="170"/>
        <v>2014</v>
      </c>
      <c r="T2753" s="12"/>
    </row>
    <row r="2754" spans="1:20" ht="42.75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8278</v>
      </c>
      <c r="O2754" t="s">
        <v>8314</v>
      </c>
      <c r="P2754">
        <f t="shared" si="171"/>
        <v>11</v>
      </c>
      <c r="Q2754">
        <f t="shared" si="168"/>
        <v>39.29</v>
      </c>
      <c r="R2754" s="10">
        <f t="shared" si="169"/>
        <v>40855.765092592592</v>
      </c>
      <c r="S2754" s="12">
        <f t="shared" si="170"/>
        <v>2011</v>
      </c>
      <c r="T2754" s="12"/>
    </row>
    <row r="2755" spans="1:20" ht="42.75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8278</v>
      </c>
      <c r="O2755" t="s">
        <v>8314</v>
      </c>
      <c r="P2755">
        <f t="shared" si="171"/>
        <v>19</v>
      </c>
      <c r="Q2755">
        <f t="shared" ref="Q2755:Q2818" si="172">IFERROR(ROUND(E2755/L2755,2),0)</f>
        <v>47.5</v>
      </c>
      <c r="R2755" s="10">
        <f t="shared" ref="R2755:R2818" si="173">(((J2755/60)/60)/24)+DATE(1970,1,1)</f>
        <v>41117.900729166664</v>
      </c>
      <c r="S2755" s="12">
        <f t="shared" ref="S2755:S2818" si="174">YEAR(R2755)</f>
        <v>2012</v>
      </c>
      <c r="T2755" s="12"/>
    </row>
    <row r="2756" spans="1:20" ht="42.75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t="s">
        <v>8314</v>
      </c>
      <c r="P2756">
        <f t="shared" ref="P2756:P2819" si="175">ROUND(E2756/D2756*100,0)</f>
        <v>0</v>
      </c>
      <c r="Q2756">
        <f t="shared" si="172"/>
        <v>0</v>
      </c>
      <c r="R2756" s="10">
        <f t="shared" si="173"/>
        <v>41863.636006944449</v>
      </c>
      <c r="S2756" s="12">
        <f t="shared" si="174"/>
        <v>2014</v>
      </c>
      <c r="T2756" s="12"/>
    </row>
    <row r="2757" spans="1:20" ht="42.75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8278</v>
      </c>
      <c r="O2757" t="s">
        <v>8314</v>
      </c>
      <c r="P2757">
        <f t="shared" si="175"/>
        <v>52</v>
      </c>
      <c r="Q2757">
        <f t="shared" si="172"/>
        <v>17.329999999999998</v>
      </c>
      <c r="R2757" s="10">
        <f t="shared" si="173"/>
        <v>42072.790821759263</v>
      </c>
      <c r="S2757" s="12">
        <f t="shared" si="174"/>
        <v>2015</v>
      </c>
      <c r="T2757" s="12"/>
    </row>
    <row r="2758" spans="1:20" ht="42.75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8278</v>
      </c>
      <c r="O2758" t="s">
        <v>8314</v>
      </c>
      <c r="P2758">
        <f t="shared" si="175"/>
        <v>10</v>
      </c>
      <c r="Q2758">
        <f t="shared" si="172"/>
        <v>31.76</v>
      </c>
      <c r="R2758" s="10">
        <f t="shared" si="173"/>
        <v>41620.90047453704</v>
      </c>
      <c r="S2758" s="12">
        <f t="shared" si="174"/>
        <v>2013</v>
      </c>
      <c r="T2758" s="12"/>
    </row>
    <row r="2759" spans="1:20" ht="28.5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8278</v>
      </c>
      <c r="O2759" t="s">
        <v>8314</v>
      </c>
      <c r="P2759">
        <f t="shared" si="175"/>
        <v>1</v>
      </c>
      <c r="Q2759">
        <f t="shared" si="172"/>
        <v>5</v>
      </c>
      <c r="R2759" s="10">
        <f t="shared" si="173"/>
        <v>42573.65662037037</v>
      </c>
      <c r="S2759" s="12">
        <f t="shared" si="174"/>
        <v>2016</v>
      </c>
      <c r="T2759" s="12"/>
    </row>
    <row r="2760" spans="1:20" ht="57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8278</v>
      </c>
      <c r="O2760" t="s">
        <v>8314</v>
      </c>
      <c r="P2760">
        <f t="shared" si="175"/>
        <v>12</v>
      </c>
      <c r="Q2760">
        <f t="shared" si="172"/>
        <v>39</v>
      </c>
      <c r="R2760" s="10">
        <f t="shared" si="173"/>
        <v>42639.441932870366</v>
      </c>
      <c r="S2760" s="12">
        <f t="shared" si="174"/>
        <v>2016</v>
      </c>
      <c r="T2760" s="12"/>
    </row>
    <row r="2761" spans="1:20" ht="42.75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8278</v>
      </c>
      <c r="O2761" t="s">
        <v>8314</v>
      </c>
      <c r="P2761">
        <f t="shared" si="175"/>
        <v>11</v>
      </c>
      <c r="Q2761">
        <f t="shared" si="172"/>
        <v>52.5</v>
      </c>
      <c r="R2761" s="10">
        <f t="shared" si="173"/>
        <v>42524.36650462963</v>
      </c>
      <c r="S2761" s="12">
        <f t="shared" si="174"/>
        <v>2016</v>
      </c>
      <c r="T2761" s="12"/>
    </row>
    <row r="2762" spans="1:20" ht="42.75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t="s">
        <v>8314</v>
      </c>
      <c r="P2762">
        <f t="shared" si="175"/>
        <v>0</v>
      </c>
      <c r="Q2762">
        <f t="shared" si="172"/>
        <v>0</v>
      </c>
      <c r="R2762" s="10">
        <f t="shared" si="173"/>
        <v>41415.461319444446</v>
      </c>
      <c r="S2762" s="12">
        <f t="shared" si="174"/>
        <v>2013</v>
      </c>
      <c r="T2762" s="12"/>
    </row>
    <row r="2763" spans="1:20" ht="28.5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8278</v>
      </c>
      <c r="O2763" t="s">
        <v>8314</v>
      </c>
      <c r="P2763">
        <f t="shared" si="175"/>
        <v>1</v>
      </c>
      <c r="Q2763">
        <f t="shared" si="172"/>
        <v>9</v>
      </c>
      <c r="R2763" s="10">
        <f t="shared" si="173"/>
        <v>41247.063576388886</v>
      </c>
      <c r="S2763" s="12">
        <f t="shared" si="174"/>
        <v>2012</v>
      </c>
      <c r="T2763" s="12"/>
    </row>
    <row r="2764" spans="1:20" ht="42.75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8278</v>
      </c>
      <c r="O2764" t="s">
        <v>8314</v>
      </c>
      <c r="P2764">
        <f t="shared" si="175"/>
        <v>1</v>
      </c>
      <c r="Q2764">
        <f t="shared" si="172"/>
        <v>25</v>
      </c>
      <c r="R2764" s="10">
        <f t="shared" si="173"/>
        <v>40927.036979166667</v>
      </c>
      <c r="S2764" s="12">
        <f t="shared" si="174"/>
        <v>2012</v>
      </c>
      <c r="T2764" s="12"/>
    </row>
    <row r="2765" spans="1:20" ht="28.5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8278</v>
      </c>
      <c r="O2765" t="s">
        <v>8314</v>
      </c>
      <c r="P2765">
        <f t="shared" si="175"/>
        <v>0</v>
      </c>
      <c r="Q2765">
        <f t="shared" si="172"/>
        <v>30</v>
      </c>
      <c r="R2765" s="10">
        <f t="shared" si="173"/>
        <v>41373.579675925925</v>
      </c>
      <c r="S2765" s="12">
        <f t="shared" si="174"/>
        <v>2013</v>
      </c>
      <c r="T2765" s="12"/>
    </row>
    <row r="2766" spans="1:20" ht="42.75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8278</v>
      </c>
      <c r="O2766" t="s">
        <v>8314</v>
      </c>
      <c r="P2766">
        <f t="shared" si="175"/>
        <v>1</v>
      </c>
      <c r="Q2766">
        <f t="shared" si="172"/>
        <v>11.25</v>
      </c>
      <c r="R2766" s="10">
        <f t="shared" si="173"/>
        <v>41030.292025462964</v>
      </c>
      <c r="S2766" s="12">
        <f t="shared" si="174"/>
        <v>2012</v>
      </c>
      <c r="T2766" s="12"/>
    </row>
    <row r="2767" spans="1:20" ht="42.75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t="s">
        <v>8314</v>
      </c>
      <c r="P2767">
        <f t="shared" si="175"/>
        <v>0</v>
      </c>
      <c r="Q2767">
        <f t="shared" si="172"/>
        <v>0</v>
      </c>
      <c r="R2767" s="10">
        <f t="shared" si="173"/>
        <v>41194.579027777778</v>
      </c>
      <c r="S2767" s="12">
        <f t="shared" si="174"/>
        <v>2012</v>
      </c>
      <c r="T2767" s="12"/>
    </row>
    <row r="2768" spans="1:20" ht="42.75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8278</v>
      </c>
      <c r="O2768" t="s">
        <v>8314</v>
      </c>
      <c r="P2768">
        <f t="shared" si="175"/>
        <v>2</v>
      </c>
      <c r="Q2768">
        <f t="shared" si="172"/>
        <v>25</v>
      </c>
      <c r="R2768" s="10">
        <f t="shared" si="173"/>
        <v>40736.668032407404</v>
      </c>
      <c r="S2768" s="12">
        <f t="shared" si="174"/>
        <v>2011</v>
      </c>
      <c r="T2768" s="12"/>
    </row>
    <row r="2769" spans="1:20" ht="42.75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8278</v>
      </c>
      <c r="O2769" t="s">
        <v>8314</v>
      </c>
      <c r="P2769">
        <f t="shared" si="175"/>
        <v>1</v>
      </c>
      <c r="Q2769">
        <f t="shared" si="172"/>
        <v>11.33</v>
      </c>
      <c r="R2769" s="10">
        <f t="shared" si="173"/>
        <v>42172.958912037036</v>
      </c>
      <c r="S2769" s="12">
        <f t="shared" si="174"/>
        <v>2015</v>
      </c>
      <c r="T2769" s="12"/>
    </row>
    <row r="2770" spans="1:20" ht="42.75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8278</v>
      </c>
      <c r="O2770" t="s">
        <v>8314</v>
      </c>
      <c r="P2770">
        <f t="shared" si="175"/>
        <v>14</v>
      </c>
      <c r="Q2770">
        <f t="shared" si="172"/>
        <v>29.47</v>
      </c>
      <c r="R2770" s="10">
        <f t="shared" si="173"/>
        <v>40967.614849537036</v>
      </c>
      <c r="S2770" s="12">
        <f t="shared" si="174"/>
        <v>2012</v>
      </c>
      <c r="T2770" s="12"/>
    </row>
    <row r="2771" spans="1:20" ht="42.75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8278</v>
      </c>
      <c r="O2771" t="s">
        <v>8314</v>
      </c>
      <c r="P2771">
        <f t="shared" si="175"/>
        <v>0</v>
      </c>
      <c r="Q2771">
        <f t="shared" si="172"/>
        <v>1</v>
      </c>
      <c r="R2771" s="10">
        <f t="shared" si="173"/>
        <v>41745.826273148145</v>
      </c>
      <c r="S2771" s="12">
        <f t="shared" si="174"/>
        <v>2014</v>
      </c>
      <c r="T2771" s="12"/>
    </row>
    <row r="2772" spans="1:20" ht="42.75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8278</v>
      </c>
      <c r="O2772" t="s">
        <v>8314</v>
      </c>
      <c r="P2772">
        <f t="shared" si="175"/>
        <v>10</v>
      </c>
      <c r="Q2772">
        <f t="shared" si="172"/>
        <v>63.1</v>
      </c>
      <c r="R2772" s="10">
        <f t="shared" si="173"/>
        <v>41686.705208333333</v>
      </c>
      <c r="S2772" s="12">
        <f t="shared" si="174"/>
        <v>2014</v>
      </c>
      <c r="T2772" s="12"/>
    </row>
    <row r="2773" spans="1:20" ht="42.75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t="s">
        <v>8314</v>
      </c>
      <c r="P2773">
        <f t="shared" si="175"/>
        <v>0</v>
      </c>
      <c r="Q2773">
        <f t="shared" si="172"/>
        <v>0</v>
      </c>
      <c r="R2773" s="10">
        <f t="shared" si="173"/>
        <v>41257.531712962962</v>
      </c>
      <c r="S2773" s="12">
        <f t="shared" si="174"/>
        <v>2012</v>
      </c>
      <c r="T2773" s="12"/>
    </row>
    <row r="2774" spans="1:20" ht="42.75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t="s">
        <v>8314</v>
      </c>
      <c r="P2774">
        <f t="shared" si="175"/>
        <v>0</v>
      </c>
      <c r="Q2774">
        <f t="shared" si="172"/>
        <v>0</v>
      </c>
      <c r="R2774" s="10">
        <f t="shared" si="173"/>
        <v>41537.869143518517</v>
      </c>
      <c r="S2774" s="12">
        <f t="shared" si="174"/>
        <v>2013</v>
      </c>
      <c r="T2774" s="12"/>
    </row>
    <row r="2775" spans="1:20" ht="42.75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8278</v>
      </c>
      <c r="O2775" t="s">
        <v>8314</v>
      </c>
      <c r="P2775">
        <f t="shared" si="175"/>
        <v>0</v>
      </c>
      <c r="Q2775">
        <f t="shared" si="172"/>
        <v>1</v>
      </c>
      <c r="R2775" s="10">
        <f t="shared" si="173"/>
        <v>42474.86482638889</v>
      </c>
      <c r="S2775" s="12">
        <f t="shared" si="174"/>
        <v>2016</v>
      </c>
      <c r="T2775" s="12"/>
    </row>
    <row r="2776" spans="1:20" ht="42.75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8278</v>
      </c>
      <c r="O2776" t="s">
        <v>8314</v>
      </c>
      <c r="P2776">
        <f t="shared" si="175"/>
        <v>14</v>
      </c>
      <c r="Q2776">
        <f t="shared" si="172"/>
        <v>43.85</v>
      </c>
      <c r="R2776" s="10">
        <f t="shared" si="173"/>
        <v>41311.126481481479</v>
      </c>
      <c r="S2776" s="12">
        <f t="shared" si="174"/>
        <v>2013</v>
      </c>
      <c r="T2776" s="12"/>
    </row>
    <row r="2777" spans="1:20" ht="42.75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8278</v>
      </c>
      <c r="O2777" t="s">
        <v>8314</v>
      </c>
      <c r="P2777">
        <f t="shared" si="175"/>
        <v>3</v>
      </c>
      <c r="Q2777">
        <f t="shared" si="172"/>
        <v>75</v>
      </c>
      <c r="R2777" s="10">
        <f t="shared" si="173"/>
        <v>40863.013356481482</v>
      </c>
      <c r="S2777" s="12">
        <f t="shared" si="174"/>
        <v>2011</v>
      </c>
      <c r="T2777" s="12"/>
    </row>
    <row r="2778" spans="1:20" ht="57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8278</v>
      </c>
      <c r="O2778" t="s">
        <v>8314</v>
      </c>
      <c r="P2778">
        <f t="shared" si="175"/>
        <v>8</v>
      </c>
      <c r="Q2778">
        <f t="shared" si="172"/>
        <v>45.97</v>
      </c>
      <c r="R2778" s="10">
        <f t="shared" si="173"/>
        <v>42136.297175925924</v>
      </c>
      <c r="S2778" s="12">
        <f t="shared" si="174"/>
        <v>2015</v>
      </c>
      <c r="T2778" s="12"/>
    </row>
    <row r="2779" spans="1:20" ht="42.75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8278</v>
      </c>
      <c r="O2779" t="s">
        <v>8314</v>
      </c>
      <c r="P2779">
        <f t="shared" si="175"/>
        <v>0</v>
      </c>
      <c r="Q2779">
        <f t="shared" si="172"/>
        <v>10</v>
      </c>
      <c r="R2779" s="10">
        <f t="shared" si="173"/>
        <v>42172.669027777782</v>
      </c>
      <c r="S2779" s="12">
        <f t="shared" si="174"/>
        <v>2015</v>
      </c>
      <c r="T2779" s="12"/>
    </row>
    <row r="2780" spans="1:20" ht="57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8278</v>
      </c>
      <c r="O2780" t="s">
        <v>8314</v>
      </c>
      <c r="P2780">
        <f t="shared" si="175"/>
        <v>26</v>
      </c>
      <c r="Q2780">
        <f t="shared" si="172"/>
        <v>93.67</v>
      </c>
      <c r="R2780" s="10">
        <f t="shared" si="173"/>
        <v>41846.978078703702</v>
      </c>
      <c r="S2780" s="12">
        <f t="shared" si="174"/>
        <v>2014</v>
      </c>
      <c r="T2780" s="12"/>
    </row>
    <row r="2781" spans="1:20" ht="42.75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8278</v>
      </c>
      <c r="O2781" t="s">
        <v>8314</v>
      </c>
      <c r="P2781">
        <f t="shared" si="175"/>
        <v>2</v>
      </c>
      <c r="Q2781">
        <f t="shared" si="172"/>
        <v>53</v>
      </c>
      <c r="R2781" s="10">
        <f t="shared" si="173"/>
        <v>42300.585891203707</v>
      </c>
      <c r="S2781" s="12">
        <f t="shared" si="174"/>
        <v>2015</v>
      </c>
      <c r="T2781" s="12"/>
    </row>
    <row r="2782" spans="1:20" ht="28.5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t="s">
        <v>8314</v>
      </c>
      <c r="P2782">
        <f t="shared" si="175"/>
        <v>0</v>
      </c>
      <c r="Q2782">
        <f t="shared" si="172"/>
        <v>0</v>
      </c>
      <c r="R2782" s="10">
        <f t="shared" si="173"/>
        <v>42774.447777777779</v>
      </c>
      <c r="S2782" s="12">
        <f t="shared" si="174"/>
        <v>2017</v>
      </c>
      <c r="T2782" s="12"/>
    </row>
    <row r="2783" spans="1:20" ht="42.75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8273</v>
      </c>
      <c r="O2783" t="s">
        <v>8274</v>
      </c>
      <c r="P2783">
        <f t="shared" si="175"/>
        <v>105</v>
      </c>
      <c r="Q2783">
        <f t="shared" si="172"/>
        <v>47</v>
      </c>
      <c r="R2783" s="10">
        <f t="shared" si="173"/>
        <v>42018.94159722222</v>
      </c>
      <c r="S2783" s="12">
        <f t="shared" si="174"/>
        <v>2015</v>
      </c>
      <c r="T2783" s="12"/>
    </row>
    <row r="2784" spans="1:20" ht="28.5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8273</v>
      </c>
      <c r="O2784" t="s">
        <v>8274</v>
      </c>
      <c r="P2784">
        <f t="shared" si="175"/>
        <v>120</v>
      </c>
      <c r="Q2784">
        <f t="shared" si="172"/>
        <v>66.67</v>
      </c>
      <c r="R2784" s="10">
        <f t="shared" si="173"/>
        <v>42026.924976851849</v>
      </c>
      <c r="S2784" s="12">
        <f t="shared" si="174"/>
        <v>2015</v>
      </c>
      <c r="T2784" s="12"/>
    </row>
    <row r="2785" spans="1:20" ht="42.75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8273</v>
      </c>
      <c r="O2785" t="s">
        <v>8274</v>
      </c>
      <c r="P2785">
        <f t="shared" si="175"/>
        <v>115</v>
      </c>
      <c r="Q2785">
        <f t="shared" si="172"/>
        <v>18.77</v>
      </c>
      <c r="R2785" s="10">
        <f t="shared" si="173"/>
        <v>42103.535254629634</v>
      </c>
      <c r="S2785" s="12">
        <f t="shared" si="174"/>
        <v>2015</v>
      </c>
      <c r="T2785" s="12"/>
    </row>
    <row r="2786" spans="1:20" ht="42.75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8273</v>
      </c>
      <c r="O2786" t="s">
        <v>8274</v>
      </c>
      <c r="P2786">
        <f t="shared" si="175"/>
        <v>119</v>
      </c>
      <c r="Q2786">
        <f t="shared" si="172"/>
        <v>66.11</v>
      </c>
      <c r="R2786" s="10">
        <f t="shared" si="173"/>
        <v>41920.787534722222</v>
      </c>
      <c r="S2786" s="12">
        <f t="shared" si="174"/>
        <v>2014</v>
      </c>
      <c r="T2786" s="12"/>
    </row>
    <row r="2787" spans="1:20" ht="42.75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8273</v>
      </c>
      <c r="O2787" t="s">
        <v>8274</v>
      </c>
      <c r="P2787">
        <f t="shared" si="175"/>
        <v>105</v>
      </c>
      <c r="Q2787">
        <f t="shared" si="172"/>
        <v>36.86</v>
      </c>
      <c r="R2787" s="10">
        <f t="shared" si="173"/>
        <v>42558.189432870371</v>
      </c>
      <c r="S2787" s="12">
        <f t="shared" si="174"/>
        <v>2016</v>
      </c>
      <c r="T2787" s="12"/>
    </row>
    <row r="2788" spans="1:20" ht="28.5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8273</v>
      </c>
      <c r="O2788" t="s">
        <v>8274</v>
      </c>
      <c r="P2788">
        <f t="shared" si="175"/>
        <v>118</v>
      </c>
      <c r="Q2788">
        <f t="shared" si="172"/>
        <v>39.81</v>
      </c>
      <c r="R2788" s="10">
        <f t="shared" si="173"/>
        <v>41815.569212962961</v>
      </c>
      <c r="S2788" s="12">
        <f t="shared" si="174"/>
        <v>2014</v>
      </c>
      <c r="T2788" s="12"/>
    </row>
    <row r="2789" spans="1:20" ht="42.75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8273</v>
      </c>
      <c r="O2789" t="s">
        <v>8274</v>
      </c>
      <c r="P2789">
        <f t="shared" si="175"/>
        <v>120</v>
      </c>
      <c r="Q2789">
        <f t="shared" si="172"/>
        <v>31.5</v>
      </c>
      <c r="R2789" s="10">
        <f t="shared" si="173"/>
        <v>41808.198518518519</v>
      </c>
      <c r="S2789" s="12">
        <f t="shared" si="174"/>
        <v>2014</v>
      </c>
      <c r="T2789" s="12"/>
    </row>
    <row r="2790" spans="1:20" ht="42.75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8273</v>
      </c>
      <c r="O2790" t="s">
        <v>8274</v>
      </c>
      <c r="P2790">
        <f t="shared" si="175"/>
        <v>103</v>
      </c>
      <c r="Q2790">
        <f t="shared" si="172"/>
        <v>102.5</v>
      </c>
      <c r="R2790" s="10">
        <f t="shared" si="173"/>
        <v>42550.701886574068</v>
      </c>
      <c r="S2790" s="12">
        <f t="shared" si="174"/>
        <v>2016</v>
      </c>
      <c r="T2790" s="12"/>
    </row>
    <row r="2791" spans="1:20" ht="28.5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8273</v>
      </c>
      <c r="O2791" t="s">
        <v>8274</v>
      </c>
      <c r="P2791">
        <f t="shared" si="175"/>
        <v>101</v>
      </c>
      <c r="Q2791">
        <f t="shared" si="172"/>
        <v>126.46</v>
      </c>
      <c r="R2791" s="10">
        <f t="shared" si="173"/>
        <v>42056.013124999998</v>
      </c>
      <c r="S2791" s="12">
        <f t="shared" si="174"/>
        <v>2015</v>
      </c>
      <c r="T2791" s="12"/>
    </row>
    <row r="2792" spans="1:20" ht="42.75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t="s">
        <v>8274</v>
      </c>
      <c r="P2792">
        <f t="shared" si="175"/>
        <v>105</v>
      </c>
      <c r="Q2792">
        <f t="shared" si="172"/>
        <v>47.88</v>
      </c>
      <c r="R2792" s="10">
        <f t="shared" si="173"/>
        <v>42016.938692129625</v>
      </c>
      <c r="S2792" s="12">
        <f t="shared" si="174"/>
        <v>2015</v>
      </c>
      <c r="T2792" s="12"/>
    </row>
    <row r="2793" spans="1:20" ht="42.75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8273</v>
      </c>
      <c r="O2793" t="s">
        <v>8274</v>
      </c>
      <c r="P2793">
        <f t="shared" si="175"/>
        <v>103</v>
      </c>
      <c r="Q2793">
        <f t="shared" si="172"/>
        <v>73.209999999999994</v>
      </c>
      <c r="R2793" s="10">
        <f t="shared" si="173"/>
        <v>42591.899988425925</v>
      </c>
      <c r="S2793" s="12">
        <f t="shared" si="174"/>
        <v>2016</v>
      </c>
      <c r="T2793" s="12"/>
    </row>
    <row r="2794" spans="1:20" ht="42.75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8273</v>
      </c>
      <c r="O2794" t="s">
        <v>8274</v>
      </c>
      <c r="P2794">
        <f t="shared" si="175"/>
        <v>108</v>
      </c>
      <c r="Q2794">
        <f t="shared" si="172"/>
        <v>89.67</v>
      </c>
      <c r="R2794" s="10">
        <f t="shared" si="173"/>
        <v>42183.231006944443</v>
      </c>
      <c r="S2794" s="12">
        <f t="shared" si="174"/>
        <v>2015</v>
      </c>
      <c r="T2794" s="12"/>
    </row>
    <row r="2795" spans="1:20" ht="57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8273</v>
      </c>
      <c r="O2795" t="s">
        <v>8274</v>
      </c>
      <c r="P2795">
        <f t="shared" si="175"/>
        <v>111</v>
      </c>
      <c r="Q2795">
        <f t="shared" si="172"/>
        <v>151.46</v>
      </c>
      <c r="R2795" s="10">
        <f t="shared" si="173"/>
        <v>42176.419039351851</v>
      </c>
      <c r="S2795" s="12">
        <f t="shared" si="174"/>
        <v>2015</v>
      </c>
      <c r="T2795" s="12"/>
    </row>
    <row r="2796" spans="1:20" ht="57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8273</v>
      </c>
      <c r="O2796" t="s">
        <v>8274</v>
      </c>
      <c r="P2796">
        <f t="shared" si="175"/>
        <v>150</v>
      </c>
      <c r="Q2796">
        <f t="shared" si="172"/>
        <v>25</v>
      </c>
      <c r="R2796" s="10">
        <f t="shared" si="173"/>
        <v>42416.691655092596</v>
      </c>
      <c r="S2796" s="12">
        <f t="shared" si="174"/>
        <v>2016</v>
      </c>
      <c r="T2796" s="12"/>
    </row>
    <row r="2797" spans="1:20" ht="42.75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8273</v>
      </c>
      <c r="O2797" t="s">
        <v>8274</v>
      </c>
      <c r="P2797">
        <f t="shared" si="175"/>
        <v>104</v>
      </c>
      <c r="Q2797">
        <f t="shared" si="172"/>
        <v>36.5</v>
      </c>
      <c r="R2797" s="10">
        <f t="shared" si="173"/>
        <v>41780.525937500002</v>
      </c>
      <c r="S2797" s="12">
        <f t="shared" si="174"/>
        <v>2014</v>
      </c>
      <c r="T2797" s="12"/>
    </row>
    <row r="2798" spans="1:20" ht="42.75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8273</v>
      </c>
      <c r="O2798" t="s">
        <v>8274</v>
      </c>
      <c r="P2798">
        <f t="shared" si="175"/>
        <v>116</v>
      </c>
      <c r="Q2798">
        <f t="shared" si="172"/>
        <v>44</v>
      </c>
      <c r="R2798" s="10">
        <f t="shared" si="173"/>
        <v>41795.528101851851</v>
      </c>
      <c r="S2798" s="12">
        <f t="shared" si="174"/>
        <v>2014</v>
      </c>
      <c r="T2798" s="12"/>
    </row>
    <row r="2799" spans="1:20" ht="42.75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8273</v>
      </c>
      <c r="O2799" t="s">
        <v>8274</v>
      </c>
      <c r="P2799">
        <f t="shared" si="175"/>
        <v>103</v>
      </c>
      <c r="Q2799">
        <f t="shared" si="172"/>
        <v>87.36</v>
      </c>
      <c r="R2799" s="10">
        <f t="shared" si="173"/>
        <v>41798.94027777778</v>
      </c>
      <c r="S2799" s="12">
        <f t="shared" si="174"/>
        <v>2014</v>
      </c>
      <c r="T2799" s="12"/>
    </row>
    <row r="2800" spans="1:20" ht="42.75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8273</v>
      </c>
      <c r="O2800" t="s">
        <v>8274</v>
      </c>
      <c r="P2800">
        <f t="shared" si="175"/>
        <v>101</v>
      </c>
      <c r="Q2800">
        <f t="shared" si="172"/>
        <v>36.47</v>
      </c>
      <c r="R2800" s="10">
        <f t="shared" si="173"/>
        <v>42201.675011574072</v>
      </c>
      <c r="S2800" s="12">
        <f t="shared" si="174"/>
        <v>2015</v>
      </c>
      <c r="T2800" s="12"/>
    </row>
    <row r="2801" spans="1:20" ht="42.75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8273</v>
      </c>
      <c r="O2801" t="s">
        <v>8274</v>
      </c>
      <c r="P2801">
        <f t="shared" si="175"/>
        <v>117</v>
      </c>
      <c r="Q2801">
        <f t="shared" si="172"/>
        <v>44.86</v>
      </c>
      <c r="R2801" s="10">
        <f t="shared" si="173"/>
        <v>42507.264699074076</v>
      </c>
      <c r="S2801" s="12">
        <f t="shared" si="174"/>
        <v>2016</v>
      </c>
      <c r="T2801" s="12"/>
    </row>
    <row r="2802" spans="1:20" ht="42.75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8273</v>
      </c>
      <c r="O2802" t="s">
        <v>8274</v>
      </c>
      <c r="P2802">
        <f t="shared" si="175"/>
        <v>133</v>
      </c>
      <c r="Q2802">
        <f t="shared" si="172"/>
        <v>42.9</v>
      </c>
      <c r="R2802" s="10">
        <f t="shared" si="173"/>
        <v>41948.552847222221</v>
      </c>
      <c r="S2802" s="12">
        <f t="shared" si="174"/>
        <v>2014</v>
      </c>
      <c r="T2802" s="12"/>
    </row>
    <row r="2803" spans="1:20" ht="42.75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8273</v>
      </c>
      <c r="O2803" t="s">
        <v>8274</v>
      </c>
      <c r="P2803">
        <f t="shared" si="175"/>
        <v>133</v>
      </c>
      <c r="Q2803">
        <f t="shared" si="172"/>
        <v>51.23</v>
      </c>
      <c r="R2803" s="10">
        <f t="shared" si="173"/>
        <v>41900.243159722224</v>
      </c>
      <c r="S2803" s="12">
        <f t="shared" si="174"/>
        <v>2014</v>
      </c>
      <c r="T2803" s="12"/>
    </row>
    <row r="2804" spans="1:20" ht="42.75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8273</v>
      </c>
      <c r="O2804" t="s">
        <v>8274</v>
      </c>
      <c r="P2804">
        <f t="shared" si="175"/>
        <v>102</v>
      </c>
      <c r="Q2804">
        <f t="shared" si="172"/>
        <v>33.94</v>
      </c>
      <c r="R2804" s="10">
        <f t="shared" si="173"/>
        <v>42192.64707175926</v>
      </c>
      <c r="S2804" s="12">
        <f t="shared" si="174"/>
        <v>2015</v>
      </c>
      <c r="T2804" s="12"/>
    </row>
    <row r="2805" spans="1:20" ht="42.75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8273</v>
      </c>
      <c r="O2805" t="s">
        <v>8274</v>
      </c>
      <c r="P2805">
        <f t="shared" si="175"/>
        <v>128</v>
      </c>
      <c r="Q2805">
        <f t="shared" si="172"/>
        <v>90.74</v>
      </c>
      <c r="R2805" s="10">
        <f t="shared" si="173"/>
        <v>42158.065694444449</v>
      </c>
      <c r="S2805" s="12">
        <f t="shared" si="174"/>
        <v>2015</v>
      </c>
      <c r="T2805" s="12"/>
    </row>
    <row r="2806" spans="1:20" ht="42.75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8273</v>
      </c>
      <c r="O2806" t="s">
        <v>8274</v>
      </c>
      <c r="P2806">
        <f t="shared" si="175"/>
        <v>115</v>
      </c>
      <c r="Q2806">
        <f t="shared" si="172"/>
        <v>50</v>
      </c>
      <c r="R2806" s="10">
        <f t="shared" si="173"/>
        <v>41881.453587962962</v>
      </c>
      <c r="S2806" s="12">
        <f t="shared" si="174"/>
        <v>2014</v>
      </c>
      <c r="T2806" s="12"/>
    </row>
    <row r="2807" spans="1:20" ht="57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8273</v>
      </c>
      <c r="O2807" t="s">
        <v>8274</v>
      </c>
      <c r="P2807">
        <f t="shared" si="175"/>
        <v>110</v>
      </c>
      <c r="Q2807">
        <f t="shared" si="172"/>
        <v>24.44</v>
      </c>
      <c r="R2807" s="10">
        <f t="shared" si="173"/>
        <v>42213.505474537036</v>
      </c>
      <c r="S2807" s="12">
        <f t="shared" si="174"/>
        <v>2015</v>
      </c>
      <c r="T2807" s="12"/>
    </row>
    <row r="2808" spans="1:20" ht="42.75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8273</v>
      </c>
      <c r="O2808" t="s">
        <v>8274</v>
      </c>
      <c r="P2808">
        <f t="shared" si="175"/>
        <v>112</v>
      </c>
      <c r="Q2808">
        <f t="shared" si="172"/>
        <v>44.25</v>
      </c>
      <c r="R2808" s="10">
        <f t="shared" si="173"/>
        <v>42185.267245370371</v>
      </c>
      <c r="S2808" s="12">
        <f t="shared" si="174"/>
        <v>2015</v>
      </c>
      <c r="T2808" s="12"/>
    </row>
    <row r="2809" spans="1:20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8273</v>
      </c>
      <c r="O2809" t="s">
        <v>8274</v>
      </c>
      <c r="P2809">
        <f t="shared" si="175"/>
        <v>126</v>
      </c>
      <c r="Q2809">
        <f t="shared" si="172"/>
        <v>67.739999999999995</v>
      </c>
      <c r="R2809" s="10">
        <f t="shared" si="173"/>
        <v>42154.873124999998</v>
      </c>
      <c r="S2809" s="12">
        <f t="shared" si="174"/>
        <v>2015</v>
      </c>
      <c r="T2809" s="12"/>
    </row>
    <row r="2810" spans="1:20" ht="42.75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t="s">
        <v>8274</v>
      </c>
      <c r="P2810">
        <f t="shared" si="175"/>
        <v>100</v>
      </c>
      <c r="Q2810">
        <f t="shared" si="172"/>
        <v>65.38</v>
      </c>
      <c r="R2810" s="10">
        <f t="shared" si="173"/>
        <v>42208.84646990741</v>
      </c>
      <c r="S2810" s="12">
        <f t="shared" si="174"/>
        <v>2015</v>
      </c>
      <c r="T2810" s="12"/>
    </row>
    <row r="2811" spans="1:20" ht="42.75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8273</v>
      </c>
      <c r="O2811" t="s">
        <v>8274</v>
      </c>
      <c r="P2811">
        <f t="shared" si="175"/>
        <v>102</v>
      </c>
      <c r="Q2811">
        <f t="shared" si="172"/>
        <v>121.9</v>
      </c>
      <c r="R2811" s="10">
        <f t="shared" si="173"/>
        <v>42451.496817129635</v>
      </c>
      <c r="S2811" s="12">
        <f t="shared" si="174"/>
        <v>2016</v>
      </c>
      <c r="T2811" s="12"/>
    </row>
    <row r="2812" spans="1:20" ht="42.75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8273</v>
      </c>
      <c r="O2812" t="s">
        <v>8274</v>
      </c>
      <c r="P2812">
        <f t="shared" si="175"/>
        <v>108</v>
      </c>
      <c r="Q2812">
        <f t="shared" si="172"/>
        <v>47.46</v>
      </c>
      <c r="R2812" s="10">
        <f t="shared" si="173"/>
        <v>41759.13962962963</v>
      </c>
      <c r="S2812" s="12">
        <f t="shared" si="174"/>
        <v>2014</v>
      </c>
      <c r="T2812" s="12"/>
    </row>
    <row r="2813" spans="1:20" ht="42.75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8273</v>
      </c>
      <c r="O2813" t="s">
        <v>8274</v>
      </c>
      <c r="P2813">
        <f t="shared" si="175"/>
        <v>100</v>
      </c>
      <c r="Q2813">
        <f t="shared" si="172"/>
        <v>92.84</v>
      </c>
      <c r="R2813" s="10">
        <f t="shared" si="173"/>
        <v>42028.496562500004</v>
      </c>
      <c r="S2813" s="12">
        <f t="shared" si="174"/>
        <v>2015</v>
      </c>
      <c r="T2813" s="12"/>
    </row>
    <row r="2814" spans="1:20" ht="42.75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8273</v>
      </c>
      <c r="O2814" t="s">
        <v>8274</v>
      </c>
      <c r="P2814">
        <f t="shared" si="175"/>
        <v>113</v>
      </c>
      <c r="Q2814">
        <f t="shared" si="172"/>
        <v>68.25</v>
      </c>
      <c r="R2814" s="10">
        <f t="shared" si="173"/>
        <v>42054.74418981481</v>
      </c>
      <c r="S2814" s="12">
        <f t="shared" si="174"/>
        <v>2015</v>
      </c>
      <c r="T2814" s="12"/>
    </row>
    <row r="2815" spans="1:20" ht="42.75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8273</v>
      </c>
      <c r="O2815" t="s">
        <v>8274</v>
      </c>
      <c r="P2815">
        <f t="shared" si="175"/>
        <v>128</v>
      </c>
      <c r="Q2815">
        <f t="shared" si="172"/>
        <v>37.21</v>
      </c>
      <c r="R2815" s="10">
        <f t="shared" si="173"/>
        <v>42693.742604166662</v>
      </c>
      <c r="S2815" s="12">
        <f t="shared" si="174"/>
        <v>2016</v>
      </c>
      <c r="T2815" s="12"/>
    </row>
    <row r="2816" spans="1:20" ht="42.75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8273</v>
      </c>
      <c r="O2816" t="s">
        <v>8274</v>
      </c>
      <c r="P2816">
        <f t="shared" si="175"/>
        <v>108</v>
      </c>
      <c r="Q2816">
        <f t="shared" si="172"/>
        <v>25.25</v>
      </c>
      <c r="R2816" s="10">
        <f t="shared" si="173"/>
        <v>42103.399479166663</v>
      </c>
      <c r="S2816" s="12">
        <f t="shared" si="174"/>
        <v>2015</v>
      </c>
      <c r="T2816" s="12"/>
    </row>
    <row r="2817" spans="1:20" ht="42.75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8273</v>
      </c>
      <c r="O2817" t="s">
        <v>8274</v>
      </c>
      <c r="P2817">
        <f t="shared" si="175"/>
        <v>242</v>
      </c>
      <c r="Q2817">
        <f t="shared" si="172"/>
        <v>43.21</v>
      </c>
      <c r="R2817" s="10">
        <f t="shared" si="173"/>
        <v>42559.776724537034</v>
      </c>
      <c r="S2817" s="12">
        <f t="shared" si="174"/>
        <v>2016</v>
      </c>
      <c r="T2817" s="12"/>
    </row>
    <row r="2818" spans="1:20" ht="42.75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8273</v>
      </c>
      <c r="O2818" t="s">
        <v>8274</v>
      </c>
      <c r="P2818">
        <f t="shared" si="175"/>
        <v>142</v>
      </c>
      <c r="Q2818">
        <f t="shared" si="172"/>
        <v>25.13</v>
      </c>
      <c r="R2818" s="10">
        <f t="shared" si="173"/>
        <v>42188.467499999999</v>
      </c>
      <c r="S2818" s="12">
        <f t="shared" si="174"/>
        <v>2015</v>
      </c>
      <c r="T2818" s="12"/>
    </row>
    <row r="2819" spans="1:20" ht="42.75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8273</v>
      </c>
      <c r="O2819" t="s">
        <v>8274</v>
      </c>
      <c r="P2819">
        <f t="shared" si="175"/>
        <v>130</v>
      </c>
      <c r="Q2819">
        <f t="shared" ref="Q2819:Q2882" si="176">IFERROR(ROUND(E2819/L2819,2),0)</f>
        <v>23.64</v>
      </c>
      <c r="R2819" s="10">
        <f t="shared" ref="R2819:R2882" si="177">(((J2819/60)/60)/24)+DATE(1970,1,1)</f>
        <v>42023.634976851856</v>
      </c>
      <c r="S2819" s="12">
        <f t="shared" ref="S2819:S2882" si="178">YEAR(R2819)</f>
        <v>2015</v>
      </c>
      <c r="T2819" s="12"/>
    </row>
    <row r="2820" spans="1:20" ht="42.75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8273</v>
      </c>
      <c r="O2820" t="s">
        <v>8274</v>
      </c>
      <c r="P2820">
        <f t="shared" ref="P2820:P2883" si="179">ROUND(E2820/D2820*100,0)</f>
        <v>106</v>
      </c>
      <c r="Q2820">
        <f t="shared" si="176"/>
        <v>103.95</v>
      </c>
      <c r="R2820" s="10">
        <f t="shared" si="177"/>
        <v>42250.598217592589</v>
      </c>
      <c r="S2820" s="12">
        <f t="shared" si="178"/>
        <v>2015</v>
      </c>
      <c r="T2820" s="12"/>
    </row>
    <row r="2821" spans="1:20" ht="42.75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8273</v>
      </c>
      <c r="O2821" t="s">
        <v>8274</v>
      </c>
      <c r="P2821">
        <f t="shared" si="179"/>
        <v>105</v>
      </c>
      <c r="Q2821">
        <f t="shared" si="176"/>
        <v>50.38</v>
      </c>
      <c r="R2821" s="10">
        <f t="shared" si="177"/>
        <v>42139.525567129633</v>
      </c>
      <c r="S2821" s="12">
        <f t="shared" si="178"/>
        <v>2015</v>
      </c>
      <c r="T2821" s="12"/>
    </row>
    <row r="2822" spans="1:20" ht="42.75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8273</v>
      </c>
      <c r="O2822" t="s">
        <v>8274</v>
      </c>
      <c r="P2822">
        <f t="shared" si="179"/>
        <v>136</v>
      </c>
      <c r="Q2822">
        <f t="shared" si="176"/>
        <v>13.6</v>
      </c>
      <c r="R2822" s="10">
        <f t="shared" si="177"/>
        <v>42401.610983796301</v>
      </c>
      <c r="S2822" s="12">
        <f t="shared" si="178"/>
        <v>2016</v>
      </c>
      <c r="T2822" s="12"/>
    </row>
    <row r="2823" spans="1:20" ht="42.75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8273</v>
      </c>
      <c r="O2823" t="s">
        <v>8274</v>
      </c>
      <c r="P2823">
        <f t="shared" si="179"/>
        <v>100</v>
      </c>
      <c r="Q2823">
        <f t="shared" si="176"/>
        <v>28.57</v>
      </c>
      <c r="R2823" s="10">
        <f t="shared" si="177"/>
        <v>41875.922858796301</v>
      </c>
      <c r="S2823" s="12">
        <f t="shared" si="178"/>
        <v>2014</v>
      </c>
      <c r="T2823" s="12"/>
    </row>
    <row r="2824" spans="1:20" ht="42.75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8273</v>
      </c>
      <c r="O2824" t="s">
        <v>8274</v>
      </c>
      <c r="P2824">
        <f t="shared" si="179"/>
        <v>100</v>
      </c>
      <c r="Q2824">
        <f t="shared" si="176"/>
        <v>63.83</v>
      </c>
      <c r="R2824" s="10">
        <f t="shared" si="177"/>
        <v>42060.683935185181</v>
      </c>
      <c r="S2824" s="12">
        <f t="shared" si="178"/>
        <v>2015</v>
      </c>
      <c r="T2824" s="12"/>
    </row>
    <row r="2825" spans="1:20" ht="42.75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8273</v>
      </c>
      <c r="O2825" t="s">
        <v>8274</v>
      </c>
      <c r="P2825">
        <f t="shared" si="179"/>
        <v>124</v>
      </c>
      <c r="Q2825">
        <f t="shared" si="176"/>
        <v>8.86</v>
      </c>
      <c r="R2825" s="10">
        <f t="shared" si="177"/>
        <v>42067.011643518519</v>
      </c>
      <c r="S2825" s="12">
        <f t="shared" si="178"/>
        <v>2015</v>
      </c>
      <c r="T2825" s="12"/>
    </row>
    <row r="2826" spans="1:20" ht="28.5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8273</v>
      </c>
      <c r="O2826" t="s">
        <v>8274</v>
      </c>
      <c r="P2826">
        <f t="shared" si="179"/>
        <v>117</v>
      </c>
      <c r="Q2826">
        <f t="shared" si="176"/>
        <v>50.67</v>
      </c>
      <c r="R2826" s="10">
        <f t="shared" si="177"/>
        <v>42136.270787037036</v>
      </c>
      <c r="S2826" s="12">
        <f t="shared" si="178"/>
        <v>2015</v>
      </c>
      <c r="T2826" s="12"/>
    </row>
    <row r="2827" spans="1:20" ht="42.75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8273</v>
      </c>
      <c r="O2827" t="s">
        <v>8274</v>
      </c>
      <c r="P2827">
        <f t="shared" si="179"/>
        <v>103</v>
      </c>
      <c r="Q2827">
        <f t="shared" si="176"/>
        <v>60.78</v>
      </c>
      <c r="R2827" s="10">
        <f t="shared" si="177"/>
        <v>42312.792662037042</v>
      </c>
      <c r="S2827" s="12">
        <f t="shared" si="178"/>
        <v>2015</v>
      </c>
      <c r="T2827" s="12"/>
    </row>
    <row r="2828" spans="1:20" ht="42.75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8273</v>
      </c>
      <c r="O2828" t="s">
        <v>8274</v>
      </c>
      <c r="P2828">
        <f t="shared" si="179"/>
        <v>108</v>
      </c>
      <c r="Q2828">
        <f t="shared" si="176"/>
        <v>113.42</v>
      </c>
      <c r="R2828" s="10">
        <f t="shared" si="177"/>
        <v>42171.034861111111</v>
      </c>
      <c r="S2828" s="12">
        <f t="shared" si="178"/>
        <v>2015</v>
      </c>
      <c r="T2828" s="12"/>
    </row>
    <row r="2829" spans="1:20" ht="42.75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8273</v>
      </c>
      <c r="O2829" t="s">
        <v>8274</v>
      </c>
      <c r="P2829">
        <f t="shared" si="179"/>
        <v>120</v>
      </c>
      <c r="Q2829">
        <f t="shared" si="176"/>
        <v>104.57</v>
      </c>
      <c r="R2829" s="10">
        <f t="shared" si="177"/>
        <v>42494.683634259258</v>
      </c>
      <c r="S2829" s="12">
        <f t="shared" si="178"/>
        <v>2016</v>
      </c>
      <c r="T2829" s="12"/>
    </row>
    <row r="2830" spans="1:20" ht="42.75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8273</v>
      </c>
      <c r="O2830" t="s">
        <v>8274</v>
      </c>
      <c r="P2830">
        <f t="shared" si="179"/>
        <v>100</v>
      </c>
      <c r="Q2830">
        <f t="shared" si="176"/>
        <v>98.31</v>
      </c>
      <c r="R2830" s="10">
        <f t="shared" si="177"/>
        <v>42254.264687499999</v>
      </c>
      <c r="S2830" s="12">
        <f t="shared" si="178"/>
        <v>2015</v>
      </c>
      <c r="T2830" s="12"/>
    </row>
    <row r="2831" spans="1:20" ht="42.75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8273</v>
      </c>
      <c r="O2831" t="s">
        <v>8274</v>
      </c>
      <c r="P2831">
        <f t="shared" si="179"/>
        <v>107</v>
      </c>
      <c r="Q2831">
        <f t="shared" si="176"/>
        <v>35.04</v>
      </c>
      <c r="R2831" s="10">
        <f t="shared" si="177"/>
        <v>42495.434236111112</v>
      </c>
      <c r="S2831" s="12">
        <f t="shared" si="178"/>
        <v>2016</v>
      </c>
      <c r="T2831" s="12"/>
    </row>
    <row r="2832" spans="1:20" ht="28.5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8273</v>
      </c>
      <c r="O2832" t="s">
        <v>8274</v>
      </c>
      <c r="P2832">
        <f t="shared" si="179"/>
        <v>100</v>
      </c>
      <c r="Q2832">
        <f t="shared" si="176"/>
        <v>272.73</v>
      </c>
      <c r="R2832" s="10">
        <f t="shared" si="177"/>
        <v>41758.839675925927</v>
      </c>
      <c r="S2832" s="12">
        <f t="shared" si="178"/>
        <v>2014</v>
      </c>
      <c r="T2832" s="12"/>
    </row>
    <row r="2833" spans="1:20" ht="28.5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8273</v>
      </c>
      <c r="O2833" t="s">
        <v>8274</v>
      </c>
      <c r="P2833">
        <f t="shared" si="179"/>
        <v>111</v>
      </c>
      <c r="Q2833">
        <f t="shared" si="176"/>
        <v>63.85</v>
      </c>
      <c r="R2833" s="10">
        <f t="shared" si="177"/>
        <v>42171.824884259258</v>
      </c>
      <c r="S2833" s="12">
        <f t="shared" si="178"/>
        <v>2015</v>
      </c>
      <c r="T2833" s="12"/>
    </row>
    <row r="2834" spans="1:20" ht="42.75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8273</v>
      </c>
      <c r="O2834" t="s">
        <v>8274</v>
      </c>
      <c r="P2834">
        <f t="shared" si="179"/>
        <v>115</v>
      </c>
      <c r="Q2834">
        <f t="shared" si="176"/>
        <v>30.19</v>
      </c>
      <c r="R2834" s="10">
        <f t="shared" si="177"/>
        <v>41938.709421296298</v>
      </c>
      <c r="S2834" s="12">
        <f t="shared" si="178"/>
        <v>2014</v>
      </c>
      <c r="T2834" s="12"/>
    </row>
    <row r="2835" spans="1:20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8273</v>
      </c>
      <c r="O2835" t="s">
        <v>8274</v>
      </c>
      <c r="P2835">
        <f t="shared" si="179"/>
        <v>108</v>
      </c>
      <c r="Q2835">
        <f t="shared" si="176"/>
        <v>83.51</v>
      </c>
      <c r="R2835" s="10">
        <f t="shared" si="177"/>
        <v>42268.127696759257</v>
      </c>
      <c r="S2835" s="12">
        <f t="shared" si="178"/>
        <v>2015</v>
      </c>
      <c r="T2835" s="12"/>
    </row>
    <row r="2836" spans="1:20" ht="42.75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8273</v>
      </c>
      <c r="O2836" t="s">
        <v>8274</v>
      </c>
      <c r="P2836">
        <f t="shared" si="179"/>
        <v>170</v>
      </c>
      <c r="Q2836">
        <f t="shared" si="176"/>
        <v>64.760000000000005</v>
      </c>
      <c r="R2836" s="10">
        <f t="shared" si="177"/>
        <v>42019.959837962961</v>
      </c>
      <c r="S2836" s="12">
        <f t="shared" si="178"/>
        <v>2015</v>
      </c>
      <c r="T2836" s="12"/>
    </row>
    <row r="2837" spans="1:20" ht="42.75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8273</v>
      </c>
      <c r="O2837" t="s">
        <v>8274</v>
      </c>
      <c r="P2837">
        <f t="shared" si="179"/>
        <v>187</v>
      </c>
      <c r="Q2837">
        <f t="shared" si="176"/>
        <v>20.12</v>
      </c>
      <c r="R2837" s="10">
        <f t="shared" si="177"/>
        <v>42313.703900462962</v>
      </c>
      <c r="S2837" s="12">
        <f t="shared" si="178"/>
        <v>2015</v>
      </c>
      <c r="T2837" s="12"/>
    </row>
    <row r="2838" spans="1:20" ht="57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8273</v>
      </c>
      <c r="O2838" t="s">
        <v>8274</v>
      </c>
      <c r="P2838">
        <f t="shared" si="179"/>
        <v>108</v>
      </c>
      <c r="Q2838">
        <f t="shared" si="176"/>
        <v>44.09</v>
      </c>
      <c r="R2838" s="10">
        <f t="shared" si="177"/>
        <v>42746.261782407411</v>
      </c>
      <c r="S2838" s="12">
        <f t="shared" si="178"/>
        <v>2017</v>
      </c>
      <c r="T2838" s="12"/>
    </row>
    <row r="2839" spans="1:20" ht="57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8273</v>
      </c>
      <c r="O2839" t="s">
        <v>8274</v>
      </c>
      <c r="P2839">
        <f t="shared" si="179"/>
        <v>100</v>
      </c>
      <c r="Q2839">
        <f t="shared" si="176"/>
        <v>40.479999999999997</v>
      </c>
      <c r="R2839" s="10">
        <f t="shared" si="177"/>
        <v>42307.908379629633</v>
      </c>
      <c r="S2839" s="12">
        <f t="shared" si="178"/>
        <v>2015</v>
      </c>
      <c r="T2839" s="12"/>
    </row>
    <row r="2840" spans="1:20" ht="42.75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8273</v>
      </c>
      <c r="O2840" t="s">
        <v>8274</v>
      </c>
      <c r="P2840">
        <f t="shared" si="179"/>
        <v>120</v>
      </c>
      <c r="Q2840">
        <f t="shared" si="176"/>
        <v>44.54</v>
      </c>
      <c r="R2840" s="10">
        <f t="shared" si="177"/>
        <v>41842.607592592591</v>
      </c>
      <c r="S2840" s="12">
        <f t="shared" si="178"/>
        <v>2014</v>
      </c>
      <c r="T2840" s="12"/>
    </row>
    <row r="2841" spans="1:20" ht="42.75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8273</v>
      </c>
      <c r="O2841" t="s">
        <v>8274</v>
      </c>
      <c r="P2841">
        <f t="shared" si="179"/>
        <v>111</v>
      </c>
      <c r="Q2841">
        <f t="shared" si="176"/>
        <v>125.81</v>
      </c>
      <c r="R2841" s="10">
        <f t="shared" si="177"/>
        <v>41853.240208333329</v>
      </c>
      <c r="S2841" s="12">
        <f t="shared" si="178"/>
        <v>2014</v>
      </c>
      <c r="T2841" s="12"/>
    </row>
    <row r="2842" spans="1:20" ht="57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8273</v>
      </c>
      <c r="O2842" t="s">
        <v>8274</v>
      </c>
      <c r="P2842">
        <f t="shared" si="179"/>
        <v>104</v>
      </c>
      <c r="Q2842">
        <f t="shared" si="176"/>
        <v>19.7</v>
      </c>
      <c r="R2842" s="10">
        <f t="shared" si="177"/>
        <v>42060.035636574074</v>
      </c>
      <c r="S2842" s="12">
        <f t="shared" si="178"/>
        <v>2015</v>
      </c>
      <c r="T2842" s="12"/>
    </row>
    <row r="2843" spans="1:20" ht="42.75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8273</v>
      </c>
      <c r="O2843" t="s">
        <v>8274</v>
      </c>
      <c r="P2843">
        <f t="shared" si="179"/>
        <v>1</v>
      </c>
      <c r="Q2843">
        <f t="shared" si="176"/>
        <v>10</v>
      </c>
      <c r="R2843" s="10">
        <f t="shared" si="177"/>
        <v>42291.739548611105</v>
      </c>
      <c r="S2843" s="12">
        <f t="shared" si="178"/>
        <v>2015</v>
      </c>
      <c r="T2843" s="12"/>
    </row>
    <row r="2844" spans="1:20" ht="42.75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8273</v>
      </c>
      <c r="O2844" t="s">
        <v>8274</v>
      </c>
      <c r="P2844">
        <f t="shared" si="179"/>
        <v>0</v>
      </c>
      <c r="Q2844">
        <f t="shared" si="176"/>
        <v>0</v>
      </c>
      <c r="R2844" s="10">
        <f t="shared" si="177"/>
        <v>41784.952488425923</v>
      </c>
      <c r="S2844" s="12">
        <f t="shared" si="178"/>
        <v>2014</v>
      </c>
      <c r="T2844" s="12"/>
    </row>
    <row r="2845" spans="1:20" ht="42.75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8273</v>
      </c>
      <c r="O2845" t="s">
        <v>8274</v>
      </c>
      <c r="P2845">
        <f t="shared" si="179"/>
        <v>0</v>
      </c>
      <c r="Q2845">
        <f t="shared" si="176"/>
        <v>0</v>
      </c>
      <c r="R2845" s="10">
        <f t="shared" si="177"/>
        <v>42492.737847222219</v>
      </c>
      <c r="S2845" s="12">
        <f t="shared" si="178"/>
        <v>2016</v>
      </c>
      <c r="T2845" s="12"/>
    </row>
    <row r="2846" spans="1:20" ht="42.75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8273</v>
      </c>
      <c r="O2846" t="s">
        <v>8274</v>
      </c>
      <c r="P2846">
        <f t="shared" si="179"/>
        <v>5</v>
      </c>
      <c r="Q2846">
        <f t="shared" si="176"/>
        <v>30</v>
      </c>
      <c r="R2846" s="10">
        <f t="shared" si="177"/>
        <v>42709.546064814815</v>
      </c>
      <c r="S2846" s="12">
        <f t="shared" si="178"/>
        <v>2016</v>
      </c>
      <c r="T2846" s="12"/>
    </row>
    <row r="2847" spans="1:20" ht="42.75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8273</v>
      </c>
      <c r="O2847" t="s">
        <v>8274</v>
      </c>
      <c r="P2847">
        <f t="shared" si="179"/>
        <v>32</v>
      </c>
      <c r="Q2847">
        <f t="shared" si="176"/>
        <v>60.67</v>
      </c>
      <c r="R2847" s="10">
        <f t="shared" si="177"/>
        <v>42103.016585648147</v>
      </c>
      <c r="S2847" s="12">
        <f t="shared" si="178"/>
        <v>2015</v>
      </c>
      <c r="T2847" s="12"/>
    </row>
    <row r="2848" spans="1:20" ht="42.75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8273</v>
      </c>
      <c r="O2848" t="s">
        <v>8274</v>
      </c>
      <c r="P2848">
        <f t="shared" si="179"/>
        <v>0</v>
      </c>
      <c r="Q2848">
        <f t="shared" si="176"/>
        <v>0</v>
      </c>
      <c r="R2848" s="10">
        <f t="shared" si="177"/>
        <v>42108.692060185189</v>
      </c>
      <c r="S2848" s="12">
        <f t="shared" si="178"/>
        <v>2015</v>
      </c>
      <c r="T2848" s="12"/>
    </row>
    <row r="2849" spans="1:20" ht="42.75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8273</v>
      </c>
      <c r="O2849" t="s">
        <v>8274</v>
      </c>
      <c r="P2849">
        <f t="shared" si="179"/>
        <v>0</v>
      </c>
      <c r="Q2849">
        <f t="shared" si="176"/>
        <v>0</v>
      </c>
      <c r="R2849" s="10">
        <f t="shared" si="177"/>
        <v>42453.806307870371</v>
      </c>
      <c r="S2849" s="12">
        <f t="shared" si="178"/>
        <v>2016</v>
      </c>
      <c r="T2849" s="12"/>
    </row>
    <row r="2850" spans="1:20" ht="42.75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8273</v>
      </c>
      <c r="O2850" t="s">
        <v>8274</v>
      </c>
      <c r="P2850">
        <f t="shared" si="179"/>
        <v>0</v>
      </c>
      <c r="Q2850">
        <f t="shared" si="176"/>
        <v>23.33</v>
      </c>
      <c r="R2850" s="10">
        <f t="shared" si="177"/>
        <v>42123.648831018523</v>
      </c>
      <c r="S2850" s="12">
        <f t="shared" si="178"/>
        <v>2015</v>
      </c>
      <c r="T2850" s="12"/>
    </row>
    <row r="2851" spans="1:20" ht="42.75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8273</v>
      </c>
      <c r="O2851" t="s">
        <v>8274</v>
      </c>
      <c r="P2851">
        <f t="shared" si="179"/>
        <v>1</v>
      </c>
      <c r="Q2851">
        <f t="shared" si="176"/>
        <v>5</v>
      </c>
      <c r="R2851" s="10">
        <f t="shared" si="177"/>
        <v>42453.428240740745</v>
      </c>
      <c r="S2851" s="12">
        <f t="shared" si="178"/>
        <v>2016</v>
      </c>
      <c r="T2851" s="12"/>
    </row>
    <row r="2852" spans="1:20" ht="42.75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8273</v>
      </c>
      <c r="O2852" t="s">
        <v>8274</v>
      </c>
      <c r="P2852">
        <f t="shared" si="179"/>
        <v>4</v>
      </c>
      <c r="Q2852">
        <f t="shared" si="176"/>
        <v>23.92</v>
      </c>
      <c r="R2852" s="10">
        <f t="shared" si="177"/>
        <v>41858.007071759261</v>
      </c>
      <c r="S2852" s="12">
        <f t="shared" si="178"/>
        <v>2014</v>
      </c>
      <c r="T2852" s="12"/>
    </row>
    <row r="2853" spans="1:20" ht="42.75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8273</v>
      </c>
      <c r="O2853" t="s">
        <v>8274</v>
      </c>
      <c r="P2853">
        <f t="shared" si="179"/>
        <v>0</v>
      </c>
      <c r="Q2853">
        <f t="shared" si="176"/>
        <v>0</v>
      </c>
      <c r="R2853" s="10">
        <f t="shared" si="177"/>
        <v>42390.002650462964</v>
      </c>
      <c r="S2853" s="12">
        <f t="shared" si="178"/>
        <v>2016</v>
      </c>
      <c r="T2853" s="12"/>
    </row>
    <row r="2854" spans="1:20" ht="42.75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8273</v>
      </c>
      <c r="O2854" t="s">
        <v>8274</v>
      </c>
      <c r="P2854">
        <f t="shared" si="179"/>
        <v>2</v>
      </c>
      <c r="Q2854">
        <f t="shared" si="176"/>
        <v>15.83</v>
      </c>
      <c r="R2854" s="10">
        <f t="shared" si="177"/>
        <v>41781.045173611114</v>
      </c>
      <c r="S2854" s="12">
        <f t="shared" si="178"/>
        <v>2014</v>
      </c>
      <c r="T2854" s="12"/>
    </row>
    <row r="2855" spans="1:20" ht="42.75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8273</v>
      </c>
      <c r="O2855" t="s">
        <v>8274</v>
      </c>
      <c r="P2855">
        <f t="shared" si="179"/>
        <v>0</v>
      </c>
      <c r="Q2855">
        <f t="shared" si="176"/>
        <v>0</v>
      </c>
      <c r="R2855" s="10">
        <f t="shared" si="177"/>
        <v>41836.190937499996</v>
      </c>
      <c r="S2855" s="12">
        <f t="shared" si="178"/>
        <v>2014</v>
      </c>
      <c r="T2855" s="12"/>
    </row>
    <row r="2856" spans="1:20" ht="42.75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8273</v>
      </c>
      <c r="O2856" t="s">
        <v>8274</v>
      </c>
      <c r="P2856">
        <f t="shared" si="179"/>
        <v>42</v>
      </c>
      <c r="Q2856">
        <f t="shared" si="176"/>
        <v>29.79</v>
      </c>
      <c r="R2856" s="10">
        <f t="shared" si="177"/>
        <v>42111.71665509259</v>
      </c>
      <c r="S2856" s="12">
        <f t="shared" si="178"/>
        <v>2015</v>
      </c>
      <c r="T2856" s="12"/>
    </row>
    <row r="2857" spans="1:20" ht="57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8273</v>
      </c>
      <c r="O2857" t="s">
        <v>8274</v>
      </c>
      <c r="P2857">
        <f t="shared" si="179"/>
        <v>50</v>
      </c>
      <c r="Q2857">
        <f t="shared" si="176"/>
        <v>60</v>
      </c>
      <c r="R2857" s="10">
        <f t="shared" si="177"/>
        <v>42370.007766203707</v>
      </c>
      <c r="S2857" s="12">
        <f t="shared" si="178"/>
        <v>2016</v>
      </c>
      <c r="T2857" s="12"/>
    </row>
    <row r="2858" spans="1:20" ht="42.75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8273</v>
      </c>
      <c r="O2858" t="s">
        <v>8274</v>
      </c>
      <c r="P2858">
        <f t="shared" si="179"/>
        <v>5</v>
      </c>
      <c r="Q2858">
        <f t="shared" si="176"/>
        <v>24.33</v>
      </c>
      <c r="R2858" s="10">
        <f t="shared" si="177"/>
        <v>42165.037581018521</v>
      </c>
      <c r="S2858" s="12">
        <f t="shared" si="178"/>
        <v>2015</v>
      </c>
      <c r="T2858" s="12"/>
    </row>
    <row r="2859" spans="1:20" ht="57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8273</v>
      </c>
      <c r="O2859" t="s">
        <v>8274</v>
      </c>
      <c r="P2859">
        <f t="shared" si="179"/>
        <v>20</v>
      </c>
      <c r="Q2859">
        <f t="shared" si="176"/>
        <v>500</v>
      </c>
      <c r="R2859" s="10">
        <f t="shared" si="177"/>
        <v>42726.920081018514</v>
      </c>
      <c r="S2859" s="12">
        <f t="shared" si="178"/>
        <v>2016</v>
      </c>
      <c r="T2859" s="12"/>
    </row>
    <row r="2860" spans="1:20" ht="42.75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8273</v>
      </c>
      <c r="O2860" t="s">
        <v>8274</v>
      </c>
      <c r="P2860">
        <f t="shared" si="179"/>
        <v>0</v>
      </c>
      <c r="Q2860">
        <f t="shared" si="176"/>
        <v>0</v>
      </c>
      <c r="R2860" s="10">
        <f t="shared" si="177"/>
        <v>41954.545081018514</v>
      </c>
      <c r="S2860" s="12">
        <f t="shared" si="178"/>
        <v>2014</v>
      </c>
      <c r="T2860" s="12"/>
    </row>
    <row r="2861" spans="1:20" ht="28.5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8273</v>
      </c>
      <c r="O2861" t="s">
        <v>8274</v>
      </c>
      <c r="P2861">
        <f t="shared" si="179"/>
        <v>2</v>
      </c>
      <c r="Q2861">
        <f t="shared" si="176"/>
        <v>35</v>
      </c>
      <c r="R2861" s="10">
        <f t="shared" si="177"/>
        <v>42233.362314814818</v>
      </c>
      <c r="S2861" s="12">
        <f t="shared" si="178"/>
        <v>2015</v>
      </c>
      <c r="T2861" s="12"/>
    </row>
    <row r="2862" spans="1:20" ht="42.75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8273</v>
      </c>
      <c r="O2862" t="s">
        <v>8274</v>
      </c>
      <c r="P2862">
        <f t="shared" si="179"/>
        <v>7</v>
      </c>
      <c r="Q2862">
        <f t="shared" si="176"/>
        <v>29.56</v>
      </c>
      <c r="R2862" s="10">
        <f t="shared" si="177"/>
        <v>42480.800648148142</v>
      </c>
      <c r="S2862" s="12">
        <f t="shared" si="178"/>
        <v>2016</v>
      </c>
      <c r="T2862" s="12"/>
    </row>
    <row r="2863" spans="1:20" ht="42.75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8273</v>
      </c>
      <c r="O2863" t="s">
        <v>8274</v>
      </c>
      <c r="P2863">
        <f t="shared" si="179"/>
        <v>32</v>
      </c>
      <c r="Q2863">
        <f t="shared" si="176"/>
        <v>26.67</v>
      </c>
      <c r="R2863" s="10">
        <f t="shared" si="177"/>
        <v>42257.590833333335</v>
      </c>
      <c r="S2863" s="12">
        <f t="shared" si="178"/>
        <v>2015</v>
      </c>
      <c r="T2863" s="12"/>
    </row>
    <row r="2864" spans="1:20" ht="42.75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8273</v>
      </c>
      <c r="O2864" t="s">
        <v>8274</v>
      </c>
      <c r="P2864">
        <f t="shared" si="179"/>
        <v>0</v>
      </c>
      <c r="Q2864">
        <f t="shared" si="176"/>
        <v>18.329999999999998</v>
      </c>
      <c r="R2864" s="10">
        <f t="shared" si="177"/>
        <v>41784.789687500001</v>
      </c>
      <c r="S2864" s="12">
        <f t="shared" si="178"/>
        <v>2014</v>
      </c>
      <c r="T2864" s="12"/>
    </row>
    <row r="2865" spans="1:20" ht="42.75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8273</v>
      </c>
      <c r="O2865" t="s">
        <v>8274</v>
      </c>
      <c r="P2865">
        <f t="shared" si="179"/>
        <v>0</v>
      </c>
      <c r="Q2865">
        <f t="shared" si="176"/>
        <v>20</v>
      </c>
      <c r="R2865" s="10">
        <f t="shared" si="177"/>
        <v>41831.675034722226</v>
      </c>
      <c r="S2865" s="12">
        <f t="shared" si="178"/>
        <v>2014</v>
      </c>
      <c r="T2865" s="12"/>
    </row>
    <row r="2866" spans="1:20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8273</v>
      </c>
      <c r="O2866" t="s">
        <v>8274</v>
      </c>
      <c r="P2866">
        <f t="shared" si="179"/>
        <v>2</v>
      </c>
      <c r="Q2866">
        <f t="shared" si="176"/>
        <v>13.33</v>
      </c>
      <c r="R2866" s="10">
        <f t="shared" si="177"/>
        <v>42172.613506944443</v>
      </c>
      <c r="S2866" s="12">
        <f t="shared" si="178"/>
        <v>2015</v>
      </c>
      <c r="T2866" s="12"/>
    </row>
    <row r="2867" spans="1:20" ht="42.75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8273</v>
      </c>
      <c r="O2867" t="s">
        <v>8274</v>
      </c>
      <c r="P2867">
        <f t="shared" si="179"/>
        <v>0</v>
      </c>
      <c r="Q2867">
        <f t="shared" si="176"/>
        <v>0</v>
      </c>
      <c r="R2867" s="10">
        <f t="shared" si="177"/>
        <v>41950.114108796297</v>
      </c>
      <c r="S2867" s="12">
        <f t="shared" si="178"/>
        <v>2014</v>
      </c>
      <c r="T2867" s="12"/>
    </row>
    <row r="2868" spans="1:20" ht="42.75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8273</v>
      </c>
      <c r="O2868" t="s">
        <v>8274</v>
      </c>
      <c r="P2868">
        <f t="shared" si="179"/>
        <v>1</v>
      </c>
      <c r="Q2868">
        <f t="shared" si="176"/>
        <v>22.5</v>
      </c>
      <c r="R2868" s="10">
        <f t="shared" si="177"/>
        <v>42627.955104166671</v>
      </c>
      <c r="S2868" s="12">
        <f t="shared" si="178"/>
        <v>2016</v>
      </c>
      <c r="T2868" s="12"/>
    </row>
    <row r="2869" spans="1:20" ht="42.75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8273</v>
      </c>
      <c r="O2869" t="s">
        <v>8274</v>
      </c>
      <c r="P2869">
        <f t="shared" si="179"/>
        <v>20</v>
      </c>
      <c r="Q2869">
        <f t="shared" si="176"/>
        <v>50.4</v>
      </c>
      <c r="R2869" s="10">
        <f t="shared" si="177"/>
        <v>42531.195277777777</v>
      </c>
      <c r="S2869" s="12">
        <f t="shared" si="178"/>
        <v>2016</v>
      </c>
      <c r="T2869" s="12"/>
    </row>
    <row r="2870" spans="1:20" ht="42.75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8273</v>
      </c>
      <c r="O2870" t="s">
        <v>8274</v>
      </c>
      <c r="P2870">
        <f t="shared" si="179"/>
        <v>42</v>
      </c>
      <c r="Q2870">
        <f t="shared" si="176"/>
        <v>105.03</v>
      </c>
      <c r="R2870" s="10">
        <f t="shared" si="177"/>
        <v>42618.827013888891</v>
      </c>
      <c r="S2870" s="12">
        <f t="shared" si="178"/>
        <v>2016</v>
      </c>
      <c r="T2870" s="12"/>
    </row>
    <row r="2871" spans="1:20" ht="57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8273</v>
      </c>
      <c r="O2871" t="s">
        <v>8274</v>
      </c>
      <c r="P2871">
        <f t="shared" si="179"/>
        <v>1</v>
      </c>
      <c r="Q2871">
        <f t="shared" si="176"/>
        <v>35.4</v>
      </c>
      <c r="R2871" s="10">
        <f t="shared" si="177"/>
        <v>42540.593530092592</v>
      </c>
      <c r="S2871" s="12">
        <f t="shared" si="178"/>
        <v>2016</v>
      </c>
      <c r="T2871" s="12"/>
    </row>
    <row r="2872" spans="1:20" ht="42.75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8273</v>
      </c>
      <c r="O2872" t="s">
        <v>8274</v>
      </c>
      <c r="P2872">
        <f t="shared" si="179"/>
        <v>15</v>
      </c>
      <c r="Q2872">
        <f t="shared" si="176"/>
        <v>83.33</v>
      </c>
      <c r="R2872" s="10">
        <f t="shared" si="177"/>
        <v>41746.189409722225</v>
      </c>
      <c r="S2872" s="12">
        <f t="shared" si="178"/>
        <v>2014</v>
      </c>
      <c r="T2872" s="12"/>
    </row>
    <row r="2873" spans="1:20" ht="42.75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8273</v>
      </c>
      <c r="O2873" t="s">
        <v>8274</v>
      </c>
      <c r="P2873">
        <f t="shared" si="179"/>
        <v>5</v>
      </c>
      <c r="Q2873">
        <f t="shared" si="176"/>
        <v>35.92</v>
      </c>
      <c r="R2873" s="10">
        <f t="shared" si="177"/>
        <v>41974.738576388889</v>
      </c>
      <c r="S2873" s="12">
        <f t="shared" si="178"/>
        <v>2014</v>
      </c>
      <c r="T2873" s="12"/>
    </row>
    <row r="2874" spans="1:20" ht="28.5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8273</v>
      </c>
      <c r="O2874" t="s">
        <v>8274</v>
      </c>
      <c r="P2874">
        <f t="shared" si="179"/>
        <v>0</v>
      </c>
      <c r="Q2874">
        <f t="shared" si="176"/>
        <v>0</v>
      </c>
      <c r="R2874" s="10">
        <f t="shared" si="177"/>
        <v>42115.11618055556</v>
      </c>
      <c r="S2874" s="12">
        <f t="shared" si="178"/>
        <v>2015</v>
      </c>
      <c r="T2874" s="12"/>
    </row>
    <row r="2875" spans="1:20" ht="57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8273</v>
      </c>
      <c r="O2875" t="s">
        <v>8274</v>
      </c>
      <c r="P2875">
        <f t="shared" si="179"/>
        <v>38</v>
      </c>
      <c r="Q2875">
        <f t="shared" si="176"/>
        <v>119.13</v>
      </c>
      <c r="R2875" s="10">
        <f t="shared" si="177"/>
        <v>42002.817488425921</v>
      </c>
      <c r="S2875" s="12">
        <f t="shared" si="178"/>
        <v>2014</v>
      </c>
      <c r="T2875" s="12"/>
    </row>
    <row r="2876" spans="1:20" ht="42.75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8273</v>
      </c>
      <c r="O2876" t="s">
        <v>8274</v>
      </c>
      <c r="P2876">
        <f t="shared" si="179"/>
        <v>5</v>
      </c>
      <c r="Q2876">
        <f t="shared" si="176"/>
        <v>90.33</v>
      </c>
      <c r="R2876" s="10">
        <f t="shared" si="177"/>
        <v>42722.84474537037</v>
      </c>
      <c r="S2876" s="12">
        <f t="shared" si="178"/>
        <v>2016</v>
      </c>
      <c r="T2876" s="12"/>
    </row>
    <row r="2877" spans="1:20" ht="42.75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8273</v>
      </c>
      <c r="O2877" t="s">
        <v>8274</v>
      </c>
      <c r="P2877">
        <f t="shared" si="179"/>
        <v>0</v>
      </c>
      <c r="Q2877">
        <f t="shared" si="176"/>
        <v>2.33</v>
      </c>
      <c r="R2877" s="10">
        <f t="shared" si="177"/>
        <v>42465.128391203703</v>
      </c>
      <c r="S2877" s="12">
        <f t="shared" si="178"/>
        <v>2016</v>
      </c>
      <c r="T2877" s="12"/>
    </row>
    <row r="2878" spans="1:20" ht="42.75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8273</v>
      </c>
      <c r="O2878" t="s">
        <v>8274</v>
      </c>
      <c r="P2878">
        <f t="shared" si="179"/>
        <v>0</v>
      </c>
      <c r="Q2878">
        <f t="shared" si="176"/>
        <v>0</v>
      </c>
      <c r="R2878" s="10">
        <f t="shared" si="177"/>
        <v>42171.743969907402</v>
      </c>
      <c r="S2878" s="12">
        <f t="shared" si="178"/>
        <v>2015</v>
      </c>
      <c r="T2878" s="12"/>
    </row>
    <row r="2879" spans="1:20" ht="42.75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8273</v>
      </c>
      <c r="O2879" t="s">
        <v>8274</v>
      </c>
      <c r="P2879">
        <f t="shared" si="179"/>
        <v>11</v>
      </c>
      <c r="Q2879">
        <f t="shared" si="176"/>
        <v>108.33</v>
      </c>
      <c r="R2879" s="10">
        <f t="shared" si="177"/>
        <v>42672.955138888887</v>
      </c>
      <c r="S2879" s="12">
        <f t="shared" si="178"/>
        <v>2016</v>
      </c>
      <c r="T2879" s="12"/>
    </row>
    <row r="2880" spans="1:20" ht="42.75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8273</v>
      </c>
      <c r="O2880" t="s">
        <v>8274</v>
      </c>
      <c r="P2880">
        <f t="shared" si="179"/>
        <v>2</v>
      </c>
      <c r="Q2880">
        <f t="shared" si="176"/>
        <v>15.75</v>
      </c>
      <c r="R2880" s="10">
        <f t="shared" si="177"/>
        <v>42128.615682870368</v>
      </c>
      <c r="S2880" s="12">
        <f t="shared" si="178"/>
        <v>2015</v>
      </c>
      <c r="T2880" s="12"/>
    </row>
    <row r="2881" spans="1:20" ht="42.75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8273</v>
      </c>
      <c r="O2881" t="s">
        <v>8274</v>
      </c>
      <c r="P2881">
        <f t="shared" si="179"/>
        <v>0</v>
      </c>
      <c r="Q2881">
        <f t="shared" si="176"/>
        <v>29</v>
      </c>
      <c r="R2881" s="10">
        <f t="shared" si="177"/>
        <v>42359.725243055553</v>
      </c>
      <c r="S2881" s="12">
        <f t="shared" si="178"/>
        <v>2015</v>
      </c>
      <c r="T2881" s="12"/>
    </row>
    <row r="2882" spans="1:20" ht="42.75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8273</v>
      </c>
      <c r="O2882" t="s">
        <v>8274</v>
      </c>
      <c r="P2882">
        <f t="shared" si="179"/>
        <v>23</v>
      </c>
      <c r="Q2882">
        <f t="shared" si="176"/>
        <v>96.55</v>
      </c>
      <c r="R2882" s="10">
        <f t="shared" si="177"/>
        <v>42192.905694444446</v>
      </c>
      <c r="S2882" s="12">
        <f t="shared" si="178"/>
        <v>2015</v>
      </c>
      <c r="T2882" s="12"/>
    </row>
    <row r="2883" spans="1:20" ht="42.75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8273</v>
      </c>
      <c r="O2883" t="s">
        <v>8274</v>
      </c>
      <c r="P2883">
        <f t="shared" si="179"/>
        <v>0</v>
      </c>
      <c r="Q2883">
        <f t="shared" ref="Q2883:Q2946" si="180">IFERROR(ROUND(E2883/L2883,2),0)</f>
        <v>0</v>
      </c>
      <c r="R2883" s="10">
        <f t="shared" ref="R2883:R2946" si="181">(((J2883/60)/60)/24)+DATE(1970,1,1)</f>
        <v>41916.597638888888</v>
      </c>
      <c r="S2883" s="12">
        <f t="shared" ref="S2883:S2946" si="182">YEAR(R2883)</f>
        <v>2014</v>
      </c>
      <c r="T2883" s="12"/>
    </row>
    <row r="2884" spans="1:20" ht="42.75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8273</v>
      </c>
      <c r="O2884" t="s">
        <v>8274</v>
      </c>
      <c r="P2884">
        <f t="shared" ref="P2884:P2947" si="183">ROUND(E2884/D2884*100,0)</f>
        <v>34</v>
      </c>
      <c r="Q2884">
        <f t="shared" si="180"/>
        <v>63</v>
      </c>
      <c r="R2884" s="10">
        <f t="shared" si="181"/>
        <v>42461.596273148149</v>
      </c>
      <c r="S2884" s="12">
        <f t="shared" si="182"/>
        <v>2016</v>
      </c>
      <c r="T2884" s="12"/>
    </row>
    <row r="2885" spans="1:20" ht="42.75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8273</v>
      </c>
      <c r="O2885" t="s">
        <v>8274</v>
      </c>
      <c r="P2885">
        <f t="shared" si="183"/>
        <v>19</v>
      </c>
      <c r="Q2885">
        <f t="shared" si="180"/>
        <v>381.6</v>
      </c>
      <c r="R2885" s="10">
        <f t="shared" si="181"/>
        <v>42370.90320601852</v>
      </c>
      <c r="S2885" s="12">
        <f t="shared" si="182"/>
        <v>2016</v>
      </c>
      <c r="T2885" s="12"/>
    </row>
    <row r="2886" spans="1:20" ht="28.5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8273</v>
      </c>
      <c r="O2886" t="s">
        <v>8274</v>
      </c>
      <c r="P2886">
        <f t="shared" si="183"/>
        <v>0</v>
      </c>
      <c r="Q2886">
        <f t="shared" si="180"/>
        <v>46.25</v>
      </c>
      <c r="R2886" s="10">
        <f t="shared" si="181"/>
        <v>41948.727256944447</v>
      </c>
      <c r="S2886" s="12">
        <f t="shared" si="182"/>
        <v>2014</v>
      </c>
      <c r="T2886" s="12"/>
    </row>
    <row r="2887" spans="1:20" ht="28.5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8273</v>
      </c>
      <c r="O2887" t="s">
        <v>8274</v>
      </c>
      <c r="P2887">
        <f t="shared" si="183"/>
        <v>33</v>
      </c>
      <c r="Q2887">
        <f t="shared" si="180"/>
        <v>26</v>
      </c>
      <c r="R2887" s="10">
        <f t="shared" si="181"/>
        <v>42047.07640046296</v>
      </c>
      <c r="S2887" s="12">
        <f t="shared" si="182"/>
        <v>2015</v>
      </c>
      <c r="T2887" s="12"/>
    </row>
    <row r="2888" spans="1:20" ht="42.75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8273</v>
      </c>
      <c r="O2888" t="s">
        <v>8274</v>
      </c>
      <c r="P2888">
        <f t="shared" si="183"/>
        <v>5</v>
      </c>
      <c r="Q2888">
        <f t="shared" si="180"/>
        <v>10</v>
      </c>
      <c r="R2888" s="10">
        <f t="shared" si="181"/>
        <v>42261.632916666669</v>
      </c>
      <c r="S2888" s="12">
        <f t="shared" si="182"/>
        <v>2015</v>
      </c>
      <c r="T2888" s="12"/>
    </row>
    <row r="2889" spans="1:20" ht="42.75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8273</v>
      </c>
      <c r="O2889" t="s">
        <v>8274</v>
      </c>
      <c r="P2889">
        <f t="shared" si="183"/>
        <v>0</v>
      </c>
      <c r="Q2889">
        <f t="shared" si="180"/>
        <v>5</v>
      </c>
      <c r="R2889" s="10">
        <f t="shared" si="181"/>
        <v>41985.427361111113</v>
      </c>
      <c r="S2889" s="12">
        <f t="shared" si="182"/>
        <v>2014</v>
      </c>
      <c r="T2889" s="12"/>
    </row>
    <row r="2890" spans="1:20" ht="42.75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8273</v>
      </c>
      <c r="O2890" t="s">
        <v>8274</v>
      </c>
      <c r="P2890">
        <f t="shared" si="183"/>
        <v>0</v>
      </c>
      <c r="Q2890">
        <f t="shared" si="180"/>
        <v>0</v>
      </c>
      <c r="R2890" s="10">
        <f t="shared" si="181"/>
        <v>41922.535185185188</v>
      </c>
      <c r="S2890" s="12">
        <f t="shared" si="182"/>
        <v>2014</v>
      </c>
      <c r="T2890" s="12"/>
    </row>
    <row r="2891" spans="1:20" ht="42.75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8273</v>
      </c>
      <c r="O2891" t="s">
        <v>8274</v>
      </c>
      <c r="P2891">
        <f t="shared" si="183"/>
        <v>38</v>
      </c>
      <c r="Q2891">
        <f t="shared" si="180"/>
        <v>81.569999999999993</v>
      </c>
      <c r="R2891" s="10">
        <f t="shared" si="181"/>
        <v>41850.863252314812</v>
      </c>
      <c r="S2891" s="12">
        <f t="shared" si="182"/>
        <v>2014</v>
      </c>
      <c r="T2891" s="12"/>
    </row>
    <row r="2892" spans="1:20" ht="42.75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8273</v>
      </c>
      <c r="O2892" t="s">
        <v>8274</v>
      </c>
      <c r="P2892">
        <f t="shared" si="183"/>
        <v>1</v>
      </c>
      <c r="Q2892">
        <f t="shared" si="180"/>
        <v>7</v>
      </c>
      <c r="R2892" s="10">
        <f t="shared" si="181"/>
        <v>41831.742962962962</v>
      </c>
      <c r="S2892" s="12">
        <f t="shared" si="182"/>
        <v>2014</v>
      </c>
      <c r="T2892" s="12"/>
    </row>
    <row r="2893" spans="1:20" ht="42.75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8273</v>
      </c>
      <c r="O2893" t="s">
        <v>8274</v>
      </c>
      <c r="P2893">
        <f t="shared" si="183"/>
        <v>3</v>
      </c>
      <c r="Q2893">
        <f t="shared" si="180"/>
        <v>27.3</v>
      </c>
      <c r="R2893" s="10">
        <f t="shared" si="181"/>
        <v>42415.883425925931</v>
      </c>
      <c r="S2893" s="12">
        <f t="shared" si="182"/>
        <v>2016</v>
      </c>
      <c r="T2893" s="12"/>
    </row>
    <row r="2894" spans="1:20" ht="42.75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8273</v>
      </c>
      <c r="O2894" t="s">
        <v>8274</v>
      </c>
      <c r="P2894">
        <f t="shared" si="183"/>
        <v>9</v>
      </c>
      <c r="Q2894">
        <f t="shared" si="180"/>
        <v>29.41</v>
      </c>
      <c r="R2894" s="10">
        <f t="shared" si="181"/>
        <v>41869.714166666665</v>
      </c>
      <c r="S2894" s="12">
        <f t="shared" si="182"/>
        <v>2014</v>
      </c>
      <c r="T2894" s="12"/>
    </row>
    <row r="2895" spans="1:20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8273</v>
      </c>
      <c r="O2895" t="s">
        <v>8274</v>
      </c>
      <c r="P2895">
        <f t="shared" si="183"/>
        <v>1</v>
      </c>
      <c r="Q2895">
        <f t="shared" si="180"/>
        <v>12.5</v>
      </c>
      <c r="R2895" s="10">
        <f t="shared" si="181"/>
        <v>41953.773090277777</v>
      </c>
      <c r="S2895" s="12">
        <f t="shared" si="182"/>
        <v>2014</v>
      </c>
      <c r="T2895" s="12"/>
    </row>
    <row r="2896" spans="1:20" ht="28.5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8273</v>
      </c>
      <c r="O2896" t="s">
        <v>8274</v>
      </c>
      <c r="P2896">
        <f t="shared" si="183"/>
        <v>0</v>
      </c>
      <c r="Q2896">
        <f t="shared" si="180"/>
        <v>0</v>
      </c>
      <c r="R2896" s="10">
        <f t="shared" si="181"/>
        <v>42037.986284722225</v>
      </c>
      <c r="S2896" s="12">
        <f t="shared" si="182"/>
        <v>2015</v>
      </c>
      <c r="T2896" s="12"/>
    </row>
    <row r="2897" spans="1:20" ht="42.75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8273</v>
      </c>
      <c r="O2897" t="s">
        <v>8274</v>
      </c>
      <c r="P2897">
        <f t="shared" si="183"/>
        <v>5</v>
      </c>
      <c r="Q2897">
        <f t="shared" si="180"/>
        <v>5.75</v>
      </c>
      <c r="R2897" s="10">
        <f t="shared" si="181"/>
        <v>41811.555462962962</v>
      </c>
      <c r="S2897" s="12">
        <f t="shared" si="182"/>
        <v>2014</v>
      </c>
      <c r="T2897" s="12"/>
    </row>
    <row r="2898" spans="1:20" ht="42.75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8273</v>
      </c>
      <c r="O2898" t="s">
        <v>8274</v>
      </c>
      <c r="P2898">
        <f t="shared" si="183"/>
        <v>21</v>
      </c>
      <c r="Q2898">
        <f t="shared" si="180"/>
        <v>52.08</v>
      </c>
      <c r="R2898" s="10">
        <f t="shared" si="181"/>
        <v>42701.908807870372</v>
      </c>
      <c r="S2898" s="12">
        <f t="shared" si="182"/>
        <v>2016</v>
      </c>
      <c r="T2898" s="12"/>
    </row>
    <row r="2899" spans="1:20" ht="42.75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8273</v>
      </c>
      <c r="O2899" t="s">
        <v>8274</v>
      </c>
      <c r="P2899">
        <f t="shared" si="183"/>
        <v>5</v>
      </c>
      <c r="Q2899">
        <f t="shared" si="180"/>
        <v>183.33</v>
      </c>
      <c r="R2899" s="10">
        <f t="shared" si="181"/>
        <v>42258.646504629629</v>
      </c>
      <c r="S2899" s="12">
        <f t="shared" si="182"/>
        <v>2015</v>
      </c>
      <c r="T2899" s="12"/>
    </row>
    <row r="2900" spans="1:20" ht="42.75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8273</v>
      </c>
      <c r="O2900" t="s">
        <v>8274</v>
      </c>
      <c r="P2900">
        <f t="shared" si="183"/>
        <v>4</v>
      </c>
      <c r="Q2900">
        <f t="shared" si="180"/>
        <v>26.33</v>
      </c>
      <c r="R2900" s="10">
        <f t="shared" si="181"/>
        <v>42278.664965277778</v>
      </c>
      <c r="S2900" s="12">
        <f t="shared" si="182"/>
        <v>2015</v>
      </c>
      <c r="T2900" s="12"/>
    </row>
    <row r="2901" spans="1:20" ht="42.75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8273</v>
      </c>
      <c r="O2901" t="s">
        <v>8274</v>
      </c>
      <c r="P2901">
        <f t="shared" si="183"/>
        <v>0</v>
      </c>
      <c r="Q2901">
        <f t="shared" si="180"/>
        <v>0</v>
      </c>
      <c r="R2901" s="10">
        <f t="shared" si="181"/>
        <v>42515.078217592592</v>
      </c>
      <c r="S2901" s="12">
        <f t="shared" si="182"/>
        <v>2016</v>
      </c>
      <c r="T2901" s="12"/>
    </row>
    <row r="2902" spans="1:20" ht="57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8273</v>
      </c>
      <c r="O2902" t="s">
        <v>8274</v>
      </c>
      <c r="P2902">
        <f t="shared" si="183"/>
        <v>62</v>
      </c>
      <c r="Q2902">
        <f t="shared" si="180"/>
        <v>486.43</v>
      </c>
      <c r="R2902" s="10">
        <f t="shared" si="181"/>
        <v>41830.234166666669</v>
      </c>
      <c r="S2902" s="12">
        <f t="shared" si="182"/>
        <v>2014</v>
      </c>
      <c r="T2902" s="12"/>
    </row>
    <row r="2903" spans="1:20" ht="42.75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8273</v>
      </c>
      <c r="O2903" t="s">
        <v>8274</v>
      </c>
      <c r="P2903">
        <f t="shared" si="183"/>
        <v>1</v>
      </c>
      <c r="Q2903">
        <f t="shared" si="180"/>
        <v>3</v>
      </c>
      <c r="R2903" s="10">
        <f t="shared" si="181"/>
        <v>41982.904386574075</v>
      </c>
      <c r="S2903" s="12">
        <f t="shared" si="182"/>
        <v>2014</v>
      </c>
      <c r="T2903" s="12"/>
    </row>
    <row r="2904" spans="1:20" ht="42.75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8273</v>
      </c>
      <c r="O2904" t="s">
        <v>8274</v>
      </c>
      <c r="P2904">
        <f t="shared" si="183"/>
        <v>0</v>
      </c>
      <c r="Q2904">
        <f t="shared" si="180"/>
        <v>25</v>
      </c>
      <c r="R2904" s="10">
        <f t="shared" si="181"/>
        <v>42210.439768518518</v>
      </c>
      <c r="S2904" s="12">
        <f t="shared" si="182"/>
        <v>2015</v>
      </c>
      <c r="T2904" s="12"/>
    </row>
    <row r="2905" spans="1:20" ht="42.75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8273</v>
      </c>
      <c r="O2905" t="s">
        <v>8274</v>
      </c>
      <c r="P2905">
        <f t="shared" si="183"/>
        <v>1</v>
      </c>
      <c r="Q2905">
        <f t="shared" si="180"/>
        <v>9.75</v>
      </c>
      <c r="R2905" s="10">
        <f t="shared" si="181"/>
        <v>42196.166874999995</v>
      </c>
      <c r="S2905" s="12">
        <f t="shared" si="182"/>
        <v>2015</v>
      </c>
      <c r="T2905" s="12"/>
    </row>
    <row r="2906" spans="1:20" ht="42.75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8273</v>
      </c>
      <c r="O2906" t="s">
        <v>8274</v>
      </c>
      <c r="P2906">
        <f t="shared" si="183"/>
        <v>5</v>
      </c>
      <c r="Q2906">
        <f t="shared" si="180"/>
        <v>18.75</v>
      </c>
      <c r="R2906" s="10">
        <f t="shared" si="181"/>
        <v>41940.967951388891</v>
      </c>
      <c r="S2906" s="12">
        <f t="shared" si="182"/>
        <v>2014</v>
      </c>
      <c r="T2906" s="12"/>
    </row>
    <row r="2907" spans="1:20" ht="42.75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8273</v>
      </c>
      <c r="O2907" t="s">
        <v>8274</v>
      </c>
      <c r="P2907">
        <f t="shared" si="183"/>
        <v>18</v>
      </c>
      <c r="Q2907">
        <f t="shared" si="180"/>
        <v>36.590000000000003</v>
      </c>
      <c r="R2907" s="10">
        <f t="shared" si="181"/>
        <v>42606.056863425925</v>
      </c>
      <c r="S2907" s="12">
        <f t="shared" si="182"/>
        <v>2016</v>
      </c>
      <c r="T2907" s="12"/>
    </row>
    <row r="2908" spans="1:20" ht="57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8273</v>
      </c>
      <c r="O2908" t="s">
        <v>8274</v>
      </c>
      <c r="P2908">
        <f t="shared" si="183"/>
        <v>9</v>
      </c>
      <c r="Q2908">
        <f t="shared" si="180"/>
        <v>80.709999999999994</v>
      </c>
      <c r="R2908" s="10">
        <f t="shared" si="181"/>
        <v>42199.648912037039</v>
      </c>
      <c r="S2908" s="12">
        <f t="shared" si="182"/>
        <v>2015</v>
      </c>
      <c r="T2908" s="12"/>
    </row>
    <row r="2909" spans="1:20" ht="42.75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8273</v>
      </c>
      <c r="O2909" t="s">
        <v>8274</v>
      </c>
      <c r="P2909">
        <f t="shared" si="183"/>
        <v>0</v>
      </c>
      <c r="Q2909">
        <f t="shared" si="180"/>
        <v>1</v>
      </c>
      <c r="R2909" s="10">
        <f t="shared" si="181"/>
        <v>42444.877743055549</v>
      </c>
      <c r="S2909" s="12">
        <f t="shared" si="182"/>
        <v>2016</v>
      </c>
      <c r="T2909" s="12"/>
    </row>
    <row r="2910" spans="1:20" ht="57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8273</v>
      </c>
      <c r="O2910" t="s">
        <v>8274</v>
      </c>
      <c r="P2910">
        <f t="shared" si="183"/>
        <v>3</v>
      </c>
      <c r="Q2910">
        <f t="shared" si="180"/>
        <v>52.8</v>
      </c>
      <c r="R2910" s="10">
        <f t="shared" si="181"/>
        <v>42499.731701388882</v>
      </c>
      <c r="S2910" s="12">
        <f t="shared" si="182"/>
        <v>2016</v>
      </c>
      <c r="T2910" s="12"/>
    </row>
    <row r="2911" spans="1:20" ht="42.75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8273</v>
      </c>
      <c r="O2911" t="s">
        <v>8274</v>
      </c>
      <c r="P2911">
        <f t="shared" si="183"/>
        <v>0</v>
      </c>
      <c r="Q2911">
        <f t="shared" si="180"/>
        <v>20</v>
      </c>
      <c r="R2911" s="10">
        <f t="shared" si="181"/>
        <v>41929.266215277778</v>
      </c>
      <c r="S2911" s="12">
        <f t="shared" si="182"/>
        <v>2014</v>
      </c>
      <c r="T2911" s="12"/>
    </row>
    <row r="2912" spans="1:20" ht="42.75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8273</v>
      </c>
      <c r="O2912" t="s">
        <v>8274</v>
      </c>
      <c r="P2912">
        <f t="shared" si="183"/>
        <v>0</v>
      </c>
      <c r="Q2912">
        <f t="shared" si="180"/>
        <v>1</v>
      </c>
      <c r="R2912" s="10">
        <f t="shared" si="181"/>
        <v>42107.841284722221</v>
      </c>
      <c r="S2912" s="12">
        <f t="shared" si="182"/>
        <v>2015</v>
      </c>
      <c r="T2912" s="12"/>
    </row>
    <row r="2913" spans="1:20" ht="57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8273</v>
      </c>
      <c r="O2913" t="s">
        <v>8274</v>
      </c>
      <c r="P2913">
        <f t="shared" si="183"/>
        <v>37</v>
      </c>
      <c r="Q2913">
        <f t="shared" si="180"/>
        <v>46.93</v>
      </c>
      <c r="R2913" s="10">
        <f t="shared" si="181"/>
        <v>42142.768819444449</v>
      </c>
      <c r="S2913" s="12">
        <f t="shared" si="182"/>
        <v>2015</v>
      </c>
      <c r="T2913" s="12"/>
    </row>
    <row r="2914" spans="1:20" ht="42.75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8273</v>
      </c>
      <c r="O2914" t="s">
        <v>8274</v>
      </c>
      <c r="P2914">
        <f t="shared" si="183"/>
        <v>14</v>
      </c>
      <c r="Q2914">
        <f t="shared" si="180"/>
        <v>78.08</v>
      </c>
      <c r="R2914" s="10">
        <f t="shared" si="181"/>
        <v>42354.131643518514</v>
      </c>
      <c r="S2914" s="12">
        <f t="shared" si="182"/>
        <v>2015</v>
      </c>
      <c r="T2914" s="12"/>
    </row>
    <row r="2915" spans="1:20" ht="42.75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8273</v>
      </c>
      <c r="O2915" t="s">
        <v>8274</v>
      </c>
      <c r="P2915">
        <f t="shared" si="183"/>
        <v>0</v>
      </c>
      <c r="Q2915">
        <f t="shared" si="180"/>
        <v>1</v>
      </c>
      <c r="R2915" s="10">
        <f t="shared" si="181"/>
        <v>41828.922905092593</v>
      </c>
      <c r="S2915" s="12">
        <f t="shared" si="182"/>
        <v>2014</v>
      </c>
      <c r="T2915" s="12"/>
    </row>
    <row r="2916" spans="1:20" ht="28.5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8273</v>
      </c>
      <c r="O2916" t="s">
        <v>8274</v>
      </c>
      <c r="P2916">
        <f t="shared" si="183"/>
        <v>0</v>
      </c>
      <c r="Q2916">
        <f t="shared" si="180"/>
        <v>1</v>
      </c>
      <c r="R2916" s="10">
        <f t="shared" si="181"/>
        <v>42017.907337962963</v>
      </c>
      <c r="S2916" s="12">
        <f t="shared" si="182"/>
        <v>2015</v>
      </c>
      <c r="T2916" s="12"/>
    </row>
    <row r="2917" spans="1:20" ht="42.75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8273</v>
      </c>
      <c r="O2917" t="s">
        <v>8274</v>
      </c>
      <c r="P2917">
        <f t="shared" si="183"/>
        <v>61</v>
      </c>
      <c r="Q2917">
        <f t="shared" si="180"/>
        <v>203.67</v>
      </c>
      <c r="R2917" s="10">
        <f t="shared" si="181"/>
        <v>42415.398032407407</v>
      </c>
      <c r="S2917" s="12">
        <f t="shared" si="182"/>
        <v>2016</v>
      </c>
      <c r="T2917" s="12"/>
    </row>
    <row r="2918" spans="1:20" ht="42.75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8273</v>
      </c>
      <c r="O2918" t="s">
        <v>8274</v>
      </c>
      <c r="P2918">
        <f t="shared" si="183"/>
        <v>8</v>
      </c>
      <c r="Q2918">
        <f t="shared" si="180"/>
        <v>20.71</v>
      </c>
      <c r="R2918" s="10">
        <f t="shared" si="181"/>
        <v>41755.476724537039</v>
      </c>
      <c r="S2918" s="12">
        <f t="shared" si="182"/>
        <v>2014</v>
      </c>
      <c r="T2918" s="12"/>
    </row>
    <row r="2919" spans="1:20" ht="42.75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8273</v>
      </c>
      <c r="O2919" t="s">
        <v>8274</v>
      </c>
      <c r="P2919">
        <f t="shared" si="183"/>
        <v>22</v>
      </c>
      <c r="Q2919">
        <f t="shared" si="180"/>
        <v>48.56</v>
      </c>
      <c r="R2919" s="10">
        <f t="shared" si="181"/>
        <v>42245.234340277777</v>
      </c>
      <c r="S2919" s="12">
        <f t="shared" si="182"/>
        <v>2015</v>
      </c>
      <c r="T2919" s="12"/>
    </row>
    <row r="2920" spans="1:20" ht="42.75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8273</v>
      </c>
      <c r="O2920" t="s">
        <v>8274</v>
      </c>
      <c r="P2920">
        <f t="shared" si="183"/>
        <v>27</v>
      </c>
      <c r="Q2920">
        <f t="shared" si="180"/>
        <v>68.099999999999994</v>
      </c>
      <c r="R2920" s="10">
        <f t="shared" si="181"/>
        <v>42278.629710648151</v>
      </c>
      <c r="S2920" s="12">
        <f t="shared" si="182"/>
        <v>2015</v>
      </c>
      <c r="T2920" s="12"/>
    </row>
    <row r="2921" spans="1:20" ht="42.75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8273</v>
      </c>
      <c r="O2921" t="s">
        <v>8274</v>
      </c>
      <c r="P2921">
        <f t="shared" si="183"/>
        <v>9</v>
      </c>
      <c r="Q2921">
        <f t="shared" si="180"/>
        <v>8.5</v>
      </c>
      <c r="R2921" s="10">
        <f t="shared" si="181"/>
        <v>41826.61954861111</v>
      </c>
      <c r="S2921" s="12">
        <f t="shared" si="182"/>
        <v>2014</v>
      </c>
      <c r="T2921" s="12"/>
    </row>
    <row r="2922" spans="1:20" ht="42.75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8273</v>
      </c>
      <c r="O2922" t="s">
        <v>8274</v>
      </c>
      <c r="P2922">
        <f t="shared" si="183"/>
        <v>27</v>
      </c>
      <c r="Q2922">
        <f t="shared" si="180"/>
        <v>51.62</v>
      </c>
      <c r="R2922" s="10">
        <f t="shared" si="181"/>
        <v>42058.792476851857</v>
      </c>
      <c r="S2922" s="12">
        <f t="shared" si="182"/>
        <v>2015</v>
      </c>
      <c r="T2922" s="12"/>
    </row>
    <row r="2923" spans="1:20" ht="28.5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8273</v>
      </c>
      <c r="O2923" t="s">
        <v>8315</v>
      </c>
      <c r="P2923">
        <f t="shared" si="183"/>
        <v>129</v>
      </c>
      <c r="Q2923">
        <f t="shared" si="180"/>
        <v>43</v>
      </c>
      <c r="R2923" s="10">
        <f t="shared" si="181"/>
        <v>41877.886620370373</v>
      </c>
      <c r="S2923" s="12">
        <f t="shared" si="182"/>
        <v>2014</v>
      </c>
      <c r="T2923" s="12"/>
    </row>
    <row r="2924" spans="1:20" ht="42.75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8273</v>
      </c>
      <c r="O2924" t="s">
        <v>8315</v>
      </c>
      <c r="P2924">
        <f t="shared" si="183"/>
        <v>100</v>
      </c>
      <c r="Q2924">
        <f t="shared" si="180"/>
        <v>83.33</v>
      </c>
      <c r="R2924" s="10">
        <f t="shared" si="181"/>
        <v>42097.874155092592</v>
      </c>
      <c r="S2924" s="12">
        <f t="shared" si="182"/>
        <v>2015</v>
      </c>
      <c r="T2924" s="12"/>
    </row>
    <row r="2925" spans="1:20" ht="42.75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8273</v>
      </c>
      <c r="O2925" t="s">
        <v>8315</v>
      </c>
      <c r="P2925">
        <f t="shared" si="183"/>
        <v>100</v>
      </c>
      <c r="Q2925">
        <f t="shared" si="180"/>
        <v>30</v>
      </c>
      <c r="R2925" s="10">
        <f t="shared" si="181"/>
        <v>42013.15253472222</v>
      </c>
      <c r="S2925" s="12">
        <f t="shared" si="182"/>
        <v>2015</v>
      </c>
      <c r="T2925" s="12"/>
    </row>
    <row r="2926" spans="1:20" ht="42.75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8273</v>
      </c>
      <c r="O2926" t="s">
        <v>8315</v>
      </c>
      <c r="P2926">
        <f t="shared" si="183"/>
        <v>103</v>
      </c>
      <c r="Q2926">
        <f t="shared" si="180"/>
        <v>175.51</v>
      </c>
      <c r="R2926" s="10">
        <f t="shared" si="181"/>
        <v>42103.556828703702</v>
      </c>
      <c r="S2926" s="12">
        <f t="shared" si="182"/>
        <v>2015</v>
      </c>
      <c r="T2926" s="12"/>
    </row>
    <row r="2927" spans="1:20" ht="42.75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8273</v>
      </c>
      <c r="O2927" t="s">
        <v>8315</v>
      </c>
      <c r="P2927">
        <f t="shared" si="183"/>
        <v>102</v>
      </c>
      <c r="Q2927">
        <f t="shared" si="180"/>
        <v>231.66</v>
      </c>
      <c r="R2927" s="10">
        <f t="shared" si="181"/>
        <v>41863.584120370368</v>
      </c>
      <c r="S2927" s="12">
        <f t="shared" si="182"/>
        <v>2014</v>
      </c>
      <c r="T2927" s="12"/>
    </row>
    <row r="2928" spans="1:20" ht="42.75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8273</v>
      </c>
      <c r="O2928" t="s">
        <v>8315</v>
      </c>
      <c r="P2928">
        <f t="shared" si="183"/>
        <v>125</v>
      </c>
      <c r="Q2928">
        <f t="shared" si="180"/>
        <v>75</v>
      </c>
      <c r="R2928" s="10">
        <f t="shared" si="181"/>
        <v>42044.765960648147</v>
      </c>
      <c r="S2928" s="12">
        <f t="shared" si="182"/>
        <v>2015</v>
      </c>
      <c r="T2928" s="12"/>
    </row>
    <row r="2929" spans="1:20" ht="42.75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8273</v>
      </c>
      <c r="O2929" t="s">
        <v>8315</v>
      </c>
      <c r="P2929">
        <f t="shared" si="183"/>
        <v>131</v>
      </c>
      <c r="Q2929">
        <f t="shared" si="180"/>
        <v>112.14</v>
      </c>
      <c r="R2929" s="10">
        <f t="shared" si="181"/>
        <v>41806.669317129628</v>
      </c>
      <c r="S2929" s="12">
        <f t="shared" si="182"/>
        <v>2014</v>
      </c>
      <c r="T2929" s="12"/>
    </row>
    <row r="2930" spans="1:20" ht="28.5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8273</v>
      </c>
      <c r="O2930" t="s">
        <v>8315</v>
      </c>
      <c r="P2930">
        <f t="shared" si="183"/>
        <v>100</v>
      </c>
      <c r="Q2930">
        <f t="shared" si="180"/>
        <v>41.67</v>
      </c>
      <c r="R2930" s="10">
        <f t="shared" si="181"/>
        <v>42403.998217592598</v>
      </c>
      <c r="S2930" s="12">
        <f t="shared" si="182"/>
        <v>2016</v>
      </c>
      <c r="T2930" s="12"/>
    </row>
    <row r="2931" spans="1:20" ht="42.75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8273</v>
      </c>
      <c r="O2931" t="s">
        <v>8315</v>
      </c>
      <c r="P2931">
        <f t="shared" si="183"/>
        <v>102</v>
      </c>
      <c r="Q2931">
        <f t="shared" si="180"/>
        <v>255.17</v>
      </c>
      <c r="R2931" s="10">
        <f t="shared" si="181"/>
        <v>41754.564328703702</v>
      </c>
      <c r="S2931" s="12">
        <f t="shared" si="182"/>
        <v>2014</v>
      </c>
      <c r="T2931" s="12"/>
    </row>
    <row r="2932" spans="1:20" ht="42.75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8273</v>
      </c>
      <c r="O2932" t="s">
        <v>8315</v>
      </c>
      <c r="P2932">
        <f t="shared" si="183"/>
        <v>101</v>
      </c>
      <c r="Q2932">
        <f t="shared" si="180"/>
        <v>162.77000000000001</v>
      </c>
      <c r="R2932" s="10">
        <f t="shared" si="181"/>
        <v>42101.584074074075</v>
      </c>
      <c r="S2932" s="12">
        <f t="shared" si="182"/>
        <v>2015</v>
      </c>
      <c r="T2932" s="12"/>
    </row>
    <row r="2933" spans="1:20" ht="42.75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8273</v>
      </c>
      <c r="O2933" t="s">
        <v>8315</v>
      </c>
      <c r="P2933">
        <f t="shared" si="183"/>
        <v>106</v>
      </c>
      <c r="Q2933">
        <f t="shared" si="180"/>
        <v>88.33</v>
      </c>
      <c r="R2933" s="10">
        <f t="shared" si="181"/>
        <v>41872.291238425925</v>
      </c>
      <c r="S2933" s="12">
        <f t="shared" si="182"/>
        <v>2014</v>
      </c>
      <c r="T2933" s="12"/>
    </row>
    <row r="2934" spans="1:20" ht="42.75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8273</v>
      </c>
      <c r="O2934" t="s">
        <v>8315</v>
      </c>
      <c r="P2934">
        <f t="shared" si="183"/>
        <v>105</v>
      </c>
      <c r="Q2934">
        <f t="shared" si="180"/>
        <v>85.74</v>
      </c>
      <c r="R2934" s="10">
        <f t="shared" si="181"/>
        <v>42025.164780092593</v>
      </c>
      <c r="S2934" s="12">
        <f t="shared" si="182"/>
        <v>2015</v>
      </c>
      <c r="T2934" s="12"/>
    </row>
    <row r="2935" spans="1:20" ht="42.75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8273</v>
      </c>
      <c r="O2935" t="s">
        <v>8315</v>
      </c>
      <c r="P2935">
        <f t="shared" si="183"/>
        <v>103</v>
      </c>
      <c r="Q2935">
        <f t="shared" si="180"/>
        <v>47.57</v>
      </c>
      <c r="R2935" s="10">
        <f t="shared" si="181"/>
        <v>42495.956631944442</v>
      </c>
      <c r="S2935" s="12">
        <f t="shared" si="182"/>
        <v>2016</v>
      </c>
      <c r="T2935" s="12"/>
    </row>
    <row r="2936" spans="1:20" ht="42.75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8273</v>
      </c>
      <c r="O2936" t="s">
        <v>8315</v>
      </c>
      <c r="P2936">
        <f t="shared" si="183"/>
        <v>108</v>
      </c>
      <c r="Q2936">
        <f t="shared" si="180"/>
        <v>72.97</v>
      </c>
      <c r="R2936" s="10">
        <f t="shared" si="181"/>
        <v>41775.636157407411</v>
      </c>
      <c r="S2936" s="12">
        <f t="shared" si="182"/>
        <v>2014</v>
      </c>
      <c r="T2936" s="12"/>
    </row>
    <row r="2937" spans="1:20" ht="42.75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8273</v>
      </c>
      <c r="O2937" t="s">
        <v>8315</v>
      </c>
      <c r="P2937">
        <f t="shared" si="183"/>
        <v>101</v>
      </c>
      <c r="Q2937">
        <f t="shared" si="180"/>
        <v>90.54</v>
      </c>
      <c r="R2937" s="10">
        <f t="shared" si="181"/>
        <v>42553.583425925928</v>
      </c>
      <c r="S2937" s="12">
        <f t="shared" si="182"/>
        <v>2016</v>
      </c>
      <c r="T2937" s="12"/>
    </row>
    <row r="2938" spans="1:20" ht="42.75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8273</v>
      </c>
      <c r="O2938" t="s">
        <v>8315</v>
      </c>
      <c r="P2938">
        <f t="shared" si="183"/>
        <v>128</v>
      </c>
      <c r="Q2938">
        <f t="shared" si="180"/>
        <v>37.65</v>
      </c>
      <c r="R2938" s="10">
        <f t="shared" si="181"/>
        <v>41912.650729166664</v>
      </c>
      <c r="S2938" s="12">
        <f t="shared" si="182"/>
        <v>2014</v>
      </c>
      <c r="T2938" s="12"/>
    </row>
    <row r="2939" spans="1:20" ht="28.5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8273</v>
      </c>
      <c r="O2939" t="s">
        <v>8315</v>
      </c>
      <c r="P2939">
        <f t="shared" si="183"/>
        <v>133</v>
      </c>
      <c r="Q2939">
        <f t="shared" si="180"/>
        <v>36.36</v>
      </c>
      <c r="R2939" s="10">
        <f t="shared" si="181"/>
        <v>41803.457326388889</v>
      </c>
      <c r="S2939" s="12">
        <f t="shared" si="182"/>
        <v>2014</v>
      </c>
      <c r="T2939" s="12"/>
    </row>
    <row r="2940" spans="1:20" ht="42.75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8273</v>
      </c>
      <c r="O2940" t="s">
        <v>8315</v>
      </c>
      <c r="P2940">
        <f t="shared" si="183"/>
        <v>101</v>
      </c>
      <c r="Q2940">
        <f t="shared" si="180"/>
        <v>126.72</v>
      </c>
      <c r="R2940" s="10">
        <f t="shared" si="181"/>
        <v>42004.703865740739</v>
      </c>
      <c r="S2940" s="12">
        <f t="shared" si="182"/>
        <v>2014</v>
      </c>
      <c r="T2940" s="12"/>
    </row>
    <row r="2941" spans="1:20" ht="42.75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8273</v>
      </c>
      <c r="O2941" t="s">
        <v>8315</v>
      </c>
      <c r="P2941">
        <f t="shared" si="183"/>
        <v>103</v>
      </c>
      <c r="Q2941">
        <f t="shared" si="180"/>
        <v>329.2</v>
      </c>
      <c r="R2941" s="10">
        <f t="shared" si="181"/>
        <v>41845.809166666666</v>
      </c>
      <c r="S2941" s="12">
        <f t="shared" si="182"/>
        <v>2014</v>
      </c>
      <c r="T2941" s="12"/>
    </row>
    <row r="2942" spans="1:20" ht="42.75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8273</v>
      </c>
      <c r="O2942" t="s">
        <v>8315</v>
      </c>
      <c r="P2942">
        <f t="shared" si="183"/>
        <v>107</v>
      </c>
      <c r="Q2942">
        <f t="shared" si="180"/>
        <v>81.239999999999995</v>
      </c>
      <c r="R2942" s="10">
        <f t="shared" si="181"/>
        <v>41982.773356481484</v>
      </c>
      <c r="S2942" s="12">
        <f t="shared" si="182"/>
        <v>2014</v>
      </c>
      <c r="T2942" s="12"/>
    </row>
    <row r="2943" spans="1:20" ht="42.75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8273</v>
      </c>
      <c r="O2943" t="s">
        <v>8313</v>
      </c>
      <c r="P2943">
        <f t="shared" si="183"/>
        <v>0</v>
      </c>
      <c r="Q2943">
        <f t="shared" si="180"/>
        <v>1</v>
      </c>
      <c r="R2943" s="10">
        <f t="shared" si="181"/>
        <v>42034.960127314815</v>
      </c>
      <c r="S2943" s="12">
        <f t="shared" si="182"/>
        <v>2015</v>
      </c>
      <c r="T2943" s="12"/>
    </row>
    <row r="2944" spans="1:20" ht="42.75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8273</v>
      </c>
      <c r="O2944" t="s">
        <v>8313</v>
      </c>
      <c r="P2944">
        <f t="shared" si="183"/>
        <v>20</v>
      </c>
      <c r="Q2944">
        <f t="shared" si="180"/>
        <v>202.23</v>
      </c>
      <c r="R2944" s="10">
        <f t="shared" si="181"/>
        <v>42334.803923611107</v>
      </c>
      <c r="S2944" s="12">
        <f t="shared" si="182"/>
        <v>2015</v>
      </c>
      <c r="T2944" s="12"/>
    </row>
    <row r="2945" spans="1:20" ht="42.75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8273</v>
      </c>
      <c r="O2945" t="s">
        <v>8313</v>
      </c>
      <c r="P2945">
        <f t="shared" si="183"/>
        <v>0</v>
      </c>
      <c r="Q2945">
        <f t="shared" si="180"/>
        <v>0</v>
      </c>
      <c r="R2945" s="10">
        <f t="shared" si="181"/>
        <v>42077.129398148143</v>
      </c>
      <c r="S2945" s="12">
        <f t="shared" si="182"/>
        <v>2015</v>
      </c>
      <c r="T2945" s="12"/>
    </row>
    <row r="2946" spans="1:20" ht="42.75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8273</v>
      </c>
      <c r="O2946" t="s">
        <v>8313</v>
      </c>
      <c r="P2946">
        <f t="shared" si="183"/>
        <v>1</v>
      </c>
      <c r="Q2946">
        <f t="shared" si="180"/>
        <v>100</v>
      </c>
      <c r="R2946" s="10">
        <f t="shared" si="181"/>
        <v>42132.9143287037</v>
      </c>
      <c r="S2946" s="12">
        <f t="shared" si="182"/>
        <v>2015</v>
      </c>
      <c r="T2946" s="12"/>
    </row>
    <row r="2947" spans="1:20" ht="57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8273</v>
      </c>
      <c r="O2947" t="s">
        <v>8313</v>
      </c>
      <c r="P2947">
        <f t="shared" si="183"/>
        <v>0</v>
      </c>
      <c r="Q2947">
        <f t="shared" ref="Q2947:Q3010" si="184">IFERROR(ROUND(E2947/L2947,2),0)</f>
        <v>0</v>
      </c>
      <c r="R2947" s="10">
        <f t="shared" ref="R2947:R3010" si="185">(((J2947/60)/60)/24)+DATE(1970,1,1)</f>
        <v>42118.139583333337</v>
      </c>
      <c r="S2947" s="12">
        <f t="shared" ref="S2947:S3010" si="186">YEAR(R2947)</f>
        <v>2015</v>
      </c>
      <c r="T2947" s="12"/>
    </row>
    <row r="2948" spans="1:20" ht="42.75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8273</v>
      </c>
      <c r="O2948" t="s">
        <v>8313</v>
      </c>
      <c r="P2948">
        <f t="shared" ref="P2948:P3011" si="187">ROUND(E2948/D2948*100,0)</f>
        <v>0</v>
      </c>
      <c r="Q2948">
        <f t="shared" si="184"/>
        <v>1</v>
      </c>
      <c r="R2948" s="10">
        <f t="shared" si="185"/>
        <v>42567.531157407408</v>
      </c>
      <c r="S2948" s="12">
        <f t="shared" si="186"/>
        <v>2016</v>
      </c>
      <c r="T2948" s="12"/>
    </row>
    <row r="2949" spans="1:20" ht="57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8273</v>
      </c>
      <c r="O2949" t="s">
        <v>8313</v>
      </c>
      <c r="P2949">
        <f t="shared" si="187"/>
        <v>4</v>
      </c>
      <c r="Q2949">
        <f t="shared" si="184"/>
        <v>82.46</v>
      </c>
      <c r="R2949" s="10">
        <f t="shared" si="185"/>
        <v>42649.562118055561</v>
      </c>
      <c r="S2949" s="12">
        <f t="shared" si="186"/>
        <v>2016</v>
      </c>
      <c r="T2949" s="12"/>
    </row>
    <row r="2950" spans="1:20" ht="57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8273</v>
      </c>
      <c r="O2950" t="s">
        <v>8313</v>
      </c>
      <c r="P2950">
        <f t="shared" si="187"/>
        <v>0</v>
      </c>
      <c r="Q2950">
        <f t="shared" si="184"/>
        <v>2.67</v>
      </c>
      <c r="R2950" s="10">
        <f t="shared" si="185"/>
        <v>42097.649224537032</v>
      </c>
      <c r="S2950" s="12">
        <f t="shared" si="186"/>
        <v>2015</v>
      </c>
      <c r="T2950" s="12"/>
    </row>
    <row r="2951" spans="1:20" ht="42.75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8273</v>
      </c>
      <c r="O2951" t="s">
        <v>8313</v>
      </c>
      <c r="P2951">
        <f t="shared" si="187"/>
        <v>3</v>
      </c>
      <c r="Q2951">
        <f t="shared" si="184"/>
        <v>12.5</v>
      </c>
      <c r="R2951" s="10">
        <f t="shared" si="185"/>
        <v>42297.823113425926</v>
      </c>
      <c r="S2951" s="12">
        <f t="shared" si="186"/>
        <v>2015</v>
      </c>
      <c r="T2951" s="12"/>
    </row>
    <row r="2952" spans="1:20" ht="42.75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8273</v>
      </c>
      <c r="O2952" t="s">
        <v>8313</v>
      </c>
      <c r="P2952">
        <f t="shared" si="187"/>
        <v>0</v>
      </c>
      <c r="Q2952">
        <f t="shared" si="184"/>
        <v>0</v>
      </c>
      <c r="R2952" s="10">
        <f t="shared" si="185"/>
        <v>42362.36518518519</v>
      </c>
      <c r="S2952" s="12">
        <f t="shared" si="186"/>
        <v>2015</v>
      </c>
      <c r="T2952" s="12"/>
    </row>
    <row r="2953" spans="1:20" ht="57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8273</v>
      </c>
      <c r="O2953" t="s">
        <v>8313</v>
      </c>
      <c r="P2953">
        <f t="shared" si="187"/>
        <v>2</v>
      </c>
      <c r="Q2953">
        <f t="shared" si="184"/>
        <v>18.899999999999999</v>
      </c>
      <c r="R2953" s="10">
        <f t="shared" si="185"/>
        <v>41872.802928240737</v>
      </c>
      <c r="S2953" s="12">
        <f t="shared" si="186"/>
        <v>2014</v>
      </c>
      <c r="T2953" s="12"/>
    </row>
    <row r="2954" spans="1:20" ht="42.75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8273</v>
      </c>
      <c r="O2954" t="s">
        <v>8313</v>
      </c>
      <c r="P2954">
        <f t="shared" si="187"/>
        <v>8</v>
      </c>
      <c r="Q2954">
        <f t="shared" si="184"/>
        <v>200.63</v>
      </c>
      <c r="R2954" s="10">
        <f t="shared" si="185"/>
        <v>42628.690266203703</v>
      </c>
      <c r="S2954" s="12">
        <f t="shared" si="186"/>
        <v>2016</v>
      </c>
      <c r="T2954" s="12"/>
    </row>
    <row r="2955" spans="1:20" ht="42.75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8273</v>
      </c>
      <c r="O2955" t="s">
        <v>8313</v>
      </c>
      <c r="P2955">
        <f t="shared" si="187"/>
        <v>0</v>
      </c>
      <c r="Q2955">
        <f t="shared" si="184"/>
        <v>201.67</v>
      </c>
      <c r="R2955" s="10">
        <f t="shared" si="185"/>
        <v>42255.791909722218</v>
      </c>
      <c r="S2955" s="12">
        <f t="shared" si="186"/>
        <v>2015</v>
      </c>
      <c r="T2955" s="12"/>
    </row>
    <row r="2956" spans="1:20" ht="42.75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8273</v>
      </c>
      <c r="O2956" t="s">
        <v>8313</v>
      </c>
      <c r="P2956">
        <f t="shared" si="187"/>
        <v>0</v>
      </c>
      <c r="Q2956">
        <f t="shared" si="184"/>
        <v>0</v>
      </c>
      <c r="R2956" s="10">
        <f t="shared" si="185"/>
        <v>42790.583368055552</v>
      </c>
      <c r="S2956" s="12">
        <f t="shared" si="186"/>
        <v>2017</v>
      </c>
      <c r="T2956" s="12"/>
    </row>
    <row r="2957" spans="1:20" ht="28.5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8273</v>
      </c>
      <c r="O2957" t="s">
        <v>8313</v>
      </c>
      <c r="P2957">
        <f t="shared" si="187"/>
        <v>60</v>
      </c>
      <c r="Q2957">
        <f t="shared" si="184"/>
        <v>65</v>
      </c>
      <c r="R2957" s="10">
        <f t="shared" si="185"/>
        <v>42141.741307870368</v>
      </c>
      <c r="S2957" s="12">
        <f t="shared" si="186"/>
        <v>2015</v>
      </c>
      <c r="T2957" s="12"/>
    </row>
    <row r="2958" spans="1:20" ht="42.75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8273</v>
      </c>
      <c r="O2958" t="s">
        <v>8313</v>
      </c>
      <c r="P2958">
        <f t="shared" si="187"/>
        <v>17</v>
      </c>
      <c r="Q2958">
        <f t="shared" si="184"/>
        <v>66.099999999999994</v>
      </c>
      <c r="R2958" s="10">
        <f t="shared" si="185"/>
        <v>42464.958912037036</v>
      </c>
      <c r="S2958" s="12">
        <f t="shared" si="186"/>
        <v>2016</v>
      </c>
      <c r="T2958" s="12"/>
    </row>
    <row r="2959" spans="1:20" ht="42.75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8273</v>
      </c>
      <c r="O2959" t="s">
        <v>8313</v>
      </c>
      <c r="P2959">
        <f t="shared" si="187"/>
        <v>2</v>
      </c>
      <c r="Q2959">
        <f t="shared" si="184"/>
        <v>93.33</v>
      </c>
      <c r="R2959" s="10">
        <f t="shared" si="185"/>
        <v>42031.011249999996</v>
      </c>
      <c r="S2959" s="12">
        <f t="shared" si="186"/>
        <v>2015</v>
      </c>
      <c r="T2959" s="12"/>
    </row>
    <row r="2960" spans="1:20" ht="42.75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8273</v>
      </c>
      <c r="O2960" t="s">
        <v>8313</v>
      </c>
      <c r="P2960">
        <f t="shared" si="187"/>
        <v>0</v>
      </c>
      <c r="Q2960">
        <f t="shared" si="184"/>
        <v>0</v>
      </c>
      <c r="R2960" s="10">
        <f t="shared" si="185"/>
        <v>42438.779131944444</v>
      </c>
      <c r="S2960" s="12">
        <f t="shared" si="186"/>
        <v>2016</v>
      </c>
      <c r="T2960" s="12"/>
    </row>
    <row r="2961" spans="1:20" ht="42.75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8273</v>
      </c>
      <c r="O2961" t="s">
        <v>8313</v>
      </c>
      <c r="P2961">
        <f t="shared" si="187"/>
        <v>0</v>
      </c>
      <c r="Q2961">
        <f t="shared" si="184"/>
        <v>0</v>
      </c>
      <c r="R2961" s="10">
        <f t="shared" si="185"/>
        <v>42498.008391203708</v>
      </c>
      <c r="S2961" s="12">
        <f t="shared" si="186"/>
        <v>2016</v>
      </c>
      <c r="T2961" s="12"/>
    </row>
    <row r="2962" spans="1:20" ht="42.75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8273</v>
      </c>
      <c r="O2962" t="s">
        <v>8313</v>
      </c>
      <c r="P2962">
        <f t="shared" si="187"/>
        <v>0</v>
      </c>
      <c r="Q2962">
        <f t="shared" si="184"/>
        <v>0</v>
      </c>
      <c r="R2962" s="10">
        <f t="shared" si="185"/>
        <v>41863.757210648146</v>
      </c>
      <c r="S2962" s="12">
        <f t="shared" si="186"/>
        <v>2014</v>
      </c>
      <c r="T2962" s="12"/>
    </row>
    <row r="2963" spans="1:20" ht="42.75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8273</v>
      </c>
      <c r="O2963" t="s">
        <v>8274</v>
      </c>
      <c r="P2963">
        <f t="shared" si="187"/>
        <v>110</v>
      </c>
      <c r="Q2963">
        <f t="shared" si="184"/>
        <v>50.75</v>
      </c>
      <c r="R2963" s="10">
        <f t="shared" si="185"/>
        <v>42061.212488425925</v>
      </c>
      <c r="S2963" s="12">
        <f t="shared" si="186"/>
        <v>2015</v>
      </c>
      <c r="T2963" s="12"/>
    </row>
    <row r="2964" spans="1:20" ht="42.75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8273</v>
      </c>
      <c r="O2964" t="s">
        <v>8274</v>
      </c>
      <c r="P2964">
        <f t="shared" si="187"/>
        <v>122</v>
      </c>
      <c r="Q2964">
        <f t="shared" si="184"/>
        <v>60.9</v>
      </c>
      <c r="R2964" s="10">
        <f t="shared" si="185"/>
        <v>42036.24428240741</v>
      </c>
      <c r="S2964" s="12">
        <f t="shared" si="186"/>
        <v>2015</v>
      </c>
      <c r="T2964" s="12"/>
    </row>
    <row r="2965" spans="1:20" ht="57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8273</v>
      </c>
      <c r="O2965" t="s">
        <v>8274</v>
      </c>
      <c r="P2965">
        <f t="shared" si="187"/>
        <v>107</v>
      </c>
      <c r="Q2965">
        <f t="shared" si="184"/>
        <v>109.03</v>
      </c>
      <c r="R2965" s="10">
        <f t="shared" si="185"/>
        <v>42157.470185185186</v>
      </c>
      <c r="S2965" s="12">
        <f t="shared" si="186"/>
        <v>2015</v>
      </c>
      <c r="T2965" s="12"/>
    </row>
    <row r="2966" spans="1:20" ht="42.75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8273</v>
      </c>
      <c r="O2966" t="s">
        <v>8274</v>
      </c>
      <c r="P2966">
        <f t="shared" si="187"/>
        <v>101</v>
      </c>
      <c r="Q2966">
        <f t="shared" si="184"/>
        <v>25.69</v>
      </c>
      <c r="R2966" s="10">
        <f t="shared" si="185"/>
        <v>41827.909942129627</v>
      </c>
      <c r="S2966" s="12">
        <f t="shared" si="186"/>
        <v>2014</v>
      </c>
      <c r="T2966" s="12"/>
    </row>
    <row r="2967" spans="1:20" ht="42.75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8273</v>
      </c>
      <c r="O2967" t="s">
        <v>8274</v>
      </c>
      <c r="P2967">
        <f t="shared" si="187"/>
        <v>109</v>
      </c>
      <c r="Q2967">
        <f t="shared" si="184"/>
        <v>41.92</v>
      </c>
      <c r="R2967" s="10">
        <f t="shared" si="185"/>
        <v>42162.729548611111</v>
      </c>
      <c r="S2967" s="12">
        <f t="shared" si="186"/>
        <v>2015</v>
      </c>
      <c r="T2967" s="12"/>
    </row>
    <row r="2968" spans="1:20" ht="42.75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8273</v>
      </c>
      <c r="O2968" t="s">
        <v>8274</v>
      </c>
      <c r="P2968">
        <f t="shared" si="187"/>
        <v>114</v>
      </c>
      <c r="Q2968">
        <f t="shared" si="184"/>
        <v>88.77</v>
      </c>
      <c r="R2968" s="10">
        <f t="shared" si="185"/>
        <v>42233.738564814819</v>
      </c>
      <c r="S2968" s="12">
        <f t="shared" si="186"/>
        <v>2015</v>
      </c>
      <c r="T2968" s="12"/>
    </row>
    <row r="2969" spans="1:20" ht="42.75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8273</v>
      </c>
      <c r="O2969" t="s">
        <v>8274</v>
      </c>
      <c r="P2969">
        <f t="shared" si="187"/>
        <v>114</v>
      </c>
      <c r="Q2969">
        <f t="shared" si="184"/>
        <v>80.23</v>
      </c>
      <c r="R2969" s="10">
        <f t="shared" si="185"/>
        <v>42042.197824074072</v>
      </c>
      <c r="S2969" s="12">
        <f t="shared" si="186"/>
        <v>2015</v>
      </c>
      <c r="T2969" s="12"/>
    </row>
    <row r="2970" spans="1:20" ht="28.5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8273</v>
      </c>
      <c r="O2970" t="s">
        <v>8274</v>
      </c>
      <c r="P2970">
        <f t="shared" si="187"/>
        <v>106</v>
      </c>
      <c r="Q2970">
        <f t="shared" si="184"/>
        <v>78.94</v>
      </c>
      <c r="R2970" s="10">
        <f t="shared" si="185"/>
        <v>42585.523842592593</v>
      </c>
      <c r="S2970" s="12">
        <f t="shared" si="186"/>
        <v>2016</v>
      </c>
      <c r="T2970" s="12"/>
    </row>
    <row r="2971" spans="1:20" ht="42.75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8273</v>
      </c>
      <c r="O2971" t="s">
        <v>8274</v>
      </c>
      <c r="P2971">
        <f t="shared" si="187"/>
        <v>163</v>
      </c>
      <c r="Q2971">
        <f t="shared" si="184"/>
        <v>95.59</v>
      </c>
      <c r="R2971" s="10">
        <f t="shared" si="185"/>
        <v>42097.786493055552</v>
      </c>
      <c r="S2971" s="12">
        <f t="shared" si="186"/>
        <v>2015</v>
      </c>
      <c r="T2971" s="12"/>
    </row>
    <row r="2972" spans="1:20" ht="42.75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8273</v>
      </c>
      <c r="O2972" t="s">
        <v>8274</v>
      </c>
      <c r="P2972">
        <f t="shared" si="187"/>
        <v>106</v>
      </c>
      <c r="Q2972">
        <f t="shared" si="184"/>
        <v>69.89</v>
      </c>
      <c r="R2972" s="10">
        <f t="shared" si="185"/>
        <v>41808.669571759259</v>
      </c>
      <c r="S2972" s="12">
        <f t="shared" si="186"/>
        <v>2014</v>
      </c>
      <c r="T2972" s="12"/>
    </row>
    <row r="2973" spans="1:20" ht="42.75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t="s">
        <v>8274</v>
      </c>
      <c r="P2973">
        <f t="shared" si="187"/>
        <v>100</v>
      </c>
      <c r="Q2973">
        <f t="shared" si="184"/>
        <v>74.53</v>
      </c>
      <c r="R2973" s="10">
        <f t="shared" si="185"/>
        <v>41852.658310185187</v>
      </c>
      <c r="S2973" s="12">
        <f t="shared" si="186"/>
        <v>2014</v>
      </c>
      <c r="T2973" s="12"/>
    </row>
    <row r="2974" spans="1:20" ht="28.5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8273</v>
      </c>
      <c r="O2974" t="s">
        <v>8274</v>
      </c>
      <c r="P2974">
        <f t="shared" si="187"/>
        <v>105</v>
      </c>
      <c r="Q2974">
        <f t="shared" si="184"/>
        <v>123.94</v>
      </c>
      <c r="R2974" s="10">
        <f t="shared" si="185"/>
        <v>42694.110185185185</v>
      </c>
      <c r="S2974" s="12">
        <f t="shared" si="186"/>
        <v>2016</v>
      </c>
      <c r="T2974" s="12"/>
    </row>
    <row r="2975" spans="1:20" ht="42.75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t="s">
        <v>8274</v>
      </c>
      <c r="P2975">
        <f t="shared" si="187"/>
        <v>175</v>
      </c>
      <c r="Q2975">
        <f t="shared" si="184"/>
        <v>264.85000000000002</v>
      </c>
      <c r="R2975" s="10">
        <f t="shared" si="185"/>
        <v>42341.818379629629</v>
      </c>
      <c r="S2975" s="12">
        <f t="shared" si="186"/>
        <v>2015</v>
      </c>
      <c r="T2975" s="12"/>
    </row>
    <row r="2976" spans="1:20" ht="42.75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8273</v>
      </c>
      <c r="O2976" t="s">
        <v>8274</v>
      </c>
      <c r="P2976">
        <f t="shared" si="187"/>
        <v>102</v>
      </c>
      <c r="Q2976">
        <f t="shared" si="184"/>
        <v>58.62</v>
      </c>
      <c r="R2976" s="10">
        <f t="shared" si="185"/>
        <v>41880.061006944445</v>
      </c>
      <c r="S2976" s="12">
        <f t="shared" si="186"/>
        <v>2014</v>
      </c>
      <c r="T2976" s="12"/>
    </row>
    <row r="2977" spans="1:20" ht="42.75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t="s">
        <v>8274</v>
      </c>
      <c r="P2977">
        <f t="shared" si="187"/>
        <v>100</v>
      </c>
      <c r="Q2977">
        <f t="shared" si="184"/>
        <v>70.88</v>
      </c>
      <c r="R2977" s="10">
        <f t="shared" si="185"/>
        <v>41941.683865740742</v>
      </c>
      <c r="S2977" s="12">
        <f t="shared" si="186"/>
        <v>2014</v>
      </c>
      <c r="T2977" s="12"/>
    </row>
    <row r="2978" spans="1:20" ht="42.75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8273</v>
      </c>
      <c r="O2978" t="s">
        <v>8274</v>
      </c>
      <c r="P2978">
        <f t="shared" si="187"/>
        <v>171</v>
      </c>
      <c r="Q2978">
        <f t="shared" si="184"/>
        <v>8.57</v>
      </c>
      <c r="R2978" s="10">
        <f t="shared" si="185"/>
        <v>42425.730671296296</v>
      </c>
      <c r="S2978" s="12">
        <f t="shared" si="186"/>
        <v>2016</v>
      </c>
      <c r="T2978" s="12"/>
    </row>
    <row r="2979" spans="1:20" ht="57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8273</v>
      </c>
      <c r="O2979" t="s">
        <v>8274</v>
      </c>
      <c r="P2979">
        <f t="shared" si="187"/>
        <v>114</v>
      </c>
      <c r="Q2979">
        <f t="shared" si="184"/>
        <v>113.57</v>
      </c>
      <c r="R2979" s="10">
        <f t="shared" si="185"/>
        <v>42026.88118055556</v>
      </c>
      <c r="S2979" s="12">
        <f t="shared" si="186"/>
        <v>2015</v>
      </c>
      <c r="T2979" s="12"/>
    </row>
    <row r="2980" spans="1:20" ht="42.75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8273</v>
      </c>
      <c r="O2980" t="s">
        <v>8274</v>
      </c>
      <c r="P2980">
        <f t="shared" si="187"/>
        <v>129</v>
      </c>
      <c r="Q2980">
        <f t="shared" si="184"/>
        <v>60.69</v>
      </c>
      <c r="R2980" s="10">
        <f t="shared" si="185"/>
        <v>41922.640590277777</v>
      </c>
      <c r="S2980" s="12">
        <f t="shared" si="186"/>
        <v>2014</v>
      </c>
      <c r="T2980" s="12"/>
    </row>
    <row r="2981" spans="1:20" ht="42.75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8273</v>
      </c>
      <c r="O2981" t="s">
        <v>8274</v>
      </c>
      <c r="P2981">
        <f t="shared" si="187"/>
        <v>101</v>
      </c>
      <c r="Q2981">
        <f t="shared" si="184"/>
        <v>110.22</v>
      </c>
      <c r="R2981" s="10">
        <f t="shared" si="185"/>
        <v>41993.824340277773</v>
      </c>
      <c r="S2981" s="12">
        <f t="shared" si="186"/>
        <v>2014</v>
      </c>
      <c r="T2981" s="12"/>
    </row>
    <row r="2982" spans="1:20" ht="42.75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8273</v>
      </c>
      <c r="O2982" t="s">
        <v>8274</v>
      </c>
      <c r="P2982">
        <f t="shared" si="187"/>
        <v>109</v>
      </c>
      <c r="Q2982">
        <f t="shared" si="184"/>
        <v>136.46</v>
      </c>
      <c r="R2982" s="10">
        <f t="shared" si="185"/>
        <v>42219.915856481486</v>
      </c>
      <c r="S2982" s="12">
        <f t="shared" si="186"/>
        <v>2015</v>
      </c>
      <c r="T2982" s="12"/>
    </row>
    <row r="2983" spans="1:20" ht="42.75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8273</v>
      </c>
      <c r="O2983" t="s">
        <v>8313</v>
      </c>
      <c r="P2983">
        <f t="shared" si="187"/>
        <v>129</v>
      </c>
      <c r="Q2983">
        <f t="shared" si="184"/>
        <v>53.16</v>
      </c>
      <c r="R2983" s="10">
        <f t="shared" si="185"/>
        <v>42225.559675925921</v>
      </c>
      <c r="S2983" s="12">
        <f t="shared" si="186"/>
        <v>2015</v>
      </c>
      <c r="T2983" s="12"/>
    </row>
    <row r="2984" spans="1:20" ht="28.5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8273</v>
      </c>
      <c r="O2984" t="s">
        <v>8313</v>
      </c>
      <c r="P2984">
        <f t="shared" si="187"/>
        <v>102</v>
      </c>
      <c r="Q2984">
        <f t="shared" si="184"/>
        <v>86.49</v>
      </c>
      <c r="R2984" s="10">
        <f t="shared" si="185"/>
        <v>42381.686840277776</v>
      </c>
      <c r="S2984" s="12">
        <f t="shared" si="186"/>
        <v>2016</v>
      </c>
      <c r="T2984" s="12"/>
    </row>
    <row r="2985" spans="1:20" ht="42.75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8273</v>
      </c>
      <c r="O2985" t="s">
        <v>8313</v>
      </c>
      <c r="P2985">
        <f t="shared" si="187"/>
        <v>147</v>
      </c>
      <c r="Q2985">
        <f t="shared" si="184"/>
        <v>155.24</v>
      </c>
      <c r="R2985" s="10">
        <f t="shared" si="185"/>
        <v>41894.632361111115</v>
      </c>
      <c r="S2985" s="12">
        <f t="shared" si="186"/>
        <v>2014</v>
      </c>
      <c r="T2985" s="12"/>
    </row>
    <row r="2986" spans="1:20" ht="42.75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8273</v>
      </c>
      <c r="O2986" t="s">
        <v>8313</v>
      </c>
      <c r="P2986">
        <f t="shared" si="187"/>
        <v>100</v>
      </c>
      <c r="Q2986">
        <f t="shared" si="184"/>
        <v>115.08</v>
      </c>
      <c r="R2986" s="10">
        <f t="shared" si="185"/>
        <v>42576.278715277775</v>
      </c>
      <c r="S2986" s="12">
        <f t="shared" si="186"/>
        <v>2016</v>
      </c>
      <c r="T2986" s="12"/>
    </row>
    <row r="2987" spans="1:20" ht="42.75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8273</v>
      </c>
      <c r="O2987" t="s">
        <v>8313</v>
      </c>
      <c r="P2987">
        <f t="shared" si="187"/>
        <v>122</v>
      </c>
      <c r="Q2987">
        <f t="shared" si="184"/>
        <v>109.59</v>
      </c>
      <c r="R2987" s="10">
        <f t="shared" si="185"/>
        <v>42654.973703703698</v>
      </c>
      <c r="S2987" s="12">
        <f t="shared" si="186"/>
        <v>2016</v>
      </c>
      <c r="T2987" s="12"/>
    </row>
    <row r="2988" spans="1:20" ht="42.75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8273</v>
      </c>
      <c r="O2988" t="s">
        <v>8313</v>
      </c>
      <c r="P2988">
        <f t="shared" si="187"/>
        <v>106</v>
      </c>
      <c r="Q2988">
        <f t="shared" si="184"/>
        <v>45.21</v>
      </c>
      <c r="R2988" s="10">
        <f t="shared" si="185"/>
        <v>42431.500069444446</v>
      </c>
      <c r="S2988" s="12">
        <f t="shared" si="186"/>
        <v>2016</v>
      </c>
      <c r="T2988" s="12"/>
    </row>
    <row r="2989" spans="1:20" ht="57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8273</v>
      </c>
      <c r="O2989" t="s">
        <v>8313</v>
      </c>
      <c r="P2989">
        <f t="shared" si="187"/>
        <v>110</v>
      </c>
      <c r="Q2989">
        <f t="shared" si="184"/>
        <v>104.15</v>
      </c>
      <c r="R2989" s="10">
        <f t="shared" si="185"/>
        <v>42627.307303240741</v>
      </c>
      <c r="S2989" s="12">
        <f t="shared" si="186"/>
        <v>2016</v>
      </c>
      <c r="T2989" s="12"/>
    </row>
    <row r="2990" spans="1:20" ht="42.75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8273</v>
      </c>
      <c r="O2990" t="s">
        <v>8313</v>
      </c>
      <c r="P2990">
        <f t="shared" si="187"/>
        <v>100</v>
      </c>
      <c r="Q2990">
        <f t="shared" si="184"/>
        <v>35.71</v>
      </c>
      <c r="R2990" s="10">
        <f t="shared" si="185"/>
        <v>42511.362048611118</v>
      </c>
      <c r="S2990" s="12">
        <f t="shared" si="186"/>
        <v>2016</v>
      </c>
      <c r="T2990" s="12"/>
    </row>
    <row r="2991" spans="1:20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8273</v>
      </c>
      <c r="O2991" t="s">
        <v>8313</v>
      </c>
      <c r="P2991">
        <f t="shared" si="187"/>
        <v>177</v>
      </c>
      <c r="Q2991">
        <f t="shared" si="184"/>
        <v>97</v>
      </c>
      <c r="R2991" s="10">
        <f t="shared" si="185"/>
        <v>42337.02039351852</v>
      </c>
      <c r="S2991" s="12">
        <f t="shared" si="186"/>
        <v>2015</v>
      </c>
      <c r="T2991" s="12"/>
    </row>
    <row r="2992" spans="1:20" ht="42.75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8273</v>
      </c>
      <c r="O2992" t="s">
        <v>8313</v>
      </c>
      <c r="P2992">
        <f t="shared" si="187"/>
        <v>100</v>
      </c>
      <c r="Q2992">
        <f t="shared" si="184"/>
        <v>370.37</v>
      </c>
      <c r="R2992" s="10">
        <f t="shared" si="185"/>
        <v>42341.57430555555</v>
      </c>
      <c r="S2992" s="12">
        <f t="shared" si="186"/>
        <v>2015</v>
      </c>
      <c r="T2992" s="12"/>
    </row>
    <row r="2993" spans="1:20" ht="42.75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t="s">
        <v>8313</v>
      </c>
      <c r="P2993">
        <f t="shared" si="187"/>
        <v>103</v>
      </c>
      <c r="Q2993">
        <f t="shared" si="184"/>
        <v>94.41</v>
      </c>
      <c r="R2993" s="10">
        <f t="shared" si="185"/>
        <v>42740.837152777778</v>
      </c>
      <c r="S2993" s="12">
        <f t="shared" si="186"/>
        <v>2017</v>
      </c>
      <c r="T2993" s="12"/>
    </row>
    <row r="2994" spans="1:20" ht="42.75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8273</v>
      </c>
      <c r="O2994" t="s">
        <v>8313</v>
      </c>
      <c r="P2994">
        <f t="shared" si="187"/>
        <v>105</v>
      </c>
      <c r="Q2994">
        <f t="shared" si="184"/>
        <v>48.98</v>
      </c>
      <c r="R2994" s="10">
        <f t="shared" si="185"/>
        <v>42622.767476851848</v>
      </c>
      <c r="S2994" s="12">
        <f t="shared" si="186"/>
        <v>2016</v>
      </c>
      <c r="T2994" s="12"/>
    </row>
    <row r="2995" spans="1:20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8273</v>
      </c>
      <c r="O2995" t="s">
        <v>8313</v>
      </c>
      <c r="P2995">
        <f t="shared" si="187"/>
        <v>100</v>
      </c>
      <c r="Q2995">
        <f t="shared" si="184"/>
        <v>45.59</v>
      </c>
      <c r="R2995" s="10">
        <f t="shared" si="185"/>
        <v>42390.838738425926</v>
      </c>
      <c r="S2995" s="12">
        <f t="shared" si="186"/>
        <v>2016</v>
      </c>
      <c r="T2995" s="12"/>
    </row>
    <row r="2996" spans="1:20" ht="42.75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8273</v>
      </c>
      <c r="O2996" t="s">
        <v>8313</v>
      </c>
      <c r="P2996">
        <f t="shared" si="187"/>
        <v>458</v>
      </c>
      <c r="Q2996">
        <f t="shared" si="184"/>
        <v>23.28</v>
      </c>
      <c r="R2996" s="10">
        <f t="shared" si="185"/>
        <v>41885.478842592594</v>
      </c>
      <c r="S2996" s="12">
        <f t="shared" si="186"/>
        <v>2014</v>
      </c>
      <c r="T2996" s="12"/>
    </row>
    <row r="2997" spans="1:20" ht="42.75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8273</v>
      </c>
      <c r="O2997" t="s">
        <v>8313</v>
      </c>
      <c r="P2997">
        <f t="shared" si="187"/>
        <v>105</v>
      </c>
      <c r="Q2997">
        <f t="shared" si="184"/>
        <v>63.23</v>
      </c>
      <c r="R2997" s="10">
        <f t="shared" si="185"/>
        <v>42724.665173611109</v>
      </c>
      <c r="S2997" s="12">
        <f t="shared" si="186"/>
        <v>2016</v>
      </c>
      <c r="T2997" s="12"/>
    </row>
    <row r="2998" spans="1:20" ht="28.5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8273</v>
      </c>
      <c r="O2998" t="s">
        <v>8313</v>
      </c>
      <c r="P2998">
        <f t="shared" si="187"/>
        <v>172</v>
      </c>
      <c r="Q2998">
        <f t="shared" si="184"/>
        <v>153.52000000000001</v>
      </c>
      <c r="R2998" s="10">
        <f t="shared" si="185"/>
        <v>42090.912500000006</v>
      </c>
      <c r="S2998" s="12">
        <f t="shared" si="186"/>
        <v>2015</v>
      </c>
      <c r="T2998" s="12"/>
    </row>
    <row r="2999" spans="1:20" ht="42.75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8273</v>
      </c>
      <c r="O2999" t="s">
        <v>8313</v>
      </c>
      <c r="P2999">
        <f t="shared" si="187"/>
        <v>104</v>
      </c>
      <c r="Q2999">
        <f t="shared" si="184"/>
        <v>90.2</v>
      </c>
      <c r="R2999" s="10">
        <f t="shared" si="185"/>
        <v>42775.733715277776</v>
      </c>
      <c r="S2999" s="12">
        <f t="shared" si="186"/>
        <v>2017</v>
      </c>
      <c r="T2999" s="12"/>
    </row>
    <row r="3000" spans="1:20" ht="42.75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8273</v>
      </c>
      <c r="O3000" t="s">
        <v>8313</v>
      </c>
      <c r="P3000">
        <f t="shared" si="187"/>
        <v>103</v>
      </c>
      <c r="Q3000">
        <f t="shared" si="184"/>
        <v>118.97</v>
      </c>
      <c r="R3000" s="10">
        <f t="shared" si="185"/>
        <v>41778.193622685183</v>
      </c>
      <c r="S3000" s="12">
        <f t="shared" si="186"/>
        <v>2014</v>
      </c>
      <c r="T3000" s="12"/>
    </row>
    <row r="3001" spans="1:20" ht="42.75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8273</v>
      </c>
      <c r="O3001" t="s">
        <v>8313</v>
      </c>
      <c r="P3001">
        <f t="shared" si="187"/>
        <v>119</v>
      </c>
      <c r="Q3001">
        <f t="shared" si="184"/>
        <v>80.25</v>
      </c>
      <c r="R3001" s="10">
        <f t="shared" si="185"/>
        <v>42780.740277777775</v>
      </c>
      <c r="S3001" s="12">
        <f t="shared" si="186"/>
        <v>2017</v>
      </c>
      <c r="T3001" s="12"/>
    </row>
    <row r="3002" spans="1:20" ht="42.75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8273</v>
      </c>
      <c r="O3002" t="s">
        <v>8313</v>
      </c>
      <c r="P3002">
        <f t="shared" si="187"/>
        <v>100</v>
      </c>
      <c r="Q3002">
        <f t="shared" si="184"/>
        <v>62.5</v>
      </c>
      <c r="R3002" s="10">
        <f t="shared" si="185"/>
        <v>42752.827199074076</v>
      </c>
      <c r="S3002" s="12">
        <f t="shared" si="186"/>
        <v>2017</v>
      </c>
      <c r="T3002" s="12"/>
    </row>
    <row r="3003" spans="1:20" ht="42.75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8273</v>
      </c>
      <c r="O3003" t="s">
        <v>8313</v>
      </c>
      <c r="P3003">
        <f t="shared" si="187"/>
        <v>319</v>
      </c>
      <c r="Q3003">
        <f t="shared" si="184"/>
        <v>131.38</v>
      </c>
      <c r="R3003" s="10">
        <f t="shared" si="185"/>
        <v>42534.895625000005</v>
      </c>
      <c r="S3003" s="12">
        <f t="shared" si="186"/>
        <v>2016</v>
      </c>
      <c r="T3003" s="12"/>
    </row>
    <row r="3004" spans="1:20" ht="28.5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8273</v>
      </c>
      <c r="O3004" t="s">
        <v>8313</v>
      </c>
      <c r="P3004">
        <f t="shared" si="187"/>
        <v>109</v>
      </c>
      <c r="Q3004">
        <f t="shared" si="184"/>
        <v>73.03</v>
      </c>
      <c r="R3004" s="10">
        <f t="shared" si="185"/>
        <v>41239.83625</v>
      </c>
      <c r="S3004" s="12">
        <f t="shared" si="186"/>
        <v>2012</v>
      </c>
      <c r="T3004" s="12"/>
    </row>
    <row r="3005" spans="1:20" ht="42.75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8273</v>
      </c>
      <c r="O3005" t="s">
        <v>8313</v>
      </c>
      <c r="P3005">
        <f t="shared" si="187"/>
        <v>101</v>
      </c>
      <c r="Q3005">
        <f t="shared" si="184"/>
        <v>178.53</v>
      </c>
      <c r="R3005" s="10">
        <f t="shared" si="185"/>
        <v>42398.849259259259</v>
      </c>
      <c r="S3005" s="12">
        <f t="shared" si="186"/>
        <v>2016</v>
      </c>
      <c r="T3005" s="12"/>
    </row>
    <row r="3006" spans="1:20" ht="42.75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8273</v>
      </c>
      <c r="O3006" t="s">
        <v>8313</v>
      </c>
      <c r="P3006">
        <f t="shared" si="187"/>
        <v>113</v>
      </c>
      <c r="Q3006">
        <f t="shared" si="184"/>
        <v>162.91</v>
      </c>
      <c r="R3006" s="10">
        <f t="shared" si="185"/>
        <v>41928.881064814814</v>
      </c>
      <c r="S3006" s="12">
        <f t="shared" si="186"/>
        <v>2014</v>
      </c>
      <c r="T3006" s="12"/>
    </row>
    <row r="3007" spans="1:20" ht="42.75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8273</v>
      </c>
      <c r="O3007" t="s">
        <v>8313</v>
      </c>
      <c r="P3007">
        <f t="shared" si="187"/>
        <v>120</v>
      </c>
      <c r="Q3007">
        <f t="shared" si="184"/>
        <v>108.24</v>
      </c>
      <c r="R3007" s="10">
        <f t="shared" si="185"/>
        <v>41888.674826388888</v>
      </c>
      <c r="S3007" s="12">
        <f t="shared" si="186"/>
        <v>2014</v>
      </c>
      <c r="T3007" s="12"/>
    </row>
    <row r="3008" spans="1:20" ht="28.5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8273</v>
      </c>
      <c r="O3008" t="s">
        <v>8313</v>
      </c>
      <c r="P3008">
        <f t="shared" si="187"/>
        <v>108</v>
      </c>
      <c r="Q3008">
        <f t="shared" si="184"/>
        <v>88.87</v>
      </c>
      <c r="R3008" s="10">
        <f t="shared" si="185"/>
        <v>41957.756840277783</v>
      </c>
      <c r="S3008" s="12">
        <f t="shared" si="186"/>
        <v>2014</v>
      </c>
      <c r="T3008" s="12"/>
    </row>
    <row r="3009" spans="1:20" ht="28.5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8273</v>
      </c>
      <c r="O3009" t="s">
        <v>8313</v>
      </c>
      <c r="P3009">
        <f t="shared" si="187"/>
        <v>180</v>
      </c>
      <c r="Q3009">
        <f t="shared" si="184"/>
        <v>54</v>
      </c>
      <c r="R3009" s="10">
        <f t="shared" si="185"/>
        <v>42098.216238425928</v>
      </c>
      <c r="S3009" s="12">
        <f t="shared" si="186"/>
        <v>2015</v>
      </c>
      <c r="T3009" s="12"/>
    </row>
    <row r="3010" spans="1:20" ht="42.75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8273</v>
      </c>
      <c r="O3010" t="s">
        <v>8313</v>
      </c>
      <c r="P3010">
        <f t="shared" si="187"/>
        <v>101</v>
      </c>
      <c r="Q3010">
        <f t="shared" si="184"/>
        <v>116.73</v>
      </c>
      <c r="R3010" s="10">
        <f t="shared" si="185"/>
        <v>42360.212025462963</v>
      </c>
      <c r="S3010" s="12">
        <f t="shared" si="186"/>
        <v>2015</v>
      </c>
      <c r="T3010" s="12"/>
    </row>
    <row r="3011" spans="1:20" ht="42.75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8273</v>
      </c>
      <c r="O3011" t="s">
        <v>8313</v>
      </c>
      <c r="P3011">
        <f t="shared" si="187"/>
        <v>120</v>
      </c>
      <c r="Q3011">
        <f t="shared" ref="Q3011:Q3074" si="188">IFERROR(ROUND(E3011/L3011,2),0)</f>
        <v>233.9</v>
      </c>
      <c r="R3011" s="10">
        <f t="shared" ref="R3011:R3074" si="189">(((J3011/60)/60)/24)+DATE(1970,1,1)</f>
        <v>41939.569907407407</v>
      </c>
      <c r="S3011" s="12">
        <f t="shared" ref="S3011:S3074" si="190">YEAR(R3011)</f>
        <v>2014</v>
      </c>
      <c r="T3011" s="12"/>
    </row>
    <row r="3012" spans="1:20" ht="42.75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8273</v>
      </c>
      <c r="O3012" t="s">
        <v>8313</v>
      </c>
      <c r="P3012">
        <f t="shared" ref="P3012:P3075" si="191">ROUND(E3012/D3012*100,0)</f>
        <v>158</v>
      </c>
      <c r="Q3012">
        <f t="shared" si="188"/>
        <v>158</v>
      </c>
      <c r="R3012" s="10">
        <f t="shared" si="189"/>
        <v>41996.832395833335</v>
      </c>
      <c r="S3012" s="12">
        <f t="shared" si="190"/>
        <v>2014</v>
      </c>
      <c r="T3012" s="12"/>
    </row>
    <row r="3013" spans="1:20" ht="42.75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8273</v>
      </c>
      <c r="O3013" t="s">
        <v>8313</v>
      </c>
      <c r="P3013">
        <f t="shared" si="191"/>
        <v>124</v>
      </c>
      <c r="Q3013">
        <f t="shared" si="188"/>
        <v>14.84</v>
      </c>
      <c r="R3013" s="10">
        <f t="shared" si="189"/>
        <v>42334.468935185185</v>
      </c>
      <c r="S3013" s="12">
        <f t="shared" si="190"/>
        <v>2015</v>
      </c>
      <c r="T3013" s="12"/>
    </row>
    <row r="3014" spans="1:20" ht="42.75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8273</v>
      </c>
      <c r="O3014" t="s">
        <v>8313</v>
      </c>
      <c r="P3014">
        <f t="shared" si="191"/>
        <v>117</v>
      </c>
      <c r="Q3014">
        <f t="shared" si="188"/>
        <v>85.18</v>
      </c>
      <c r="R3014" s="10">
        <f t="shared" si="189"/>
        <v>42024.702893518523</v>
      </c>
      <c r="S3014" s="12">
        <f t="shared" si="190"/>
        <v>2015</v>
      </c>
      <c r="T3014" s="12"/>
    </row>
    <row r="3015" spans="1:20" ht="42.75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8273</v>
      </c>
      <c r="O3015" t="s">
        <v>8313</v>
      </c>
      <c r="P3015">
        <f t="shared" si="191"/>
        <v>157</v>
      </c>
      <c r="Q3015">
        <f t="shared" si="188"/>
        <v>146.69</v>
      </c>
      <c r="R3015" s="10">
        <f t="shared" si="189"/>
        <v>42146.836215277777</v>
      </c>
      <c r="S3015" s="12">
        <f t="shared" si="190"/>
        <v>2015</v>
      </c>
      <c r="T3015" s="12"/>
    </row>
    <row r="3016" spans="1:20" ht="42.75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8273</v>
      </c>
      <c r="O3016" t="s">
        <v>8313</v>
      </c>
      <c r="P3016">
        <f t="shared" si="191"/>
        <v>113</v>
      </c>
      <c r="Q3016">
        <f t="shared" si="188"/>
        <v>50.76</v>
      </c>
      <c r="R3016" s="10">
        <f t="shared" si="189"/>
        <v>41920.123611111114</v>
      </c>
      <c r="S3016" s="12">
        <f t="shared" si="190"/>
        <v>2014</v>
      </c>
      <c r="T3016" s="12"/>
    </row>
    <row r="3017" spans="1:20" ht="42.75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8273</v>
      </c>
      <c r="O3017" t="s">
        <v>8313</v>
      </c>
      <c r="P3017">
        <f t="shared" si="191"/>
        <v>103</v>
      </c>
      <c r="Q3017">
        <f t="shared" si="188"/>
        <v>87.7</v>
      </c>
      <c r="R3017" s="10">
        <f t="shared" si="189"/>
        <v>41785.72729166667</v>
      </c>
      <c r="S3017" s="12">
        <f t="shared" si="190"/>
        <v>2014</v>
      </c>
      <c r="T3017" s="12"/>
    </row>
    <row r="3018" spans="1:20" ht="42.75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8273</v>
      </c>
      <c r="O3018" t="s">
        <v>8313</v>
      </c>
      <c r="P3018">
        <f t="shared" si="191"/>
        <v>103</v>
      </c>
      <c r="Q3018">
        <f t="shared" si="188"/>
        <v>242.28</v>
      </c>
      <c r="R3018" s="10">
        <f t="shared" si="189"/>
        <v>41778.548055555555</v>
      </c>
      <c r="S3018" s="12">
        <f t="shared" si="190"/>
        <v>2014</v>
      </c>
      <c r="T3018" s="12"/>
    </row>
    <row r="3019" spans="1:20" ht="42.75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8273</v>
      </c>
      <c r="O3019" t="s">
        <v>8313</v>
      </c>
      <c r="P3019">
        <f t="shared" si="191"/>
        <v>106</v>
      </c>
      <c r="Q3019">
        <f t="shared" si="188"/>
        <v>146.44999999999999</v>
      </c>
      <c r="R3019" s="10">
        <f t="shared" si="189"/>
        <v>41841.850034722222</v>
      </c>
      <c r="S3019" s="12">
        <f t="shared" si="190"/>
        <v>2014</v>
      </c>
      <c r="T3019" s="12"/>
    </row>
    <row r="3020" spans="1:20" ht="42.75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8273</v>
      </c>
      <c r="O3020" t="s">
        <v>8313</v>
      </c>
      <c r="P3020">
        <f t="shared" si="191"/>
        <v>101</v>
      </c>
      <c r="Q3020">
        <f t="shared" si="188"/>
        <v>103.17</v>
      </c>
      <c r="R3020" s="10">
        <f t="shared" si="189"/>
        <v>42163.29833333334</v>
      </c>
      <c r="S3020" s="12">
        <f t="shared" si="190"/>
        <v>2015</v>
      </c>
      <c r="T3020" s="12"/>
    </row>
    <row r="3021" spans="1:20" ht="42.75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8273</v>
      </c>
      <c r="O3021" t="s">
        <v>8313</v>
      </c>
      <c r="P3021">
        <f t="shared" si="191"/>
        <v>121</v>
      </c>
      <c r="Q3021">
        <f t="shared" si="188"/>
        <v>80.459999999999994</v>
      </c>
      <c r="R3021" s="10">
        <f t="shared" si="189"/>
        <v>41758.833564814813</v>
      </c>
      <c r="S3021" s="12">
        <f t="shared" si="190"/>
        <v>2014</v>
      </c>
      <c r="T3021" s="12"/>
    </row>
    <row r="3022" spans="1:20" ht="42.75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8273</v>
      </c>
      <c r="O3022" t="s">
        <v>8313</v>
      </c>
      <c r="P3022">
        <f t="shared" si="191"/>
        <v>101</v>
      </c>
      <c r="Q3022">
        <f t="shared" si="188"/>
        <v>234.67</v>
      </c>
      <c r="R3022" s="10">
        <f t="shared" si="189"/>
        <v>42170.846446759257</v>
      </c>
      <c r="S3022" s="12">
        <f t="shared" si="190"/>
        <v>2015</v>
      </c>
      <c r="T3022" s="12"/>
    </row>
    <row r="3023" spans="1:20" ht="42.75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8273</v>
      </c>
      <c r="O3023" t="s">
        <v>8313</v>
      </c>
      <c r="P3023">
        <f t="shared" si="191"/>
        <v>116</v>
      </c>
      <c r="Q3023">
        <f t="shared" si="188"/>
        <v>50.69</v>
      </c>
      <c r="R3023" s="10">
        <f t="shared" si="189"/>
        <v>42660.618854166663</v>
      </c>
      <c r="S3023" s="12">
        <f t="shared" si="190"/>
        <v>2016</v>
      </c>
      <c r="T3023" s="12"/>
    </row>
    <row r="3024" spans="1:20" ht="42.75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8273</v>
      </c>
      <c r="O3024" t="s">
        <v>8313</v>
      </c>
      <c r="P3024">
        <f t="shared" si="191"/>
        <v>101</v>
      </c>
      <c r="Q3024">
        <f t="shared" si="188"/>
        <v>162.71</v>
      </c>
      <c r="R3024" s="10">
        <f t="shared" si="189"/>
        <v>42564.95380787037</v>
      </c>
      <c r="S3024" s="12">
        <f t="shared" si="190"/>
        <v>2016</v>
      </c>
      <c r="T3024" s="12"/>
    </row>
    <row r="3025" spans="1:20" ht="42.75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8273</v>
      </c>
      <c r="O3025" t="s">
        <v>8313</v>
      </c>
      <c r="P3025">
        <f t="shared" si="191"/>
        <v>103</v>
      </c>
      <c r="Q3025">
        <f t="shared" si="188"/>
        <v>120.17</v>
      </c>
      <c r="R3025" s="10">
        <f t="shared" si="189"/>
        <v>42121.675763888896</v>
      </c>
      <c r="S3025" s="12">
        <f t="shared" si="190"/>
        <v>2015</v>
      </c>
      <c r="T3025" s="12"/>
    </row>
    <row r="3026" spans="1:20" ht="42.75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8273</v>
      </c>
      <c r="O3026" t="s">
        <v>8313</v>
      </c>
      <c r="P3026">
        <f t="shared" si="191"/>
        <v>246</v>
      </c>
      <c r="Q3026">
        <f t="shared" si="188"/>
        <v>67.7</v>
      </c>
      <c r="R3026" s="10">
        <f t="shared" si="189"/>
        <v>41158.993923611109</v>
      </c>
      <c r="S3026" s="12">
        <f t="shared" si="190"/>
        <v>2012</v>
      </c>
      <c r="T3026" s="12"/>
    </row>
    <row r="3027" spans="1:20" ht="42.75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8273</v>
      </c>
      <c r="O3027" t="s">
        <v>8313</v>
      </c>
      <c r="P3027">
        <f t="shared" si="191"/>
        <v>302</v>
      </c>
      <c r="Q3027">
        <f t="shared" si="188"/>
        <v>52.1</v>
      </c>
      <c r="R3027" s="10">
        <f t="shared" si="189"/>
        <v>41761.509409722225</v>
      </c>
      <c r="S3027" s="12">
        <f t="shared" si="190"/>
        <v>2014</v>
      </c>
      <c r="T3027" s="12"/>
    </row>
    <row r="3028" spans="1:20" ht="42.75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8273</v>
      </c>
      <c r="O3028" t="s">
        <v>8313</v>
      </c>
      <c r="P3028">
        <f t="shared" si="191"/>
        <v>143</v>
      </c>
      <c r="Q3028">
        <f t="shared" si="188"/>
        <v>51.6</v>
      </c>
      <c r="R3028" s="10">
        <f t="shared" si="189"/>
        <v>42783.459398148145</v>
      </c>
      <c r="S3028" s="12">
        <f t="shared" si="190"/>
        <v>2017</v>
      </c>
      <c r="T3028" s="12"/>
    </row>
    <row r="3029" spans="1:20" ht="42.75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8273</v>
      </c>
      <c r="O3029" t="s">
        <v>8313</v>
      </c>
      <c r="P3029">
        <f t="shared" si="191"/>
        <v>131</v>
      </c>
      <c r="Q3029">
        <f t="shared" si="188"/>
        <v>164.3</v>
      </c>
      <c r="R3029" s="10">
        <f t="shared" si="189"/>
        <v>42053.704293981486</v>
      </c>
      <c r="S3029" s="12">
        <f t="shared" si="190"/>
        <v>2015</v>
      </c>
      <c r="T3029" s="12"/>
    </row>
    <row r="3030" spans="1:20" ht="28.5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8273</v>
      </c>
      <c r="O3030" t="s">
        <v>8313</v>
      </c>
      <c r="P3030">
        <f t="shared" si="191"/>
        <v>168</v>
      </c>
      <c r="Q3030">
        <f t="shared" si="188"/>
        <v>84.86</v>
      </c>
      <c r="R3030" s="10">
        <f t="shared" si="189"/>
        <v>42567.264178240745</v>
      </c>
      <c r="S3030" s="12">
        <f t="shared" si="190"/>
        <v>2016</v>
      </c>
      <c r="T3030" s="12"/>
    </row>
    <row r="3031" spans="1:20" ht="42.75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8273</v>
      </c>
      <c r="O3031" t="s">
        <v>8313</v>
      </c>
      <c r="P3031">
        <f t="shared" si="191"/>
        <v>110</v>
      </c>
      <c r="Q3031">
        <f t="shared" si="188"/>
        <v>94.55</v>
      </c>
      <c r="R3031" s="10">
        <f t="shared" si="189"/>
        <v>41932.708877314813</v>
      </c>
      <c r="S3031" s="12">
        <f t="shared" si="190"/>
        <v>2014</v>
      </c>
      <c r="T3031" s="12"/>
    </row>
    <row r="3032" spans="1:20" ht="42.75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8273</v>
      </c>
      <c r="O3032" t="s">
        <v>8313</v>
      </c>
      <c r="P3032">
        <f t="shared" si="191"/>
        <v>107</v>
      </c>
      <c r="Q3032">
        <f t="shared" si="188"/>
        <v>45.54</v>
      </c>
      <c r="R3032" s="10">
        <f t="shared" si="189"/>
        <v>42233.747349537036</v>
      </c>
      <c r="S3032" s="12">
        <f t="shared" si="190"/>
        <v>2015</v>
      </c>
      <c r="T3032" s="12"/>
    </row>
    <row r="3033" spans="1:20" ht="71.25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8273</v>
      </c>
      <c r="O3033" t="s">
        <v>8313</v>
      </c>
      <c r="P3033">
        <f t="shared" si="191"/>
        <v>100</v>
      </c>
      <c r="Q3033">
        <f t="shared" si="188"/>
        <v>51.72</v>
      </c>
      <c r="R3033" s="10">
        <f t="shared" si="189"/>
        <v>42597.882488425923</v>
      </c>
      <c r="S3033" s="12">
        <f t="shared" si="190"/>
        <v>2016</v>
      </c>
      <c r="T3033" s="12"/>
    </row>
    <row r="3034" spans="1:20" ht="42.75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8273</v>
      </c>
      <c r="O3034" t="s">
        <v>8313</v>
      </c>
      <c r="P3034">
        <f t="shared" si="191"/>
        <v>127</v>
      </c>
      <c r="Q3034">
        <f t="shared" si="188"/>
        <v>50.88</v>
      </c>
      <c r="R3034" s="10">
        <f t="shared" si="189"/>
        <v>42228.044664351852</v>
      </c>
      <c r="S3034" s="12">
        <f t="shared" si="190"/>
        <v>2015</v>
      </c>
      <c r="T3034" s="12"/>
    </row>
    <row r="3035" spans="1:20" ht="42.75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8273</v>
      </c>
      <c r="O3035" t="s">
        <v>8313</v>
      </c>
      <c r="P3035">
        <f t="shared" si="191"/>
        <v>147</v>
      </c>
      <c r="Q3035">
        <f t="shared" si="188"/>
        <v>191.13</v>
      </c>
      <c r="R3035" s="10">
        <f t="shared" si="189"/>
        <v>42570.110243055555</v>
      </c>
      <c r="S3035" s="12">
        <f t="shared" si="190"/>
        <v>2016</v>
      </c>
      <c r="T3035" s="12"/>
    </row>
    <row r="3036" spans="1:20" ht="57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8273</v>
      </c>
      <c r="O3036" t="s">
        <v>8313</v>
      </c>
      <c r="P3036">
        <f t="shared" si="191"/>
        <v>113</v>
      </c>
      <c r="Q3036">
        <f t="shared" si="188"/>
        <v>89.31</v>
      </c>
      <c r="R3036" s="10">
        <f t="shared" si="189"/>
        <v>42644.535358796296</v>
      </c>
      <c r="S3036" s="12">
        <f t="shared" si="190"/>
        <v>2016</v>
      </c>
      <c r="T3036" s="12"/>
    </row>
    <row r="3037" spans="1:20" ht="28.5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8273</v>
      </c>
      <c r="O3037" t="s">
        <v>8313</v>
      </c>
      <c r="P3037">
        <f t="shared" si="191"/>
        <v>109</v>
      </c>
      <c r="Q3037">
        <f t="shared" si="188"/>
        <v>88.59</v>
      </c>
      <c r="R3037" s="10">
        <f t="shared" si="189"/>
        <v>41368.560289351852</v>
      </c>
      <c r="S3037" s="12">
        <f t="shared" si="190"/>
        <v>2013</v>
      </c>
      <c r="T3037" s="12"/>
    </row>
    <row r="3038" spans="1:20" ht="42.75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8273</v>
      </c>
      <c r="O3038" t="s">
        <v>8313</v>
      </c>
      <c r="P3038">
        <f t="shared" si="191"/>
        <v>127</v>
      </c>
      <c r="Q3038">
        <f t="shared" si="188"/>
        <v>96.3</v>
      </c>
      <c r="R3038" s="10">
        <f t="shared" si="189"/>
        <v>41466.785231481481</v>
      </c>
      <c r="S3038" s="12">
        <f t="shared" si="190"/>
        <v>2013</v>
      </c>
      <c r="T3038" s="12"/>
    </row>
    <row r="3039" spans="1:20" ht="57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8273</v>
      </c>
      <c r="O3039" t="s">
        <v>8313</v>
      </c>
      <c r="P3039">
        <f t="shared" si="191"/>
        <v>213</v>
      </c>
      <c r="Q3039">
        <f t="shared" si="188"/>
        <v>33.31</v>
      </c>
      <c r="R3039" s="10">
        <f t="shared" si="189"/>
        <v>40378.893206018518</v>
      </c>
      <c r="S3039" s="12">
        <f t="shared" si="190"/>
        <v>2010</v>
      </c>
      <c r="T3039" s="12"/>
    </row>
    <row r="3040" spans="1:20" ht="42.75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8273</v>
      </c>
      <c r="O3040" t="s">
        <v>8313</v>
      </c>
      <c r="P3040">
        <f t="shared" si="191"/>
        <v>101</v>
      </c>
      <c r="Q3040">
        <f t="shared" si="188"/>
        <v>37.22</v>
      </c>
      <c r="R3040" s="10">
        <f t="shared" si="189"/>
        <v>42373.252280092594</v>
      </c>
      <c r="S3040" s="12">
        <f t="shared" si="190"/>
        <v>2016</v>
      </c>
      <c r="T3040" s="12"/>
    </row>
    <row r="3041" spans="1:20" ht="42.75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8273</v>
      </c>
      <c r="O3041" t="s">
        <v>8313</v>
      </c>
      <c r="P3041">
        <f t="shared" si="191"/>
        <v>109</v>
      </c>
      <c r="Q3041">
        <f t="shared" si="188"/>
        <v>92.13</v>
      </c>
      <c r="R3041" s="10">
        <f t="shared" si="189"/>
        <v>41610.794421296298</v>
      </c>
      <c r="S3041" s="12">
        <f t="shared" si="190"/>
        <v>2013</v>
      </c>
      <c r="T3041" s="12"/>
    </row>
    <row r="3042" spans="1:20" ht="42.75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8273</v>
      </c>
      <c r="O3042" t="s">
        <v>8313</v>
      </c>
      <c r="P3042">
        <f t="shared" si="191"/>
        <v>108</v>
      </c>
      <c r="Q3042">
        <f t="shared" si="188"/>
        <v>76.790000000000006</v>
      </c>
      <c r="R3042" s="10">
        <f t="shared" si="189"/>
        <v>42177.791909722218</v>
      </c>
      <c r="S3042" s="12">
        <f t="shared" si="190"/>
        <v>2015</v>
      </c>
      <c r="T3042" s="12"/>
    </row>
    <row r="3043" spans="1:20" ht="28.5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8273</v>
      </c>
      <c r="O3043" t="s">
        <v>8313</v>
      </c>
      <c r="P3043">
        <f t="shared" si="191"/>
        <v>110</v>
      </c>
      <c r="Q3043">
        <f t="shared" si="188"/>
        <v>96.53</v>
      </c>
      <c r="R3043" s="10">
        <f t="shared" si="189"/>
        <v>42359.868611111116</v>
      </c>
      <c r="S3043" s="12">
        <f t="shared" si="190"/>
        <v>2015</v>
      </c>
      <c r="T3043" s="12"/>
    </row>
    <row r="3044" spans="1:20" ht="42.75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8273</v>
      </c>
      <c r="O3044" t="s">
        <v>8313</v>
      </c>
      <c r="P3044">
        <f t="shared" si="191"/>
        <v>128</v>
      </c>
      <c r="Q3044">
        <f t="shared" si="188"/>
        <v>51.89</v>
      </c>
      <c r="R3044" s="10">
        <f t="shared" si="189"/>
        <v>42253.688043981485</v>
      </c>
      <c r="S3044" s="12">
        <f t="shared" si="190"/>
        <v>2015</v>
      </c>
      <c r="T3044" s="12"/>
    </row>
    <row r="3045" spans="1:20" ht="42.75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8273</v>
      </c>
      <c r="O3045" t="s">
        <v>8313</v>
      </c>
      <c r="P3045">
        <f t="shared" si="191"/>
        <v>110</v>
      </c>
      <c r="Q3045">
        <f t="shared" si="188"/>
        <v>128.91</v>
      </c>
      <c r="R3045" s="10">
        <f t="shared" si="189"/>
        <v>42083.070590277777</v>
      </c>
      <c r="S3045" s="12">
        <f t="shared" si="190"/>
        <v>2015</v>
      </c>
      <c r="T3045" s="12"/>
    </row>
    <row r="3046" spans="1:20" ht="42.75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8273</v>
      </c>
      <c r="O3046" t="s">
        <v>8313</v>
      </c>
      <c r="P3046">
        <f t="shared" si="191"/>
        <v>109</v>
      </c>
      <c r="Q3046">
        <f t="shared" si="188"/>
        <v>84.11</v>
      </c>
      <c r="R3046" s="10">
        <f t="shared" si="189"/>
        <v>42387.7268287037</v>
      </c>
      <c r="S3046" s="12">
        <f t="shared" si="190"/>
        <v>2016</v>
      </c>
      <c r="T3046" s="12"/>
    </row>
    <row r="3047" spans="1:20" ht="42.75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8273</v>
      </c>
      <c r="O3047" t="s">
        <v>8313</v>
      </c>
      <c r="P3047">
        <f t="shared" si="191"/>
        <v>133</v>
      </c>
      <c r="Q3047">
        <f t="shared" si="188"/>
        <v>82.94</v>
      </c>
      <c r="R3047" s="10">
        <f t="shared" si="189"/>
        <v>41843.155729166669</v>
      </c>
      <c r="S3047" s="12">
        <f t="shared" si="190"/>
        <v>2014</v>
      </c>
      <c r="T3047" s="12"/>
    </row>
    <row r="3048" spans="1:20" ht="42.75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8273</v>
      </c>
      <c r="O3048" t="s">
        <v>8313</v>
      </c>
      <c r="P3048">
        <f t="shared" si="191"/>
        <v>191</v>
      </c>
      <c r="Q3048">
        <f t="shared" si="188"/>
        <v>259.95</v>
      </c>
      <c r="R3048" s="10">
        <f t="shared" si="189"/>
        <v>41862.803078703706</v>
      </c>
      <c r="S3048" s="12">
        <f t="shared" si="190"/>
        <v>2014</v>
      </c>
      <c r="T3048" s="12"/>
    </row>
    <row r="3049" spans="1:20" ht="42.75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8273</v>
      </c>
      <c r="O3049" t="s">
        <v>8313</v>
      </c>
      <c r="P3049">
        <f t="shared" si="191"/>
        <v>149</v>
      </c>
      <c r="Q3049">
        <f t="shared" si="188"/>
        <v>37.25</v>
      </c>
      <c r="R3049" s="10">
        <f t="shared" si="189"/>
        <v>42443.989050925928</v>
      </c>
      <c r="S3049" s="12">
        <f t="shared" si="190"/>
        <v>2016</v>
      </c>
      <c r="T3049" s="12"/>
    </row>
    <row r="3050" spans="1:20" ht="42.75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8273</v>
      </c>
      <c r="O3050" t="s">
        <v>8313</v>
      </c>
      <c r="P3050">
        <f t="shared" si="191"/>
        <v>166</v>
      </c>
      <c r="Q3050">
        <f t="shared" si="188"/>
        <v>177.02</v>
      </c>
      <c r="R3050" s="10">
        <f t="shared" si="189"/>
        <v>41975.901180555549</v>
      </c>
      <c r="S3050" s="12">
        <f t="shared" si="190"/>
        <v>2014</v>
      </c>
      <c r="T3050" s="12"/>
    </row>
    <row r="3051" spans="1:20" ht="42.75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8273</v>
      </c>
      <c r="O3051" t="s">
        <v>8313</v>
      </c>
      <c r="P3051">
        <f t="shared" si="191"/>
        <v>107</v>
      </c>
      <c r="Q3051">
        <f t="shared" si="188"/>
        <v>74.069999999999993</v>
      </c>
      <c r="R3051" s="10">
        <f t="shared" si="189"/>
        <v>42139.014525462961</v>
      </c>
      <c r="S3051" s="12">
        <f t="shared" si="190"/>
        <v>2015</v>
      </c>
      <c r="T3051" s="12"/>
    </row>
    <row r="3052" spans="1:20" ht="28.5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8273</v>
      </c>
      <c r="O3052" t="s">
        <v>8313</v>
      </c>
      <c r="P3052">
        <f t="shared" si="191"/>
        <v>106</v>
      </c>
      <c r="Q3052">
        <f t="shared" si="188"/>
        <v>70.67</v>
      </c>
      <c r="R3052" s="10">
        <f t="shared" si="189"/>
        <v>42465.16851851852</v>
      </c>
      <c r="S3052" s="12">
        <f t="shared" si="190"/>
        <v>2016</v>
      </c>
      <c r="T3052" s="12"/>
    </row>
    <row r="3053" spans="1:20" ht="42.75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8273</v>
      </c>
      <c r="O3053" t="s">
        <v>8313</v>
      </c>
      <c r="P3053">
        <f t="shared" si="191"/>
        <v>24</v>
      </c>
      <c r="Q3053">
        <f t="shared" si="188"/>
        <v>23.63</v>
      </c>
      <c r="R3053" s="10">
        <f t="shared" si="189"/>
        <v>42744.416030092587</v>
      </c>
      <c r="S3053" s="12">
        <f t="shared" si="190"/>
        <v>2017</v>
      </c>
      <c r="T3053" s="12"/>
    </row>
    <row r="3054" spans="1:20" ht="28.5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8273</v>
      </c>
      <c r="O3054" t="s">
        <v>8313</v>
      </c>
      <c r="P3054">
        <f t="shared" si="191"/>
        <v>0</v>
      </c>
      <c r="Q3054">
        <f t="shared" si="188"/>
        <v>37.5</v>
      </c>
      <c r="R3054" s="10">
        <f t="shared" si="189"/>
        <v>42122.670069444444</v>
      </c>
      <c r="S3054" s="12">
        <f t="shared" si="190"/>
        <v>2015</v>
      </c>
      <c r="T3054" s="12"/>
    </row>
    <row r="3055" spans="1:20" ht="57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8273</v>
      </c>
      <c r="O3055" t="s">
        <v>8313</v>
      </c>
      <c r="P3055">
        <f t="shared" si="191"/>
        <v>0</v>
      </c>
      <c r="Q3055">
        <f t="shared" si="188"/>
        <v>13.33</v>
      </c>
      <c r="R3055" s="10">
        <f t="shared" si="189"/>
        <v>41862.761724537035</v>
      </c>
      <c r="S3055" s="12">
        <f t="shared" si="190"/>
        <v>2014</v>
      </c>
      <c r="T3055" s="12"/>
    </row>
    <row r="3056" spans="1:20" ht="42.75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8273</v>
      </c>
      <c r="O3056" t="s">
        <v>8313</v>
      </c>
      <c r="P3056">
        <f t="shared" si="191"/>
        <v>0</v>
      </c>
      <c r="Q3056">
        <f t="shared" si="188"/>
        <v>0</v>
      </c>
      <c r="R3056" s="10">
        <f t="shared" si="189"/>
        <v>42027.832800925928</v>
      </c>
      <c r="S3056" s="12">
        <f t="shared" si="190"/>
        <v>2015</v>
      </c>
      <c r="T3056" s="12"/>
    </row>
    <row r="3057" spans="1:20" ht="42.75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8273</v>
      </c>
      <c r="O3057" t="s">
        <v>8313</v>
      </c>
      <c r="P3057">
        <f t="shared" si="191"/>
        <v>0</v>
      </c>
      <c r="Q3057">
        <f t="shared" si="188"/>
        <v>1</v>
      </c>
      <c r="R3057" s="10">
        <f t="shared" si="189"/>
        <v>41953.95821759259</v>
      </c>
      <c r="S3057" s="12">
        <f t="shared" si="190"/>
        <v>2014</v>
      </c>
      <c r="T3057" s="12"/>
    </row>
    <row r="3058" spans="1:20" ht="42.75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8273</v>
      </c>
      <c r="O3058" t="s">
        <v>8313</v>
      </c>
      <c r="P3058">
        <f t="shared" si="191"/>
        <v>0</v>
      </c>
      <c r="Q3058">
        <f t="shared" si="188"/>
        <v>0</v>
      </c>
      <c r="R3058" s="10">
        <f t="shared" si="189"/>
        <v>41851.636388888888</v>
      </c>
      <c r="S3058" s="12">
        <f t="shared" si="190"/>
        <v>2014</v>
      </c>
      <c r="T3058" s="12"/>
    </row>
    <row r="3059" spans="1:20" ht="42.75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8273</v>
      </c>
      <c r="O3059" t="s">
        <v>8313</v>
      </c>
      <c r="P3059">
        <f t="shared" si="191"/>
        <v>0</v>
      </c>
      <c r="Q3059">
        <f t="shared" si="188"/>
        <v>0</v>
      </c>
      <c r="R3059" s="10">
        <f t="shared" si="189"/>
        <v>42433.650590277779</v>
      </c>
      <c r="S3059" s="12">
        <f t="shared" si="190"/>
        <v>2016</v>
      </c>
      <c r="T3059" s="12"/>
    </row>
    <row r="3060" spans="1:20" ht="42.75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8273</v>
      </c>
      <c r="O3060" t="s">
        <v>8313</v>
      </c>
      <c r="P3060">
        <f t="shared" si="191"/>
        <v>0</v>
      </c>
      <c r="Q3060">
        <f t="shared" si="188"/>
        <v>1</v>
      </c>
      <c r="R3060" s="10">
        <f t="shared" si="189"/>
        <v>42460.374305555553</v>
      </c>
      <c r="S3060" s="12">
        <f t="shared" si="190"/>
        <v>2016</v>
      </c>
      <c r="T3060" s="12"/>
    </row>
    <row r="3061" spans="1:20" ht="42.75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8273</v>
      </c>
      <c r="O3061" t="s">
        <v>8313</v>
      </c>
      <c r="P3061">
        <f t="shared" si="191"/>
        <v>3</v>
      </c>
      <c r="Q3061">
        <f t="shared" si="188"/>
        <v>41</v>
      </c>
      <c r="R3061" s="10">
        <f t="shared" si="189"/>
        <v>41829.935717592591</v>
      </c>
      <c r="S3061" s="12">
        <f t="shared" si="190"/>
        <v>2014</v>
      </c>
      <c r="T3061" s="12"/>
    </row>
    <row r="3062" spans="1:20" ht="28.5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8273</v>
      </c>
      <c r="O3062" t="s">
        <v>8313</v>
      </c>
      <c r="P3062">
        <f t="shared" si="191"/>
        <v>0</v>
      </c>
      <c r="Q3062">
        <f t="shared" si="188"/>
        <v>55.83</v>
      </c>
      <c r="R3062" s="10">
        <f t="shared" si="189"/>
        <v>42245.274699074071</v>
      </c>
      <c r="S3062" s="12">
        <f t="shared" si="190"/>
        <v>2015</v>
      </c>
      <c r="T3062" s="12"/>
    </row>
    <row r="3063" spans="1:20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8273</v>
      </c>
      <c r="O3063" t="s">
        <v>8313</v>
      </c>
      <c r="P3063">
        <f t="shared" si="191"/>
        <v>0</v>
      </c>
      <c r="Q3063">
        <f t="shared" si="188"/>
        <v>0</v>
      </c>
      <c r="R3063" s="10">
        <f t="shared" si="189"/>
        <v>41834.784120370372</v>
      </c>
      <c r="S3063" s="12">
        <f t="shared" si="190"/>
        <v>2014</v>
      </c>
      <c r="T3063" s="12"/>
    </row>
    <row r="3064" spans="1:20" ht="42.75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8273</v>
      </c>
      <c r="O3064" t="s">
        <v>8313</v>
      </c>
      <c r="P3064">
        <f t="shared" si="191"/>
        <v>67</v>
      </c>
      <c r="Q3064">
        <f t="shared" si="188"/>
        <v>99.76</v>
      </c>
      <c r="R3064" s="10">
        <f t="shared" si="189"/>
        <v>42248.535787037035</v>
      </c>
      <c r="S3064" s="12">
        <f t="shared" si="190"/>
        <v>2015</v>
      </c>
      <c r="T3064" s="12"/>
    </row>
    <row r="3065" spans="1:20" ht="42.75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8273</v>
      </c>
      <c r="O3065" t="s">
        <v>8313</v>
      </c>
      <c r="P3065">
        <f t="shared" si="191"/>
        <v>20</v>
      </c>
      <c r="Q3065">
        <f t="shared" si="188"/>
        <v>25.52</v>
      </c>
      <c r="R3065" s="10">
        <f t="shared" si="189"/>
        <v>42630.922893518517</v>
      </c>
      <c r="S3065" s="12">
        <f t="shared" si="190"/>
        <v>2016</v>
      </c>
      <c r="T3065" s="12"/>
    </row>
    <row r="3066" spans="1:20" ht="28.5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8273</v>
      </c>
      <c r="O3066" t="s">
        <v>8313</v>
      </c>
      <c r="P3066">
        <f t="shared" si="191"/>
        <v>11</v>
      </c>
      <c r="Q3066">
        <f t="shared" si="188"/>
        <v>117.65</v>
      </c>
      <c r="R3066" s="10">
        <f t="shared" si="189"/>
        <v>42299.130162037036</v>
      </c>
      <c r="S3066" s="12">
        <f t="shared" si="190"/>
        <v>2015</v>
      </c>
      <c r="T3066" s="12"/>
    </row>
    <row r="3067" spans="1:20" ht="42.75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8273</v>
      </c>
      <c r="O3067" t="s">
        <v>8313</v>
      </c>
      <c r="P3067">
        <f t="shared" si="191"/>
        <v>0</v>
      </c>
      <c r="Q3067">
        <f t="shared" si="188"/>
        <v>5</v>
      </c>
      <c r="R3067" s="10">
        <f t="shared" si="189"/>
        <v>41825.055231481485</v>
      </c>
      <c r="S3067" s="12">
        <f t="shared" si="190"/>
        <v>2014</v>
      </c>
      <c r="T3067" s="12"/>
    </row>
    <row r="3068" spans="1:20" ht="42.75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8273</v>
      </c>
      <c r="O3068" t="s">
        <v>8313</v>
      </c>
      <c r="P3068">
        <f t="shared" si="191"/>
        <v>12</v>
      </c>
      <c r="Q3068">
        <f t="shared" si="188"/>
        <v>2796.67</v>
      </c>
      <c r="R3068" s="10">
        <f t="shared" si="189"/>
        <v>42531.228437500002</v>
      </c>
      <c r="S3068" s="12">
        <f t="shared" si="190"/>
        <v>2016</v>
      </c>
      <c r="T3068" s="12"/>
    </row>
    <row r="3069" spans="1:20" ht="42.75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8273</v>
      </c>
      <c r="O3069" t="s">
        <v>8313</v>
      </c>
      <c r="P3069">
        <f t="shared" si="191"/>
        <v>3</v>
      </c>
      <c r="Q3069">
        <f t="shared" si="188"/>
        <v>200</v>
      </c>
      <c r="R3069" s="10">
        <f t="shared" si="189"/>
        <v>42226.938414351855</v>
      </c>
      <c r="S3069" s="12">
        <f t="shared" si="190"/>
        <v>2015</v>
      </c>
      <c r="T3069" s="12"/>
    </row>
    <row r="3070" spans="1:20" ht="42.75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8273</v>
      </c>
      <c r="O3070" t="s">
        <v>8313</v>
      </c>
      <c r="P3070">
        <f t="shared" si="191"/>
        <v>0</v>
      </c>
      <c r="Q3070">
        <f t="shared" si="188"/>
        <v>87.5</v>
      </c>
      <c r="R3070" s="10">
        <f t="shared" si="189"/>
        <v>42263.691574074073</v>
      </c>
      <c r="S3070" s="12">
        <f t="shared" si="190"/>
        <v>2015</v>
      </c>
      <c r="T3070" s="12"/>
    </row>
    <row r="3071" spans="1:20" ht="42.75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8273</v>
      </c>
      <c r="O3071" t="s">
        <v>8313</v>
      </c>
      <c r="P3071">
        <f t="shared" si="191"/>
        <v>14</v>
      </c>
      <c r="Q3071">
        <f t="shared" si="188"/>
        <v>20.14</v>
      </c>
      <c r="R3071" s="10">
        <f t="shared" si="189"/>
        <v>41957.833726851852</v>
      </c>
      <c r="S3071" s="12">
        <f t="shared" si="190"/>
        <v>2014</v>
      </c>
      <c r="T3071" s="12"/>
    </row>
    <row r="3072" spans="1:20" ht="42.75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8273</v>
      </c>
      <c r="O3072" t="s">
        <v>8313</v>
      </c>
      <c r="P3072">
        <f t="shared" si="191"/>
        <v>3</v>
      </c>
      <c r="Q3072">
        <f t="shared" si="188"/>
        <v>20.88</v>
      </c>
      <c r="R3072" s="10">
        <f t="shared" si="189"/>
        <v>42690.733437499999</v>
      </c>
      <c r="S3072" s="12">
        <f t="shared" si="190"/>
        <v>2016</v>
      </c>
      <c r="T3072" s="12"/>
    </row>
    <row r="3073" spans="1:20" ht="42.75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8273</v>
      </c>
      <c r="O3073" t="s">
        <v>8313</v>
      </c>
      <c r="P3073">
        <f t="shared" si="191"/>
        <v>60</v>
      </c>
      <c r="Q3073">
        <f t="shared" si="188"/>
        <v>61.31</v>
      </c>
      <c r="R3073" s="10">
        <f t="shared" si="189"/>
        <v>42097.732418981483</v>
      </c>
      <c r="S3073" s="12">
        <f t="shared" si="190"/>
        <v>2015</v>
      </c>
      <c r="T3073" s="12"/>
    </row>
    <row r="3074" spans="1:20" ht="42.75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8273</v>
      </c>
      <c r="O3074" t="s">
        <v>8313</v>
      </c>
      <c r="P3074">
        <f t="shared" si="191"/>
        <v>0</v>
      </c>
      <c r="Q3074">
        <f t="shared" si="188"/>
        <v>1</v>
      </c>
      <c r="R3074" s="10">
        <f t="shared" si="189"/>
        <v>42658.690532407403</v>
      </c>
      <c r="S3074" s="12">
        <f t="shared" si="190"/>
        <v>2016</v>
      </c>
      <c r="T3074" s="12"/>
    </row>
    <row r="3075" spans="1:20" ht="42.75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8273</v>
      </c>
      <c r="O3075" t="s">
        <v>8313</v>
      </c>
      <c r="P3075">
        <f t="shared" si="191"/>
        <v>0</v>
      </c>
      <c r="Q3075">
        <f t="shared" ref="Q3075:Q3138" si="192">IFERROR(ROUND(E3075/L3075,2),0)</f>
        <v>92.14</v>
      </c>
      <c r="R3075" s="10">
        <f t="shared" ref="R3075:R3138" si="193">(((J3075/60)/60)/24)+DATE(1970,1,1)</f>
        <v>42111.684027777781</v>
      </c>
      <c r="S3075" s="12">
        <f t="shared" ref="S3075:S3138" si="194">YEAR(R3075)</f>
        <v>2015</v>
      </c>
      <c r="T3075" s="12"/>
    </row>
    <row r="3076" spans="1:20" ht="57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8273</v>
      </c>
      <c r="O3076" t="s">
        <v>8313</v>
      </c>
      <c r="P3076">
        <f t="shared" ref="P3076:P3139" si="195">ROUND(E3076/D3076*100,0)</f>
        <v>0</v>
      </c>
      <c r="Q3076">
        <f t="shared" si="192"/>
        <v>7.33</v>
      </c>
      <c r="R3076" s="10">
        <f t="shared" si="193"/>
        <v>42409.571284722217</v>
      </c>
      <c r="S3076" s="12">
        <f t="shared" si="194"/>
        <v>2016</v>
      </c>
      <c r="T3076" s="12"/>
    </row>
    <row r="3077" spans="1:20" ht="42.75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8273</v>
      </c>
      <c r="O3077" t="s">
        <v>8313</v>
      </c>
      <c r="P3077">
        <f t="shared" si="195"/>
        <v>9</v>
      </c>
      <c r="Q3077">
        <f t="shared" si="192"/>
        <v>64.8</v>
      </c>
      <c r="R3077" s="10">
        <f t="shared" si="193"/>
        <v>42551.102314814809</v>
      </c>
      <c r="S3077" s="12">
        <f t="shared" si="194"/>
        <v>2016</v>
      </c>
      <c r="T3077" s="12"/>
    </row>
    <row r="3078" spans="1:20" ht="28.5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8273</v>
      </c>
      <c r="O3078" t="s">
        <v>8313</v>
      </c>
      <c r="P3078">
        <f t="shared" si="195"/>
        <v>15</v>
      </c>
      <c r="Q3078">
        <f t="shared" si="192"/>
        <v>30.12</v>
      </c>
      <c r="R3078" s="10">
        <f t="shared" si="193"/>
        <v>42226.651886574073</v>
      </c>
      <c r="S3078" s="12">
        <f t="shared" si="194"/>
        <v>2015</v>
      </c>
      <c r="T3078" s="12"/>
    </row>
    <row r="3079" spans="1:20" ht="42.75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8273</v>
      </c>
      <c r="O3079" t="s">
        <v>8313</v>
      </c>
      <c r="P3079">
        <f t="shared" si="195"/>
        <v>0</v>
      </c>
      <c r="Q3079">
        <f t="shared" si="192"/>
        <v>52.5</v>
      </c>
      <c r="R3079" s="10">
        <f t="shared" si="193"/>
        <v>42766.956921296296</v>
      </c>
      <c r="S3079" s="12">
        <f t="shared" si="194"/>
        <v>2017</v>
      </c>
      <c r="T3079" s="12"/>
    </row>
    <row r="3080" spans="1:20" ht="42.75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8273</v>
      </c>
      <c r="O3080" t="s">
        <v>8313</v>
      </c>
      <c r="P3080">
        <f t="shared" si="195"/>
        <v>0</v>
      </c>
      <c r="Q3080">
        <f t="shared" si="192"/>
        <v>23.67</v>
      </c>
      <c r="R3080" s="10">
        <f t="shared" si="193"/>
        <v>42031.138831018514</v>
      </c>
      <c r="S3080" s="12">
        <f t="shared" si="194"/>
        <v>2015</v>
      </c>
      <c r="T3080" s="12"/>
    </row>
    <row r="3081" spans="1:20" ht="42.75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8273</v>
      </c>
      <c r="O3081" t="s">
        <v>8313</v>
      </c>
      <c r="P3081">
        <f t="shared" si="195"/>
        <v>1</v>
      </c>
      <c r="Q3081">
        <f t="shared" si="192"/>
        <v>415.78</v>
      </c>
      <c r="R3081" s="10">
        <f t="shared" si="193"/>
        <v>42055.713368055556</v>
      </c>
      <c r="S3081" s="12">
        <f t="shared" si="194"/>
        <v>2015</v>
      </c>
      <c r="T3081" s="12"/>
    </row>
    <row r="3082" spans="1:20" ht="42.75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8273</v>
      </c>
      <c r="O3082" t="s">
        <v>8313</v>
      </c>
      <c r="P3082">
        <f t="shared" si="195"/>
        <v>0</v>
      </c>
      <c r="Q3082">
        <f t="shared" si="192"/>
        <v>53.71</v>
      </c>
      <c r="R3082" s="10">
        <f t="shared" si="193"/>
        <v>41940.028287037036</v>
      </c>
      <c r="S3082" s="12">
        <f t="shared" si="194"/>
        <v>2014</v>
      </c>
      <c r="T3082" s="12"/>
    </row>
    <row r="3083" spans="1:20" ht="42.75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8273</v>
      </c>
      <c r="O3083" t="s">
        <v>8313</v>
      </c>
      <c r="P3083">
        <f t="shared" si="195"/>
        <v>0</v>
      </c>
      <c r="Q3083">
        <f t="shared" si="192"/>
        <v>420.6</v>
      </c>
      <c r="R3083" s="10">
        <f t="shared" si="193"/>
        <v>42237.181608796294</v>
      </c>
      <c r="S3083" s="12">
        <f t="shared" si="194"/>
        <v>2015</v>
      </c>
      <c r="T3083" s="12"/>
    </row>
    <row r="3084" spans="1:20" ht="42.75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8273</v>
      </c>
      <c r="O3084" t="s">
        <v>8313</v>
      </c>
      <c r="P3084">
        <f t="shared" si="195"/>
        <v>0</v>
      </c>
      <c r="Q3084">
        <f t="shared" si="192"/>
        <v>0</v>
      </c>
      <c r="R3084" s="10">
        <f t="shared" si="193"/>
        <v>42293.922986111109</v>
      </c>
      <c r="S3084" s="12">
        <f t="shared" si="194"/>
        <v>2015</v>
      </c>
      <c r="T3084" s="12"/>
    </row>
    <row r="3085" spans="1:20" ht="57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8273</v>
      </c>
      <c r="O3085" t="s">
        <v>8313</v>
      </c>
      <c r="P3085">
        <f t="shared" si="195"/>
        <v>0</v>
      </c>
      <c r="Q3085">
        <f t="shared" si="192"/>
        <v>18.670000000000002</v>
      </c>
      <c r="R3085" s="10">
        <f t="shared" si="193"/>
        <v>41853.563402777778</v>
      </c>
      <c r="S3085" s="12">
        <f t="shared" si="194"/>
        <v>2014</v>
      </c>
      <c r="T3085" s="12"/>
    </row>
    <row r="3086" spans="1:20" ht="57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8273</v>
      </c>
      <c r="O3086" t="s">
        <v>8313</v>
      </c>
      <c r="P3086">
        <f t="shared" si="195"/>
        <v>12</v>
      </c>
      <c r="Q3086">
        <f t="shared" si="192"/>
        <v>78.33</v>
      </c>
      <c r="R3086" s="10">
        <f t="shared" si="193"/>
        <v>42100.723738425921</v>
      </c>
      <c r="S3086" s="12">
        <f t="shared" si="194"/>
        <v>2015</v>
      </c>
      <c r="T3086" s="12"/>
    </row>
    <row r="3087" spans="1:20" ht="42.75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8273</v>
      </c>
      <c r="O3087" t="s">
        <v>8313</v>
      </c>
      <c r="P3087">
        <f t="shared" si="195"/>
        <v>2</v>
      </c>
      <c r="Q3087">
        <f t="shared" si="192"/>
        <v>67.78</v>
      </c>
      <c r="R3087" s="10">
        <f t="shared" si="193"/>
        <v>42246.883784722217</v>
      </c>
      <c r="S3087" s="12">
        <f t="shared" si="194"/>
        <v>2015</v>
      </c>
      <c r="T3087" s="12"/>
    </row>
    <row r="3088" spans="1:20" ht="42.75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8273</v>
      </c>
      <c r="O3088" t="s">
        <v>8313</v>
      </c>
      <c r="P3088">
        <f t="shared" si="195"/>
        <v>0</v>
      </c>
      <c r="Q3088">
        <f t="shared" si="192"/>
        <v>16.670000000000002</v>
      </c>
      <c r="R3088" s="10">
        <f t="shared" si="193"/>
        <v>42173.67082175926</v>
      </c>
      <c r="S3088" s="12">
        <f t="shared" si="194"/>
        <v>2015</v>
      </c>
      <c r="T3088" s="12"/>
    </row>
    <row r="3089" spans="1:20" ht="42.75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8273</v>
      </c>
      <c r="O3089" t="s">
        <v>8313</v>
      </c>
      <c r="P3089">
        <f t="shared" si="195"/>
        <v>1</v>
      </c>
      <c r="Q3089">
        <f t="shared" si="192"/>
        <v>62.5</v>
      </c>
      <c r="R3089" s="10">
        <f t="shared" si="193"/>
        <v>42665.150347222225</v>
      </c>
      <c r="S3089" s="12">
        <f t="shared" si="194"/>
        <v>2016</v>
      </c>
      <c r="T3089" s="12"/>
    </row>
    <row r="3090" spans="1:20" ht="42.75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8273</v>
      </c>
      <c r="O3090" t="s">
        <v>8313</v>
      </c>
      <c r="P3090">
        <f t="shared" si="195"/>
        <v>0</v>
      </c>
      <c r="Q3090">
        <f t="shared" si="192"/>
        <v>42</v>
      </c>
      <c r="R3090" s="10">
        <f t="shared" si="193"/>
        <v>41981.57230324074</v>
      </c>
      <c r="S3090" s="12">
        <f t="shared" si="194"/>
        <v>2014</v>
      </c>
      <c r="T3090" s="12"/>
    </row>
    <row r="3091" spans="1:20" ht="42.75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8273</v>
      </c>
      <c r="O3091" t="s">
        <v>8313</v>
      </c>
      <c r="P3091">
        <f t="shared" si="195"/>
        <v>23</v>
      </c>
      <c r="Q3091">
        <f t="shared" si="192"/>
        <v>130.09</v>
      </c>
      <c r="R3091" s="10">
        <f t="shared" si="193"/>
        <v>42528.542627314819</v>
      </c>
      <c r="S3091" s="12">
        <f t="shared" si="194"/>
        <v>2016</v>
      </c>
      <c r="T3091" s="12"/>
    </row>
    <row r="3092" spans="1:20" ht="42.75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8273</v>
      </c>
      <c r="O3092" t="s">
        <v>8313</v>
      </c>
      <c r="P3092">
        <f t="shared" si="195"/>
        <v>5</v>
      </c>
      <c r="Q3092">
        <f t="shared" si="192"/>
        <v>1270.22</v>
      </c>
      <c r="R3092" s="10">
        <f t="shared" si="193"/>
        <v>42065.818807870368</v>
      </c>
      <c r="S3092" s="12">
        <f t="shared" si="194"/>
        <v>2015</v>
      </c>
      <c r="T3092" s="12"/>
    </row>
    <row r="3093" spans="1:20" ht="57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8273</v>
      </c>
      <c r="O3093" t="s">
        <v>8313</v>
      </c>
      <c r="P3093">
        <f t="shared" si="195"/>
        <v>16</v>
      </c>
      <c r="Q3093">
        <f t="shared" si="192"/>
        <v>88.44</v>
      </c>
      <c r="R3093" s="10">
        <f t="shared" si="193"/>
        <v>42566.948414351849</v>
      </c>
      <c r="S3093" s="12">
        <f t="shared" si="194"/>
        <v>2016</v>
      </c>
      <c r="T3093" s="12"/>
    </row>
    <row r="3094" spans="1:20" ht="42.75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8273</v>
      </c>
      <c r="O3094" t="s">
        <v>8313</v>
      </c>
      <c r="P3094">
        <f t="shared" si="195"/>
        <v>1</v>
      </c>
      <c r="Q3094">
        <f t="shared" si="192"/>
        <v>56.34</v>
      </c>
      <c r="R3094" s="10">
        <f t="shared" si="193"/>
        <v>42255.619351851856</v>
      </c>
      <c r="S3094" s="12">
        <f t="shared" si="194"/>
        <v>2015</v>
      </c>
      <c r="T3094" s="12"/>
    </row>
    <row r="3095" spans="1:20" ht="57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8273</v>
      </c>
      <c r="O3095" t="s">
        <v>8313</v>
      </c>
      <c r="P3095">
        <f t="shared" si="195"/>
        <v>23</v>
      </c>
      <c r="Q3095">
        <f t="shared" si="192"/>
        <v>53.53</v>
      </c>
      <c r="R3095" s="10">
        <f t="shared" si="193"/>
        <v>41760.909039351849</v>
      </c>
      <c r="S3095" s="12">
        <f t="shared" si="194"/>
        <v>2014</v>
      </c>
      <c r="T3095" s="12"/>
    </row>
    <row r="3096" spans="1:20" ht="28.5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8273</v>
      </c>
      <c r="O3096" t="s">
        <v>8313</v>
      </c>
      <c r="P3096">
        <f t="shared" si="195"/>
        <v>0</v>
      </c>
      <c r="Q3096">
        <f t="shared" si="192"/>
        <v>25</v>
      </c>
      <c r="R3096" s="10">
        <f t="shared" si="193"/>
        <v>42207.795787037037</v>
      </c>
      <c r="S3096" s="12">
        <f t="shared" si="194"/>
        <v>2015</v>
      </c>
      <c r="T3096" s="12"/>
    </row>
    <row r="3097" spans="1:20" ht="42.75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8273</v>
      </c>
      <c r="O3097" t="s">
        <v>8313</v>
      </c>
      <c r="P3097">
        <f t="shared" si="195"/>
        <v>0</v>
      </c>
      <c r="Q3097">
        <f t="shared" si="192"/>
        <v>50</v>
      </c>
      <c r="R3097" s="10">
        <f t="shared" si="193"/>
        <v>42523.025231481486</v>
      </c>
      <c r="S3097" s="12">
        <f t="shared" si="194"/>
        <v>2016</v>
      </c>
      <c r="T3097" s="12"/>
    </row>
    <row r="3098" spans="1:20" ht="42.75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8273</v>
      </c>
      <c r="O3098" t="s">
        <v>8313</v>
      </c>
      <c r="P3098">
        <f t="shared" si="195"/>
        <v>4</v>
      </c>
      <c r="Q3098">
        <f t="shared" si="192"/>
        <v>56.79</v>
      </c>
      <c r="R3098" s="10">
        <f t="shared" si="193"/>
        <v>42114.825532407413</v>
      </c>
      <c r="S3098" s="12">
        <f t="shared" si="194"/>
        <v>2015</v>
      </c>
      <c r="T3098" s="12"/>
    </row>
    <row r="3099" spans="1:20" ht="42.75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8273</v>
      </c>
      <c r="O3099" t="s">
        <v>8313</v>
      </c>
      <c r="P3099">
        <f t="shared" si="195"/>
        <v>17</v>
      </c>
      <c r="Q3099">
        <f t="shared" si="192"/>
        <v>40.83</v>
      </c>
      <c r="R3099" s="10">
        <f t="shared" si="193"/>
        <v>42629.503483796296</v>
      </c>
      <c r="S3099" s="12">
        <f t="shared" si="194"/>
        <v>2016</v>
      </c>
      <c r="T3099" s="12"/>
    </row>
    <row r="3100" spans="1:20" ht="42.75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8273</v>
      </c>
      <c r="O3100" t="s">
        <v>8313</v>
      </c>
      <c r="P3100">
        <f t="shared" si="195"/>
        <v>4</v>
      </c>
      <c r="Q3100">
        <f t="shared" si="192"/>
        <v>65.11</v>
      </c>
      <c r="R3100" s="10">
        <f t="shared" si="193"/>
        <v>42359.792233796295</v>
      </c>
      <c r="S3100" s="12">
        <f t="shared" si="194"/>
        <v>2015</v>
      </c>
      <c r="T3100" s="12"/>
    </row>
    <row r="3101" spans="1:20" ht="42.75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8273</v>
      </c>
      <c r="O3101" t="s">
        <v>8313</v>
      </c>
      <c r="P3101">
        <f t="shared" si="195"/>
        <v>14</v>
      </c>
      <c r="Q3101">
        <f t="shared" si="192"/>
        <v>55.6</v>
      </c>
      <c r="R3101" s="10">
        <f t="shared" si="193"/>
        <v>42382.189710648148</v>
      </c>
      <c r="S3101" s="12">
        <f t="shared" si="194"/>
        <v>2016</v>
      </c>
      <c r="T3101" s="12"/>
    </row>
    <row r="3102" spans="1:20" ht="42.75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8273</v>
      </c>
      <c r="O3102" t="s">
        <v>8313</v>
      </c>
      <c r="P3102">
        <f t="shared" si="195"/>
        <v>15</v>
      </c>
      <c r="Q3102">
        <f t="shared" si="192"/>
        <v>140.54</v>
      </c>
      <c r="R3102" s="10">
        <f t="shared" si="193"/>
        <v>41902.622395833336</v>
      </c>
      <c r="S3102" s="12">
        <f t="shared" si="194"/>
        <v>2014</v>
      </c>
      <c r="T3102" s="12"/>
    </row>
    <row r="3103" spans="1:20" ht="57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8273</v>
      </c>
      <c r="O3103" t="s">
        <v>8313</v>
      </c>
      <c r="P3103">
        <f t="shared" si="195"/>
        <v>12</v>
      </c>
      <c r="Q3103">
        <f t="shared" si="192"/>
        <v>25</v>
      </c>
      <c r="R3103" s="10">
        <f t="shared" si="193"/>
        <v>42171.383530092593</v>
      </c>
      <c r="S3103" s="12">
        <f t="shared" si="194"/>
        <v>2015</v>
      </c>
      <c r="T3103" s="12"/>
    </row>
    <row r="3104" spans="1:20" ht="57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8273</v>
      </c>
      <c r="O3104" t="s">
        <v>8313</v>
      </c>
      <c r="P3104">
        <f t="shared" si="195"/>
        <v>39</v>
      </c>
      <c r="Q3104">
        <f t="shared" si="192"/>
        <v>69.53</v>
      </c>
      <c r="R3104" s="10">
        <f t="shared" si="193"/>
        <v>42555.340486111112</v>
      </c>
      <c r="S3104" s="12">
        <f t="shared" si="194"/>
        <v>2016</v>
      </c>
      <c r="T3104" s="12"/>
    </row>
    <row r="3105" spans="1:20" ht="28.5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8273</v>
      </c>
      <c r="O3105" t="s">
        <v>8313</v>
      </c>
      <c r="P3105">
        <f t="shared" si="195"/>
        <v>0</v>
      </c>
      <c r="Q3105">
        <f t="shared" si="192"/>
        <v>5.5</v>
      </c>
      <c r="R3105" s="10">
        <f t="shared" si="193"/>
        <v>42107.156319444446</v>
      </c>
      <c r="S3105" s="12">
        <f t="shared" si="194"/>
        <v>2015</v>
      </c>
      <c r="T3105" s="12"/>
    </row>
    <row r="3106" spans="1:20" ht="42.75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8273</v>
      </c>
      <c r="O3106" t="s">
        <v>8313</v>
      </c>
      <c r="P3106">
        <f t="shared" si="195"/>
        <v>30</v>
      </c>
      <c r="Q3106">
        <f t="shared" si="192"/>
        <v>237</v>
      </c>
      <c r="R3106" s="10">
        <f t="shared" si="193"/>
        <v>42006.908692129626</v>
      </c>
      <c r="S3106" s="12">
        <f t="shared" si="194"/>
        <v>2015</v>
      </c>
      <c r="T3106" s="12"/>
    </row>
    <row r="3107" spans="1:20" ht="42.75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8273</v>
      </c>
      <c r="O3107" t="s">
        <v>8313</v>
      </c>
      <c r="P3107">
        <f t="shared" si="195"/>
        <v>42</v>
      </c>
      <c r="Q3107">
        <f t="shared" si="192"/>
        <v>79.87</v>
      </c>
      <c r="R3107" s="10">
        <f t="shared" si="193"/>
        <v>41876.718935185185</v>
      </c>
      <c r="S3107" s="12">
        <f t="shared" si="194"/>
        <v>2014</v>
      </c>
      <c r="T3107" s="12"/>
    </row>
    <row r="3108" spans="1:20" ht="57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8273</v>
      </c>
      <c r="O3108" t="s">
        <v>8313</v>
      </c>
      <c r="P3108">
        <f t="shared" si="195"/>
        <v>4</v>
      </c>
      <c r="Q3108">
        <f t="shared" si="192"/>
        <v>10.25</v>
      </c>
      <c r="R3108" s="10">
        <f t="shared" si="193"/>
        <v>42241.429120370376</v>
      </c>
      <c r="S3108" s="12">
        <f t="shared" si="194"/>
        <v>2015</v>
      </c>
      <c r="T3108" s="12"/>
    </row>
    <row r="3109" spans="1:20" ht="42.75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8273</v>
      </c>
      <c r="O3109" t="s">
        <v>8313</v>
      </c>
      <c r="P3109">
        <f t="shared" si="195"/>
        <v>20</v>
      </c>
      <c r="Q3109">
        <f t="shared" si="192"/>
        <v>272.58999999999997</v>
      </c>
      <c r="R3109" s="10">
        <f t="shared" si="193"/>
        <v>42128.814247685179</v>
      </c>
      <c r="S3109" s="12">
        <f t="shared" si="194"/>
        <v>2015</v>
      </c>
      <c r="T3109" s="12"/>
    </row>
    <row r="3110" spans="1:20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8273</v>
      </c>
      <c r="O3110" t="s">
        <v>8313</v>
      </c>
      <c r="P3110">
        <f t="shared" si="195"/>
        <v>0</v>
      </c>
      <c r="Q3110">
        <f t="shared" si="192"/>
        <v>13</v>
      </c>
      <c r="R3110" s="10">
        <f t="shared" si="193"/>
        <v>42062.680486111116</v>
      </c>
      <c r="S3110" s="12">
        <f t="shared" si="194"/>
        <v>2015</v>
      </c>
      <c r="T3110" s="12"/>
    </row>
    <row r="3111" spans="1:20" ht="42.75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8273</v>
      </c>
      <c r="O3111" t="s">
        <v>8313</v>
      </c>
      <c r="P3111">
        <f t="shared" si="195"/>
        <v>25</v>
      </c>
      <c r="Q3111">
        <f t="shared" si="192"/>
        <v>58.18</v>
      </c>
      <c r="R3111" s="10">
        <f t="shared" si="193"/>
        <v>41844.125115740739</v>
      </c>
      <c r="S3111" s="12">
        <f t="shared" si="194"/>
        <v>2014</v>
      </c>
      <c r="T3111" s="12"/>
    </row>
    <row r="3112" spans="1:20" ht="42.75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8273</v>
      </c>
      <c r="O3112" t="s">
        <v>8313</v>
      </c>
      <c r="P3112">
        <f t="shared" si="195"/>
        <v>0</v>
      </c>
      <c r="Q3112">
        <f t="shared" si="192"/>
        <v>10</v>
      </c>
      <c r="R3112" s="10">
        <f t="shared" si="193"/>
        <v>42745.031469907408</v>
      </c>
      <c r="S3112" s="12">
        <f t="shared" si="194"/>
        <v>2017</v>
      </c>
      <c r="T3112" s="12"/>
    </row>
    <row r="3113" spans="1:20" ht="28.5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8273</v>
      </c>
      <c r="O3113" t="s">
        <v>8313</v>
      </c>
      <c r="P3113">
        <f t="shared" si="195"/>
        <v>27</v>
      </c>
      <c r="Q3113">
        <f t="shared" si="192"/>
        <v>70.11</v>
      </c>
      <c r="R3113" s="10">
        <f t="shared" si="193"/>
        <v>41885.595138888886</v>
      </c>
      <c r="S3113" s="12">
        <f t="shared" si="194"/>
        <v>2014</v>
      </c>
      <c r="T3113" s="12"/>
    </row>
    <row r="3114" spans="1:20" ht="42.75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8273</v>
      </c>
      <c r="O3114" t="s">
        <v>8313</v>
      </c>
      <c r="P3114">
        <f t="shared" si="195"/>
        <v>5</v>
      </c>
      <c r="Q3114">
        <f t="shared" si="192"/>
        <v>57.89</v>
      </c>
      <c r="R3114" s="10">
        <f t="shared" si="193"/>
        <v>42615.121921296297</v>
      </c>
      <c r="S3114" s="12">
        <f t="shared" si="194"/>
        <v>2016</v>
      </c>
      <c r="T3114" s="12"/>
    </row>
    <row r="3115" spans="1:20" ht="42.75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8273</v>
      </c>
      <c r="O3115" t="s">
        <v>8313</v>
      </c>
      <c r="P3115">
        <f t="shared" si="195"/>
        <v>4</v>
      </c>
      <c r="Q3115">
        <f t="shared" si="192"/>
        <v>125.27</v>
      </c>
      <c r="R3115" s="10">
        <f t="shared" si="193"/>
        <v>42081.731273148151</v>
      </c>
      <c r="S3115" s="12">
        <f t="shared" si="194"/>
        <v>2015</v>
      </c>
      <c r="T3115" s="12"/>
    </row>
    <row r="3116" spans="1:20" ht="42.75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8273</v>
      </c>
      <c r="O3116" t="s">
        <v>8313</v>
      </c>
      <c r="P3116">
        <f t="shared" si="195"/>
        <v>0</v>
      </c>
      <c r="Q3116">
        <f t="shared" si="192"/>
        <v>0</v>
      </c>
      <c r="R3116" s="10">
        <f t="shared" si="193"/>
        <v>41843.632523148146</v>
      </c>
      <c r="S3116" s="12">
        <f t="shared" si="194"/>
        <v>2014</v>
      </c>
      <c r="T3116" s="12"/>
    </row>
    <row r="3117" spans="1:20" ht="42.75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8273</v>
      </c>
      <c r="O3117" t="s">
        <v>8313</v>
      </c>
      <c r="P3117">
        <f t="shared" si="195"/>
        <v>3</v>
      </c>
      <c r="Q3117">
        <f t="shared" si="192"/>
        <v>300</v>
      </c>
      <c r="R3117" s="10">
        <f t="shared" si="193"/>
        <v>42496.447071759263</v>
      </c>
      <c r="S3117" s="12">
        <f t="shared" si="194"/>
        <v>2016</v>
      </c>
      <c r="T3117" s="12"/>
    </row>
    <row r="3118" spans="1:20" ht="42.75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8273</v>
      </c>
      <c r="O3118" t="s">
        <v>8313</v>
      </c>
      <c r="P3118">
        <f t="shared" si="195"/>
        <v>57</v>
      </c>
      <c r="Q3118">
        <f t="shared" si="192"/>
        <v>43</v>
      </c>
      <c r="R3118" s="10">
        <f t="shared" si="193"/>
        <v>42081.515335648146</v>
      </c>
      <c r="S3118" s="12">
        <f t="shared" si="194"/>
        <v>2015</v>
      </c>
      <c r="T3118" s="12"/>
    </row>
    <row r="3119" spans="1:20" ht="42.75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8273</v>
      </c>
      <c r="O3119" t="s">
        <v>8313</v>
      </c>
      <c r="P3119">
        <f t="shared" si="195"/>
        <v>0</v>
      </c>
      <c r="Q3119">
        <f t="shared" si="192"/>
        <v>1</v>
      </c>
      <c r="R3119" s="10">
        <f t="shared" si="193"/>
        <v>42509.374537037031</v>
      </c>
      <c r="S3119" s="12">
        <f t="shared" si="194"/>
        <v>2016</v>
      </c>
      <c r="T3119" s="12"/>
    </row>
    <row r="3120" spans="1:20" ht="28.5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8273</v>
      </c>
      <c r="O3120" t="s">
        <v>8313</v>
      </c>
      <c r="P3120">
        <f t="shared" si="195"/>
        <v>0</v>
      </c>
      <c r="Q3120">
        <f t="shared" si="192"/>
        <v>775</v>
      </c>
      <c r="R3120" s="10">
        <f t="shared" si="193"/>
        <v>42534.649571759262</v>
      </c>
      <c r="S3120" s="12">
        <f t="shared" si="194"/>
        <v>2016</v>
      </c>
      <c r="T3120" s="12"/>
    </row>
    <row r="3121" spans="1:20" ht="42.75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8273</v>
      </c>
      <c r="O3121" t="s">
        <v>8313</v>
      </c>
      <c r="P3121">
        <f t="shared" si="195"/>
        <v>0</v>
      </c>
      <c r="Q3121">
        <f t="shared" si="192"/>
        <v>5</v>
      </c>
      <c r="R3121" s="10">
        <f t="shared" si="193"/>
        <v>42060.04550925926</v>
      </c>
      <c r="S3121" s="12">
        <f t="shared" si="194"/>
        <v>2015</v>
      </c>
      <c r="T3121" s="12"/>
    </row>
    <row r="3122" spans="1:20" ht="42.75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8273</v>
      </c>
      <c r="O3122" t="s">
        <v>8313</v>
      </c>
      <c r="P3122">
        <f t="shared" si="195"/>
        <v>0</v>
      </c>
      <c r="Q3122">
        <f t="shared" si="192"/>
        <v>12.8</v>
      </c>
      <c r="R3122" s="10">
        <f t="shared" si="193"/>
        <v>42435.942083333335</v>
      </c>
      <c r="S3122" s="12">
        <f t="shared" si="194"/>
        <v>2016</v>
      </c>
      <c r="T3122" s="12"/>
    </row>
    <row r="3123" spans="1:20" ht="28.5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8273</v>
      </c>
      <c r="O3123" t="s">
        <v>8313</v>
      </c>
      <c r="P3123">
        <f t="shared" si="195"/>
        <v>1</v>
      </c>
      <c r="Q3123">
        <f t="shared" si="192"/>
        <v>10</v>
      </c>
      <c r="R3123" s="10">
        <f t="shared" si="193"/>
        <v>41848.679803240739</v>
      </c>
      <c r="S3123" s="12">
        <f t="shared" si="194"/>
        <v>2014</v>
      </c>
      <c r="T3123" s="12"/>
    </row>
    <row r="3124" spans="1:20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8273</v>
      </c>
      <c r="O3124" t="s">
        <v>8313</v>
      </c>
      <c r="P3124">
        <f t="shared" si="195"/>
        <v>58</v>
      </c>
      <c r="Q3124">
        <f t="shared" si="192"/>
        <v>58</v>
      </c>
      <c r="R3124" s="10">
        <f t="shared" si="193"/>
        <v>42678.932083333333</v>
      </c>
      <c r="S3124" s="12">
        <f t="shared" si="194"/>
        <v>2016</v>
      </c>
      <c r="T3124" s="12"/>
    </row>
    <row r="3125" spans="1:20" ht="42.75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8273</v>
      </c>
      <c r="O3125" t="s">
        <v>8313</v>
      </c>
      <c r="P3125">
        <f t="shared" si="195"/>
        <v>68</v>
      </c>
      <c r="Q3125">
        <f t="shared" si="192"/>
        <v>244.8</v>
      </c>
      <c r="R3125" s="10">
        <f t="shared" si="193"/>
        <v>42530.993032407408</v>
      </c>
      <c r="S3125" s="12">
        <f t="shared" si="194"/>
        <v>2016</v>
      </c>
      <c r="T3125" s="12"/>
    </row>
    <row r="3126" spans="1:20" ht="42.75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8273</v>
      </c>
      <c r="O3126" t="s">
        <v>8313</v>
      </c>
      <c r="P3126">
        <f t="shared" si="195"/>
        <v>0</v>
      </c>
      <c r="Q3126">
        <f t="shared" si="192"/>
        <v>6.5</v>
      </c>
      <c r="R3126" s="10">
        <f t="shared" si="193"/>
        <v>41977.780104166668</v>
      </c>
      <c r="S3126" s="12">
        <f t="shared" si="194"/>
        <v>2014</v>
      </c>
      <c r="T3126" s="12"/>
    </row>
    <row r="3127" spans="1:20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8273</v>
      </c>
      <c r="O3127" t="s">
        <v>8313</v>
      </c>
      <c r="P3127">
        <f t="shared" si="195"/>
        <v>0</v>
      </c>
      <c r="Q3127">
        <f t="shared" si="192"/>
        <v>0</v>
      </c>
      <c r="R3127" s="10">
        <f t="shared" si="193"/>
        <v>42346.20685185185</v>
      </c>
      <c r="S3127" s="12">
        <f t="shared" si="194"/>
        <v>2015</v>
      </c>
      <c r="T3127" s="12"/>
    </row>
    <row r="3128" spans="1:20" ht="71.25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8273</v>
      </c>
      <c r="O3128" t="s">
        <v>8313</v>
      </c>
      <c r="P3128">
        <f t="shared" si="195"/>
        <v>4</v>
      </c>
      <c r="Q3128">
        <f t="shared" si="192"/>
        <v>61.18</v>
      </c>
      <c r="R3128" s="10">
        <f t="shared" si="193"/>
        <v>42427.01807870371</v>
      </c>
      <c r="S3128" s="12">
        <f t="shared" si="194"/>
        <v>2016</v>
      </c>
      <c r="T3128" s="12"/>
    </row>
    <row r="3129" spans="1:20" ht="42.75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8273</v>
      </c>
      <c r="O3129" t="s">
        <v>8313</v>
      </c>
      <c r="P3129">
        <f t="shared" si="195"/>
        <v>0</v>
      </c>
      <c r="Q3129">
        <f t="shared" si="192"/>
        <v>0</v>
      </c>
      <c r="R3129" s="10">
        <f t="shared" si="193"/>
        <v>42034.856817129628</v>
      </c>
      <c r="S3129" s="12">
        <f t="shared" si="194"/>
        <v>2015</v>
      </c>
      <c r="T3129" s="12"/>
    </row>
    <row r="3130" spans="1:20" ht="42.75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8273</v>
      </c>
      <c r="O3130" t="s">
        <v>8274</v>
      </c>
      <c r="P3130">
        <f t="shared" si="195"/>
        <v>109</v>
      </c>
      <c r="Q3130">
        <f t="shared" si="192"/>
        <v>139.24</v>
      </c>
      <c r="R3130" s="10">
        <f t="shared" si="193"/>
        <v>42780.825706018513</v>
      </c>
      <c r="S3130" s="12">
        <f t="shared" si="194"/>
        <v>2017</v>
      </c>
      <c r="T3130" s="12"/>
    </row>
    <row r="3131" spans="1:20" ht="42.75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8273</v>
      </c>
      <c r="O3131" t="s">
        <v>8274</v>
      </c>
      <c r="P3131">
        <f t="shared" si="195"/>
        <v>1</v>
      </c>
      <c r="Q3131">
        <f t="shared" si="192"/>
        <v>10</v>
      </c>
      <c r="R3131" s="10">
        <f t="shared" si="193"/>
        <v>42803.842812499999</v>
      </c>
      <c r="S3131" s="12">
        <f t="shared" si="194"/>
        <v>2017</v>
      </c>
      <c r="T3131" s="12"/>
    </row>
    <row r="3132" spans="1:20" ht="42.75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8273</v>
      </c>
      <c r="O3132" t="s">
        <v>8274</v>
      </c>
      <c r="P3132">
        <f t="shared" si="195"/>
        <v>4</v>
      </c>
      <c r="Q3132">
        <f t="shared" si="192"/>
        <v>93.75</v>
      </c>
      <c r="R3132" s="10">
        <f t="shared" si="193"/>
        <v>42808.640231481477</v>
      </c>
      <c r="S3132" s="12">
        <f t="shared" si="194"/>
        <v>2017</v>
      </c>
      <c r="T3132" s="12"/>
    </row>
    <row r="3133" spans="1:20" ht="28.5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8273</v>
      </c>
      <c r="O3133" t="s">
        <v>8274</v>
      </c>
      <c r="P3133">
        <f t="shared" si="195"/>
        <v>16</v>
      </c>
      <c r="Q3133">
        <f t="shared" si="192"/>
        <v>53.75</v>
      </c>
      <c r="R3133" s="10">
        <f t="shared" si="193"/>
        <v>42803.579224537039</v>
      </c>
      <c r="S3133" s="12">
        <f t="shared" si="194"/>
        <v>2017</v>
      </c>
      <c r="T3133" s="12"/>
    </row>
    <row r="3134" spans="1:20" ht="28.5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8273</v>
      </c>
      <c r="O3134" t="s">
        <v>8274</v>
      </c>
      <c r="P3134">
        <f t="shared" si="195"/>
        <v>0</v>
      </c>
      <c r="Q3134">
        <f t="shared" si="192"/>
        <v>10</v>
      </c>
      <c r="R3134" s="10">
        <f t="shared" si="193"/>
        <v>42786.350231481483</v>
      </c>
      <c r="S3134" s="12">
        <f t="shared" si="194"/>
        <v>2017</v>
      </c>
      <c r="T3134" s="12"/>
    </row>
    <row r="3135" spans="1:20" ht="42.75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8273</v>
      </c>
      <c r="O3135" t="s">
        <v>8274</v>
      </c>
      <c r="P3135">
        <f t="shared" si="195"/>
        <v>108</v>
      </c>
      <c r="Q3135">
        <f t="shared" si="192"/>
        <v>33.75</v>
      </c>
      <c r="R3135" s="10">
        <f t="shared" si="193"/>
        <v>42788.565208333333</v>
      </c>
      <c r="S3135" s="12">
        <f t="shared" si="194"/>
        <v>2017</v>
      </c>
      <c r="T3135" s="12"/>
    </row>
    <row r="3136" spans="1:20" ht="42.75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8273</v>
      </c>
      <c r="O3136" t="s">
        <v>8274</v>
      </c>
      <c r="P3136">
        <f t="shared" si="195"/>
        <v>23</v>
      </c>
      <c r="Q3136">
        <f t="shared" si="192"/>
        <v>18.75</v>
      </c>
      <c r="R3136" s="10">
        <f t="shared" si="193"/>
        <v>42800.720127314817</v>
      </c>
      <c r="S3136" s="12">
        <f t="shared" si="194"/>
        <v>2017</v>
      </c>
      <c r="T3136" s="12"/>
    </row>
    <row r="3137" spans="1:20" ht="42.75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8273</v>
      </c>
      <c r="O3137" t="s">
        <v>8274</v>
      </c>
      <c r="P3137">
        <f t="shared" si="195"/>
        <v>21</v>
      </c>
      <c r="Q3137">
        <f t="shared" si="192"/>
        <v>23.14</v>
      </c>
      <c r="R3137" s="10">
        <f t="shared" si="193"/>
        <v>42807.151863425926</v>
      </c>
      <c r="S3137" s="12">
        <f t="shared" si="194"/>
        <v>2017</v>
      </c>
      <c r="T3137" s="12"/>
    </row>
    <row r="3138" spans="1:20" ht="42.75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8273</v>
      </c>
      <c r="O3138" t="s">
        <v>8274</v>
      </c>
      <c r="P3138">
        <f t="shared" si="195"/>
        <v>128</v>
      </c>
      <c r="Q3138">
        <f t="shared" si="192"/>
        <v>29.05</v>
      </c>
      <c r="R3138" s="10">
        <f t="shared" si="193"/>
        <v>42789.462430555555</v>
      </c>
      <c r="S3138" s="12">
        <f t="shared" si="194"/>
        <v>2017</v>
      </c>
      <c r="T3138" s="12"/>
    </row>
    <row r="3139" spans="1:20" ht="28.5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8273</v>
      </c>
      <c r="O3139" t="s">
        <v>8274</v>
      </c>
      <c r="P3139">
        <f t="shared" si="195"/>
        <v>3</v>
      </c>
      <c r="Q3139">
        <f t="shared" ref="Q3139:Q3202" si="196">IFERROR(ROUND(E3139/L3139,2),0)</f>
        <v>50</v>
      </c>
      <c r="R3139" s="10">
        <f t="shared" ref="R3139:R3202" si="197">(((J3139/60)/60)/24)+DATE(1970,1,1)</f>
        <v>42807.885057870371</v>
      </c>
      <c r="S3139" s="12">
        <f t="shared" ref="S3139:S3202" si="198">YEAR(R3139)</f>
        <v>2017</v>
      </c>
      <c r="T3139" s="12"/>
    </row>
    <row r="3140" spans="1:20" ht="57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8273</v>
      </c>
      <c r="O3140" t="s">
        <v>8274</v>
      </c>
      <c r="P3140">
        <f t="shared" ref="P3140:P3203" si="199">ROUND(E3140/D3140*100,0)</f>
        <v>0</v>
      </c>
      <c r="Q3140">
        <f t="shared" si="196"/>
        <v>0</v>
      </c>
      <c r="R3140" s="10">
        <f t="shared" si="197"/>
        <v>42809.645914351851</v>
      </c>
      <c r="S3140" s="12">
        <f t="shared" si="198"/>
        <v>2017</v>
      </c>
      <c r="T3140" s="12"/>
    </row>
    <row r="3141" spans="1:20" ht="42.75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8273</v>
      </c>
      <c r="O3141" t="s">
        <v>8274</v>
      </c>
      <c r="P3141">
        <f t="shared" si="199"/>
        <v>5</v>
      </c>
      <c r="Q3141">
        <f t="shared" si="196"/>
        <v>450</v>
      </c>
      <c r="R3141" s="10">
        <f t="shared" si="197"/>
        <v>42785.270370370374</v>
      </c>
      <c r="S3141" s="12">
        <f t="shared" si="198"/>
        <v>2017</v>
      </c>
      <c r="T3141" s="12"/>
    </row>
    <row r="3142" spans="1:20" ht="42.75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8273</v>
      </c>
      <c r="O3142" t="s">
        <v>8274</v>
      </c>
      <c r="P3142">
        <f t="shared" si="199"/>
        <v>1</v>
      </c>
      <c r="Q3142">
        <f t="shared" si="196"/>
        <v>24</v>
      </c>
      <c r="R3142" s="10">
        <f t="shared" si="197"/>
        <v>42802.718784722223</v>
      </c>
      <c r="S3142" s="12">
        <f t="shared" si="198"/>
        <v>2017</v>
      </c>
      <c r="T3142" s="12"/>
    </row>
    <row r="3143" spans="1:20" ht="57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8273</v>
      </c>
      <c r="O3143" t="s">
        <v>8274</v>
      </c>
      <c r="P3143">
        <f t="shared" si="199"/>
        <v>52</v>
      </c>
      <c r="Q3143">
        <f t="shared" si="196"/>
        <v>32.25</v>
      </c>
      <c r="R3143" s="10">
        <f t="shared" si="197"/>
        <v>42800.753333333334</v>
      </c>
      <c r="S3143" s="12">
        <f t="shared" si="198"/>
        <v>2017</v>
      </c>
      <c r="T3143" s="12"/>
    </row>
    <row r="3144" spans="1:20" ht="42.75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8273</v>
      </c>
      <c r="O3144" t="s">
        <v>8274</v>
      </c>
      <c r="P3144">
        <f t="shared" si="199"/>
        <v>2</v>
      </c>
      <c r="Q3144">
        <f t="shared" si="196"/>
        <v>15</v>
      </c>
      <c r="R3144" s="10">
        <f t="shared" si="197"/>
        <v>42783.513182870374</v>
      </c>
      <c r="S3144" s="12">
        <f t="shared" si="198"/>
        <v>2017</v>
      </c>
      <c r="T3144" s="12"/>
    </row>
    <row r="3145" spans="1:20" ht="57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8273</v>
      </c>
      <c r="O3145" t="s">
        <v>8274</v>
      </c>
      <c r="P3145">
        <f t="shared" si="199"/>
        <v>0</v>
      </c>
      <c r="Q3145">
        <f t="shared" si="196"/>
        <v>0</v>
      </c>
      <c r="R3145" s="10">
        <f t="shared" si="197"/>
        <v>42808.358287037037</v>
      </c>
      <c r="S3145" s="12">
        <f t="shared" si="198"/>
        <v>2017</v>
      </c>
      <c r="T3145" s="12"/>
    </row>
    <row r="3146" spans="1:20" ht="57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8273</v>
      </c>
      <c r="O3146" t="s">
        <v>8274</v>
      </c>
      <c r="P3146">
        <f t="shared" si="199"/>
        <v>75</v>
      </c>
      <c r="Q3146">
        <f t="shared" si="196"/>
        <v>251.33</v>
      </c>
      <c r="R3146" s="10">
        <f t="shared" si="197"/>
        <v>42796.538275462968</v>
      </c>
      <c r="S3146" s="12">
        <f t="shared" si="198"/>
        <v>2017</v>
      </c>
      <c r="T3146" s="12"/>
    </row>
    <row r="3147" spans="1:20" ht="42.75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8273</v>
      </c>
      <c r="O3147" t="s">
        <v>8274</v>
      </c>
      <c r="P3147">
        <f t="shared" si="199"/>
        <v>0</v>
      </c>
      <c r="Q3147">
        <f t="shared" si="196"/>
        <v>0</v>
      </c>
      <c r="R3147" s="10">
        <f t="shared" si="197"/>
        <v>42762.040902777779</v>
      </c>
      <c r="S3147" s="12">
        <f t="shared" si="198"/>
        <v>2017</v>
      </c>
      <c r="T3147" s="12"/>
    </row>
    <row r="3148" spans="1:20" ht="28.5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8273</v>
      </c>
      <c r="O3148" t="s">
        <v>8274</v>
      </c>
      <c r="P3148">
        <f t="shared" si="199"/>
        <v>11</v>
      </c>
      <c r="Q3148">
        <f t="shared" si="196"/>
        <v>437.5</v>
      </c>
      <c r="R3148" s="10">
        <f t="shared" si="197"/>
        <v>42796.682476851856</v>
      </c>
      <c r="S3148" s="12">
        <f t="shared" si="198"/>
        <v>2017</v>
      </c>
      <c r="T3148" s="12"/>
    </row>
    <row r="3149" spans="1:20" ht="42.75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8273</v>
      </c>
      <c r="O3149" t="s">
        <v>8274</v>
      </c>
      <c r="P3149">
        <f t="shared" si="199"/>
        <v>118</v>
      </c>
      <c r="Q3149">
        <f t="shared" si="196"/>
        <v>110.35</v>
      </c>
      <c r="R3149" s="10">
        <f t="shared" si="197"/>
        <v>41909.969386574077</v>
      </c>
      <c r="S3149" s="12">
        <f t="shared" si="198"/>
        <v>2014</v>
      </c>
      <c r="T3149" s="12"/>
    </row>
    <row r="3150" spans="1:20" ht="28.5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8273</v>
      </c>
      <c r="O3150" t="s">
        <v>8274</v>
      </c>
      <c r="P3150">
        <f t="shared" si="199"/>
        <v>131</v>
      </c>
      <c r="Q3150">
        <f t="shared" si="196"/>
        <v>41.42</v>
      </c>
      <c r="R3150" s="10">
        <f t="shared" si="197"/>
        <v>41891.665324074071</v>
      </c>
      <c r="S3150" s="12">
        <f t="shared" si="198"/>
        <v>2014</v>
      </c>
      <c r="T3150" s="12"/>
    </row>
    <row r="3151" spans="1:20" ht="42.75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8273</v>
      </c>
      <c r="O3151" t="s">
        <v>8274</v>
      </c>
      <c r="P3151">
        <f t="shared" si="199"/>
        <v>104</v>
      </c>
      <c r="Q3151">
        <f t="shared" si="196"/>
        <v>52</v>
      </c>
      <c r="R3151" s="10">
        <f t="shared" si="197"/>
        <v>41226.017361111109</v>
      </c>
      <c r="S3151" s="12">
        <f t="shared" si="198"/>
        <v>2012</v>
      </c>
      <c r="T3151" s="12"/>
    </row>
    <row r="3152" spans="1:20" ht="57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8273</v>
      </c>
      <c r="O3152" t="s">
        <v>8274</v>
      </c>
      <c r="P3152">
        <f t="shared" si="199"/>
        <v>101</v>
      </c>
      <c r="Q3152">
        <f t="shared" si="196"/>
        <v>33.99</v>
      </c>
      <c r="R3152" s="10">
        <f t="shared" si="197"/>
        <v>40478.263923611114</v>
      </c>
      <c r="S3152" s="12">
        <f t="shared" si="198"/>
        <v>2010</v>
      </c>
      <c r="T3152" s="12"/>
    </row>
    <row r="3153" spans="1:20" ht="42.75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8273</v>
      </c>
      <c r="O3153" t="s">
        <v>8274</v>
      </c>
      <c r="P3153">
        <f t="shared" si="199"/>
        <v>100</v>
      </c>
      <c r="Q3153">
        <f t="shared" si="196"/>
        <v>103.35</v>
      </c>
      <c r="R3153" s="10">
        <f t="shared" si="197"/>
        <v>41862.83997685185</v>
      </c>
      <c r="S3153" s="12">
        <f t="shared" si="198"/>
        <v>2014</v>
      </c>
      <c r="T3153" s="12"/>
    </row>
    <row r="3154" spans="1:20" ht="42.75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8273</v>
      </c>
      <c r="O3154" t="s">
        <v>8274</v>
      </c>
      <c r="P3154">
        <f t="shared" si="199"/>
        <v>106</v>
      </c>
      <c r="Q3154">
        <f t="shared" si="196"/>
        <v>34.79</v>
      </c>
      <c r="R3154" s="10">
        <f t="shared" si="197"/>
        <v>41550.867673611108</v>
      </c>
      <c r="S3154" s="12">
        <f t="shared" si="198"/>
        <v>2013</v>
      </c>
      <c r="T3154" s="12"/>
    </row>
    <row r="3155" spans="1:20" ht="42.75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8273</v>
      </c>
      <c r="O3155" t="s">
        <v>8274</v>
      </c>
      <c r="P3155">
        <f t="shared" si="199"/>
        <v>336</v>
      </c>
      <c r="Q3155">
        <f t="shared" si="196"/>
        <v>41.77</v>
      </c>
      <c r="R3155" s="10">
        <f t="shared" si="197"/>
        <v>40633.154363425929</v>
      </c>
      <c r="S3155" s="12">
        <f t="shared" si="198"/>
        <v>2011</v>
      </c>
      <c r="T3155" s="12"/>
    </row>
    <row r="3156" spans="1:20" ht="42.75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8273</v>
      </c>
      <c r="O3156" t="s">
        <v>8274</v>
      </c>
      <c r="P3156">
        <f t="shared" si="199"/>
        <v>113</v>
      </c>
      <c r="Q3156">
        <f t="shared" si="196"/>
        <v>64.27</v>
      </c>
      <c r="R3156" s="10">
        <f t="shared" si="197"/>
        <v>40970.875671296293</v>
      </c>
      <c r="S3156" s="12">
        <f t="shared" si="198"/>
        <v>2012</v>
      </c>
      <c r="T3156" s="12"/>
    </row>
    <row r="3157" spans="1:20" ht="42.75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8273</v>
      </c>
      <c r="O3157" t="s">
        <v>8274</v>
      </c>
      <c r="P3157">
        <f t="shared" si="199"/>
        <v>189</v>
      </c>
      <c r="Q3157">
        <f t="shared" si="196"/>
        <v>31.21</v>
      </c>
      <c r="R3157" s="10">
        <f t="shared" si="197"/>
        <v>41233.499131944445</v>
      </c>
      <c r="S3157" s="12">
        <f t="shared" si="198"/>
        <v>2012</v>
      </c>
      <c r="T3157" s="12"/>
    </row>
    <row r="3158" spans="1:20" ht="42.75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8273</v>
      </c>
      <c r="O3158" t="s">
        <v>8274</v>
      </c>
      <c r="P3158">
        <f t="shared" si="199"/>
        <v>102</v>
      </c>
      <c r="Q3158">
        <f t="shared" si="196"/>
        <v>62.92</v>
      </c>
      <c r="R3158" s="10">
        <f t="shared" si="197"/>
        <v>41026.953055555554</v>
      </c>
      <c r="S3158" s="12">
        <f t="shared" si="198"/>
        <v>2012</v>
      </c>
      <c r="T3158" s="12"/>
    </row>
    <row r="3159" spans="1:20" ht="28.5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8273</v>
      </c>
      <c r="O3159" t="s">
        <v>8274</v>
      </c>
      <c r="P3159">
        <f t="shared" si="199"/>
        <v>101</v>
      </c>
      <c r="Q3159">
        <f t="shared" si="196"/>
        <v>98.54</v>
      </c>
      <c r="R3159" s="10">
        <f t="shared" si="197"/>
        <v>41829.788252314815</v>
      </c>
      <c r="S3159" s="12">
        <f t="shared" si="198"/>
        <v>2014</v>
      </c>
      <c r="T3159" s="12"/>
    </row>
    <row r="3160" spans="1:20" ht="28.5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8273</v>
      </c>
      <c r="O3160" t="s">
        <v>8274</v>
      </c>
      <c r="P3160">
        <f t="shared" si="199"/>
        <v>114</v>
      </c>
      <c r="Q3160">
        <f t="shared" si="196"/>
        <v>82.61</v>
      </c>
      <c r="R3160" s="10">
        <f t="shared" si="197"/>
        <v>41447.839722222219</v>
      </c>
      <c r="S3160" s="12">
        <f t="shared" si="198"/>
        <v>2013</v>
      </c>
      <c r="T3160" s="12"/>
    </row>
    <row r="3161" spans="1:20" ht="28.5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8273</v>
      </c>
      <c r="O3161" t="s">
        <v>8274</v>
      </c>
      <c r="P3161">
        <f t="shared" si="199"/>
        <v>133</v>
      </c>
      <c r="Q3161">
        <f t="shared" si="196"/>
        <v>38.5</v>
      </c>
      <c r="R3161" s="10">
        <f t="shared" si="197"/>
        <v>40884.066678240742</v>
      </c>
      <c r="S3161" s="12">
        <f t="shared" si="198"/>
        <v>2011</v>
      </c>
      <c r="T3161" s="12"/>
    </row>
    <row r="3162" spans="1:20" ht="42.75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8273</v>
      </c>
      <c r="O3162" t="s">
        <v>8274</v>
      </c>
      <c r="P3162">
        <f t="shared" si="199"/>
        <v>102</v>
      </c>
      <c r="Q3162">
        <f t="shared" si="196"/>
        <v>80.16</v>
      </c>
      <c r="R3162" s="10">
        <f t="shared" si="197"/>
        <v>41841.26489583333</v>
      </c>
      <c r="S3162" s="12">
        <f t="shared" si="198"/>
        <v>2014</v>
      </c>
      <c r="T3162" s="12"/>
    </row>
    <row r="3163" spans="1:20" ht="57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8273</v>
      </c>
      <c r="O3163" t="s">
        <v>8274</v>
      </c>
      <c r="P3163">
        <f t="shared" si="199"/>
        <v>105</v>
      </c>
      <c r="Q3163">
        <f t="shared" si="196"/>
        <v>28.41</v>
      </c>
      <c r="R3163" s="10">
        <f t="shared" si="197"/>
        <v>41897.536134259259</v>
      </c>
      <c r="S3163" s="12">
        <f t="shared" si="198"/>
        <v>2014</v>
      </c>
      <c r="T3163" s="12"/>
    </row>
    <row r="3164" spans="1:20" ht="42.75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8273</v>
      </c>
      <c r="O3164" t="s">
        <v>8274</v>
      </c>
      <c r="P3164">
        <f t="shared" si="199"/>
        <v>127</v>
      </c>
      <c r="Q3164">
        <f t="shared" si="196"/>
        <v>80.73</v>
      </c>
      <c r="R3164" s="10">
        <f t="shared" si="197"/>
        <v>41799.685902777775</v>
      </c>
      <c r="S3164" s="12">
        <f t="shared" si="198"/>
        <v>2014</v>
      </c>
      <c r="T3164" s="12"/>
    </row>
    <row r="3165" spans="1:20" ht="42.75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8273</v>
      </c>
      <c r="O3165" t="s">
        <v>8274</v>
      </c>
      <c r="P3165">
        <f t="shared" si="199"/>
        <v>111</v>
      </c>
      <c r="Q3165">
        <f t="shared" si="196"/>
        <v>200.69</v>
      </c>
      <c r="R3165" s="10">
        <f t="shared" si="197"/>
        <v>41775.753761574073</v>
      </c>
      <c r="S3165" s="12">
        <f t="shared" si="198"/>
        <v>2014</v>
      </c>
      <c r="T3165" s="12"/>
    </row>
    <row r="3166" spans="1:20" ht="42.75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8273</v>
      </c>
      <c r="O3166" t="s">
        <v>8274</v>
      </c>
      <c r="P3166">
        <f t="shared" si="199"/>
        <v>107</v>
      </c>
      <c r="Q3166">
        <f t="shared" si="196"/>
        <v>37.590000000000003</v>
      </c>
      <c r="R3166" s="10">
        <f t="shared" si="197"/>
        <v>41766.80572916667</v>
      </c>
      <c r="S3166" s="12">
        <f t="shared" si="198"/>
        <v>2014</v>
      </c>
      <c r="T3166" s="12"/>
    </row>
    <row r="3167" spans="1:20" ht="42.75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8273</v>
      </c>
      <c r="O3167" t="s">
        <v>8274</v>
      </c>
      <c r="P3167">
        <f t="shared" si="199"/>
        <v>163</v>
      </c>
      <c r="Q3167">
        <f t="shared" si="196"/>
        <v>58.1</v>
      </c>
      <c r="R3167" s="10">
        <f t="shared" si="197"/>
        <v>40644.159259259257</v>
      </c>
      <c r="S3167" s="12">
        <f t="shared" si="198"/>
        <v>2011</v>
      </c>
      <c r="T3167" s="12"/>
    </row>
    <row r="3168" spans="1:20" ht="42.75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8273</v>
      </c>
      <c r="O3168" t="s">
        <v>8274</v>
      </c>
      <c r="P3168">
        <f t="shared" si="199"/>
        <v>160</v>
      </c>
      <c r="Q3168">
        <f t="shared" si="196"/>
        <v>60.3</v>
      </c>
      <c r="R3168" s="10">
        <f t="shared" si="197"/>
        <v>41940.69158564815</v>
      </c>
      <c r="S3168" s="12">
        <f t="shared" si="198"/>
        <v>2014</v>
      </c>
      <c r="T3168" s="12"/>
    </row>
    <row r="3169" spans="1:20" ht="28.5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8273</v>
      </c>
      <c r="O3169" t="s">
        <v>8274</v>
      </c>
      <c r="P3169">
        <f t="shared" si="199"/>
        <v>116</v>
      </c>
      <c r="Q3169">
        <f t="shared" si="196"/>
        <v>63.36</v>
      </c>
      <c r="R3169" s="10">
        <f t="shared" si="197"/>
        <v>41839.175706018519</v>
      </c>
      <c r="S3169" s="12">
        <f t="shared" si="198"/>
        <v>2014</v>
      </c>
      <c r="T3169" s="12"/>
    </row>
    <row r="3170" spans="1:20" ht="42.75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8273</v>
      </c>
      <c r="O3170" t="s">
        <v>8274</v>
      </c>
      <c r="P3170">
        <f t="shared" si="199"/>
        <v>124</v>
      </c>
      <c r="Q3170">
        <f t="shared" si="196"/>
        <v>50.9</v>
      </c>
      <c r="R3170" s="10">
        <f t="shared" si="197"/>
        <v>41772.105937500004</v>
      </c>
      <c r="S3170" s="12">
        <f t="shared" si="198"/>
        <v>2014</v>
      </c>
      <c r="T3170" s="12"/>
    </row>
    <row r="3171" spans="1:20" ht="28.5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8273</v>
      </c>
      <c r="O3171" t="s">
        <v>8274</v>
      </c>
      <c r="P3171">
        <f t="shared" si="199"/>
        <v>103</v>
      </c>
      <c r="Q3171">
        <f t="shared" si="196"/>
        <v>100.5</v>
      </c>
      <c r="R3171" s="10">
        <f t="shared" si="197"/>
        <v>41591.737974537034</v>
      </c>
      <c r="S3171" s="12">
        <f t="shared" si="198"/>
        <v>2013</v>
      </c>
      <c r="T3171" s="12"/>
    </row>
    <row r="3172" spans="1:20" ht="42.75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8273</v>
      </c>
      <c r="O3172" t="s">
        <v>8274</v>
      </c>
      <c r="P3172">
        <f t="shared" si="199"/>
        <v>112</v>
      </c>
      <c r="Q3172">
        <f t="shared" si="196"/>
        <v>31.62</v>
      </c>
      <c r="R3172" s="10">
        <f t="shared" si="197"/>
        <v>41789.080370370371</v>
      </c>
      <c r="S3172" s="12">
        <f t="shared" si="198"/>
        <v>2014</v>
      </c>
      <c r="T3172" s="12"/>
    </row>
    <row r="3173" spans="1:20" ht="42.75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8273</v>
      </c>
      <c r="O3173" t="s">
        <v>8274</v>
      </c>
      <c r="P3173">
        <f t="shared" si="199"/>
        <v>109</v>
      </c>
      <c r="Q3173">
        <f t="shared" si="196"/>
        <v>65.099999999999994</v>
      </c>
      <c r="R3173" s="10">
        <f t="shared" si="197"/>
        <v>42466.608310185184</v>
      </c>
      <c r="S3173" s="12">
        <f t="shared" si="198"/>
        <v>2016</v>
      </c>
      <c r="T3173" s="12"/>
    </row>
    <row r="3174" spans="1:20" ht="42.75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8273</v>
      </c>
      <c r="O3174" t="s">
        <v>8274</v>
      </c>
      <c r="P3174">
        <f t="shared" si="199"/>
        <v>115</v>
      </c>
      <c r="Q3174">
        <f t="shared" si="196"/>
        <v>79.31</v>
      </c>
      <c r="R3174" s="10">
        <f t="shared" si="197"/>
        <v>40923.729953703703</v>
      </c>
      <c r="S3174" s="12">
        <f t="shared" si="198"/>
        <v>2012</v>
      </c>
      <c r="T3174" s="12"/>
    </row>
    <row r="3175" spans="1:20" ht="42.75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8273</v>
      </c>
      <c r="O3175" t="s">
        <v>8274</v>
      </c>
      <c r="P3175">
        <f t="shared" si="199"/>
        <v>103</v>
      </c>
      <c r="Q3175">
        <f t="shared" si="196"/>
        <v>139.19</v>
      </c>
      <c r="R3175" s="10">
        <f t="shared" si="197"/>
        <v>41878.878379629627</v>
      </c>
      <c r="S3175" s="12">
        <f t="shared" si="198"/>
        <v>2014</v>
      </c>
      <c r="T3175" s="12"/>
    </row>
    <row r="3176" spans="1:20" ht="57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8273</v>
      </c>
      <c r="O3176" t="s">
        <v>8274</v>
      </c>
      <c r="P3176">
        <f t="shared" si="199"/>
        <v>101</v>
      </c>
      <c r="Q3176">
        <f t="shared" si="196"/>
        <v>131.91</v>
      </c>
      <c r="R3176" s="10">
        <f t="shared" si="197"/>
        <v>41862.864675925928</v>
      </c>
      <c r="S3176" s="12">
        <f t="shared" si="198"/>
        <v>2014</v>
      </c>
      <c r="T3176" s="12"/>
    </row>
    <row r="3177" spans="1:20" ht="57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8273</v>
      </c>
      <c r="O3177" t="s">
        <v>8274</v>
      </c>
      <c r="P3177">
        <f t="shared" si="199"/>
        <v>110</v>
      </c>
      <c r="Q3177">
        <f t="shared" si="196"/>
        <v>91.3</v>
      </c>
      <c r="R3177" s="10">
        <f t="shared" si="197"/>
        <v>40531.886886574073</v>
      </c>
      <c r="S3177" s="12">
        <f t="shared" si="198"/>
        <v>2010</v>
      </c>
      <c r="T3177" s="12"/>
    </row>
    <row r="3178" spans="1:20" ht="42.75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8273</v>
      </c>
      <c r="O3178" t="s">
        <v>8274</v>
      </c>
      <c r="P3178">
        <f t="shared" si="199"/>
        <v>115</v>
      </c>
      <c r="Q3178">
        <f t="shared" si="196"/>
        <v>39.67</v>
      </c>
      <c r="R3178" s="10">
        <f t="shared" si="197"/>
        <v>41477.930914351848</v>
      </c>
      <c r="S3178" s="12">
        <f t="shared" si="198"/>
        <v>2013</v>
      </c>
      <c r="T3178" s="12"/>
    </row>
    <row r="3179" spans="1:20" ht="42.75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8273</v>
      </c>
      <c r="O3179" t="s">
        <v>8274</v>
      </c>
      <c r="P3179">
        <f t="shared" si="199"/>
        <v>117</v>
      </c>
      <c r="Q3179">
        <f t="shared" si="196"/>
        <v>57.55</v>
      </c>
      <c r="R3179" s="10">
        <f t="shared" si="197"/>
        <v>41781.666770833333</v>
      </c>
      <c r="S3179" s="12">
        <f t="shared" si="198"/>
        <v>2014</v>
      </c>
      <c r="T3179" s="12"/>
    </row>
    <row r="3180" spans="1:20" ht="42.75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8273</v>
      </c>
      <c r="O3180" t="s">
        <v>8274</v>
      </c>
      <c r="P3180">
        <f t="shared" si="199"/>
        <v>172</v>
      </c>
      <c r="Q3180">
        <f t="shared" si="196"/>
        <v>33.03</v>
      </c>
      <c r="R3180" s="10">
        <f t="shared" si="197"/>
        <v>41806.605034722219</v>
      </c>
      <c r="S3180" s="12">
        <f t="shared" si="198"/>
        <v>2014</v>
      </c>
      <c r="T3180" s="12"/>
    </row>
    <row r="3181" spans="1:20" ht="28.5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8273</v>
      </c>
      <c r="O3181" t="s">
        <v>8274</v>
      </c>
      <c r="P3181">
        <f t="shared" si="199"/>
        <v>114</v>
      </c>
      <c r="Q3181">
        <f t="shared" si="196"/>
        <v>77.34</v>
      </c>
      <c r="R3181" s="10">
        <f t="shared" si="197"/>
        <v>41375.702210648145</v>
      </c>
      <c r="S3181" s="12">
        <f t="shared" si="198"/>
        <v>2013</v>
      </c>
      <c r="T3181" s="12"/>
    </row>
    <row r="3182" spans="1:20" ht="42.75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8273</v>
      </c>
      <c r="O3182" t="s">
        <v>8274</v>
      </c>
      <c r="P3182">
        <f t="shared" si="199"/>
        <v>120</v>
      </c>
      <c r="Q3182">
        <f t="shared" si="196"/>
        <v>31.93</v>
      </c>
      <c r="R3182" s="10">
        <f t="shared" si="197"/>
        <v>41780.412604166668</v>
      </c>
      <c r="S3182" s="12">
        <f t="shared" si="198"/>
        <v>2014</v>
      </c>
      <c r="T3182" s="12"/>
    </row>
    <row r="3183" spans="1:20" ht="42.75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8273</v>
      </c>
      <c r="O3183" t="s">
        <v>8274</v>
      </c>
      <c r="P3183">
        <f t="shared" si="199"/>
        <v>109</v>
      </c>
      <c r="Q3183">
        <f t="shared" si="196"/>
        <v>36.33</v>
      </c>
      <c r="R3183" s="10">
        <f t="shared" si="197"/>
        <v>41779.310034722221</v>
      </c>
      <c r="S3183" s="12">
        <f t="shared" si="198"/>
        <v>2014</v>
      </c>
      <c r="T3183" s="12"/>
    </row>
    <row r="3184" spans="1:20" ht="57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8273</v>
      </c>
      <c r="O3184" t="s">
        <v>8274</v>
      </c>
      <c r="P3184">
        <f t="shared" si="199"/>
        <v>101</v>
      </c>
      <c r="Q3184">
        <f t="shared" si="196"/>
        <v>46.77</v>
      </c>
      <c r="R3184" s="10">
        <f t="shared" si="197"/>
        <v>40883.949317129627</v>
      </c>
      <c r="S3184" s="12">
        <f t="shared" si="198"/>
        <v>2011</v>
      </c>
      <c r="T3184" s="12"/>
    </row>
    <row r="3185" spans="1:20" ht="42.75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8273</v>
      </c>
      <c r="O3185" t="s">
        <v>8274</v>
      </c>
      <c r="P3185">
        <f t="shared" si="199"/>
        <v>109</v>
      </c>
      <c r="Q3185">
        <f t="shared" si="196"/>
        <v>40.07</v>
      </c>
      <c r="R3185" s="10">
        <f t="shared" si="197"/>
        <v>41491.79478009259</v>
      </c>
      <c r="S3185" s="12">
        <f t="shared" si="198"/>
        <v>2013</v>
      </c>
      <c r="T3185" s="12"/>
    </row>
    <row r="3186" spans="1:20" ht="42.75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8273</v>
      </c>
      <c r="O3186" t="s">
        <v>8274</v>
      </c>
      <c r="P3186">
        <f t="shared" si="199"/>
        <v>107</v>
      </c>
      <c r="Q3186">
        <f t="shared" si="196"/>
        <v>100.22</v>
      </c>
      <c r="R3186" s="10">
        <f t="shared" si="197"/>
        <v>41791.993414351848</v>
      </c>
      <c r="S3186" s="12">
        <f t="shared" si="198"/>
        <v>2014</v>
      </c>
      <c r="T3186" s="12"/>
    </row>
    <row r="3187" spans="1:20" ht="42.75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8273</v>
      </c>
      <c r="O3187" t="s">
        <v>8274</v>
      </c>
      <c r="P3187">
        <f t="shared" si="199"/>
        <v>100</v>
      </c>
      <c r="Q3187">
        <f t="shared" si="196"/>
        <v>41.67</v>
      </c>
      <c r="R3187" s="10">
        <f t="shared" si="197"/>
        <v>41829.977326388893</v>
      </c>
      <c r="S3187" s="12">
        <f t="shared" si="198"/>
        <v>2014</v>
      </c>
      <c r="T3187" s="12"/>
    </row>
    <row r="3188" spans="1:20" ht="42.75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8273</v>
      </c>
      <c r="O3188" t="s">
        <v>8274</v>
      </c>
      <c r="P3188">
        <f t="shared" si="199"/>
        <v>102</v>
      </c>
      <c r="Q3188">
        <f t="shared" si="196"/>
        <v>46.71</v>
      </c>
      <c r="R3188" s="10">
        <f t="shared" si="197"/>
        <v>41868.924050925925</v>
      </c>
      <c r="S3188" s="12">
        <f t="shared" si="198"/>
        <v>2014</v>
      </c>
      <c r="T3188" s="12"/>
    </row>
    <row r="3189" spans="1:20" ht="42.75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8273</v>
      </c>
      <c r="O3189" t="s">
        <v>8274</v>
      </c>
      <c r="P3189">
        <f t="shared" si="199"/>
        <v>116</v>
      </c>
      <c r="Q3189">
        <f t="shared" si="196"/>
        <v>71.489999999999995</v>
      </c>
      <c r="R3189" s="10">
        <f t="shared" si="197"/>
        <v>41835.666354166664</v>
      </c>
      <c r="S3189" s="12">
        <f t="shared" si="198"/>
        <v>2014</v>
      </c>
      <c r="T3189" s="12"/>
    </row>
    <row r="3190" spans="1:20" ht="42.75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8273</v>
      </c>
      <c r="O3190" t="s">
        <v>8315</v>
      </c>
      <c r="P3190">
        <f t="shared" si="199"/>
        <v>65</v>
      </c>
      <c r="Q3190">
        <f t="shared" si="196"/>
        <v>14.44</v>
      </c>
      <c r="R3190" s="10">
        <f t="shared" si="197"/>
        <v>42144.415532407409</v>
      </c>
      <c r="S3190" s="12">
        <f t="shared" si="198"/>
        <v>2015</v>
      </c>
      <c r="T3190" s="12"/>
    </row>
    <row r="3191" spans="1:20" ht="42.75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8273</v>
      </c>
      <c r="O3191" t="s">
        <v>8315</v>
      </c>
      <c r="P3191">
        <f t="shared" si="199"/>
        <v>12</v>
      </c>
      <c r="Q3191">
        <f t="shared" si="196"/>
        <v>356.84</v>
      </c>
      <c r="R3191" s="10">
        <f t="shared" si="197"/>
        <v>42118.346435185187</v>
      </c>
      <c r="S3191" s="12">
        <f t="shared" si="198"/>
        <v>2015</v>
      </c>
      <c r="T3191" s="12"/>
    </row>
    <row r="3192" spans="1:20" ht="42.75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8273</v>
      </c>
      <c r="O3192" t="s">
        <v>8315</v>
      </c>
      <c r="P3192">
        <f t="shared" si="199"/>
        <v>0</v>
      </c>
      <c r="Q3192">
        <f t="shared" si="196"/>
        <v>0</v>
      </c>
      <c r="R3192" s="10">
        <f t="shared" si="197"/>
        <v>42683.151331018518</v>
      </c>
      <c r="S3192" s="12">
        <f t="shared" si="198"/>
        <v>2016</v>
      </c>
      <c r="T3192" s="12"/>
    </row>
    <row r="3193" spans="1:20" ht="42.75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8273</v>
      </c>
      <c r="O3193" t="s">
        <v>8315</v>
      </c>
      <c r="P3193">
        <f t="shared" si="199"/>
        <v>4</v>
      </c>
      <c r="Q3193">
        <f t="shared" si="196"/>
        <v>37.75</v>
      </c>
      <c r="R3193" s="10">
        <f t="shared" si="197"/>
        <v>42538.755428240736</v>
      </c>
      <c r="S3193" s="12">
        <f t="shared" si="198"/>
        <v>2016</v>
      </c>
      <c r="T3193" s="12"/>
    </row>
    <row r="3194" spans="1:20" ht="42.75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8273</v>
      </c>
      <c r="O3194" t="s">
        <v>8315</v>
      </c>
      <c r="P3194">
        <f t="shared" si="199"/>
        <v>1</v>
      </c>
      <c r="Q3194">
        <f t="shared" si="196"/>
        <v>12.75</v>
      </c>
      <c r="R3194" s="10">
        <f t="shared" si="197"/>
        <v>42018.94049768518</v>
      </c>
      <c r="S3194" s="12">
        <f t="shared" si="198"/>
        <v>2015</v>
      </c>
      <c r="T3194" s="12"/>
    </row>
    <row r="3195" spans="1:20" ht="42.75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8273</v>
      </c>
      <c r="O3195" t="s">
        <v>8315</v>
      </c>
      <c r="P3195">
        <f t="shared" si="199"/>
        <v>12</v>
      </c>
      <c r="Q3195">
        <f t="shared" si="196"/>
        <v>24.46</v>
      </c>
      <c r="R3195" s="10">
        <f t="shared" si="197"/>
        <v>42010.968240740738</v>
      </c>
      <c r="S3195" s="12">
        <f t="shared" si="198"/>
        <v>2015</v>
      </c>
      <c r="T3195" s="12"/>
    </row>
    <row r="3196" spans="1:20" ht="42.75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8273</v>
      </c>
      <c r="O3196" t="s">
        <v>8315</v>
      </c>
      <c r="P3196">
        <f t="shared" si="199"/>
        <v>0</v>
      </c>
      <c r="Q3196">
        <f t="shared" si="196"/>
        <v>0</v>
      </c>
      <c r="R3196" s="10">
        <f t="shared" si="197"/>
        <v>42182.062476851846</v>
      </c>
      <c r="S3196" s="12">
        <f t="shared" si="198"/>
        <v>2015</v>
      </c>
      <c r="T3196" s="12"/>
    </row>
    <row r="3197" spans="1:20" ht="42.75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8273</v>
      </c>
      <c r="O3197" t="s">
        <v>8315</v>
      </c>
      <c r="P3197">
        <f t="shared" si="199"/>
        <v>59</v>
      </c>
      <c r="Q3197">
        <f t="shared" si="196"/>
        <v>53.08</v>
      </c>
      <c r="R3197" s="10">
        <f t="shared" si="197"/>
        <v>42017.594236111108</v>
      </c>
      <c r="S3197" s="12">
        <f t="shared" si="198"/>
        <v>2015</v>
      </c>
      <c r="T3197" s="12"/>
    </row>
    <row r="3198" spans="1:20" ht="42.75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8273</v>
      </c>
      <c r="O3198" t="s">
        <v>8315</v>
      </c>
      <c r="P3198">
        <f t="shared" si="199"/>
        <v>0</v>
      </c>
      <c r="Q3198">
        <f t="shared" si="196"/>
        <v>300</v>
      </c>
      <c r="R3198" s="10">
        <f t="shared" si="197"/>
        <v>42157.598090277781</v>
      </c>
      <c r="S3198" s="12">
        <f t="shared" si="198"/>
        <v>2015</v>
      </c>
      <c r="T3198" s="12"/>
    </row>
    <row r="3199" spans="1:20" ht="28.5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8273</v>
      </c>
      <c r="O3199" t="s">
        <v>8315</v>
      </c>
      <c r="P3199">
        <f t="shared" si="199"/>
        <v>11</v>
      </c>
      <c r="Q3199">
        <f t="shared" si="196"/>
        <v>286.25</v>
      </c>
      <c r="R3199" s="10">
        <f t="shared" si="197"/>
        <v>42009.493263888886</v>
      </c>
      <c r="S3199" s="12">
        <f t="shared" si="198"/>
        <v>2015</v>
      </c>
      <c r="T3199" s="12"/>
    </row>
    <row r="3200" spans="1:20" ht="42.75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8273</v>
      </c>
      <c r="O3200" t="s">
        <v>8315</v>
      </c>
      <c r="P3200">
        <f t="shared" si="199"/>
        <v>0</v>
      </c>
      <c r="Q3200">
        <f t="shared" si="196"/>
        <v>36.67</v>
      </c>
      <c r="R3200" s="10">
        <f t="shared" si="197"/>
        <v>42013.424502314811</v>
      </c>
      <c r="S3200" s="12">
        <f t="shared" si="198"/>
        <v>2015</v>
      </c>
      <c r="T3200" s="12"/>
    </row>
    <row r="3201" spans="1:20" ht="42.75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8273</v>
      </c>
      <c r="O3201" t="s">
        <v>8315</v>
      </c>
      <c r="P3201">
        <f t="shared" si="199"/>
        <v>52</v>
      </c>
      <c r="Q3201">
        <f t="shared" si="196"/>
        <v>49.21</v>
      </c>
      <c r="R3201" s="10">
        <f t="shared" si="197"/>
        <v>41858.761782407404</v>
      </c>
      <c r="S3201" s="12">
        <f t="shared" si="198"/>
        <v>2014</v>
      </c>
      <c r="T3201" s="12"/>
    </row>
    <row r="3202" spans="1:20" ht="57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8273</v>
      </c>
      <c r="O3202" t="s">
        <v>8315</v>
      </c>
      <c r="P3202">
        <f t="shared" si="199"/>
        <v>0</v>
      </c>
      <c r="Q3202">
        <f t="shared" si="196"/>
        <v>1</v>
      </c>
      <c r="R3202" s="10">
        <f t="shared" si="197"/>
        <v>42460.320613425924</v>
      </c>
      <c r="S3202" s="12">
        <f t="shared" si="198"/>
        <v>2016</v>
      </c>
      <c r="T3202" s="12"/>
    </row>
    <row r="3203" spans="1:20" ht="42.75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8273</v>
      </c>
      <c r="O3203" t="s">
        <v>8315</v>
      </c>
      <c r="P3203">
        <f t="shared" si="199"/>
        <v>1</v>
      </c>
      <c r="Q3203">
        <f t="shared" ref="Q3203:Q3266" si="200">IFERROR(ROUND(E3203/L3203,2),0)</f>
        <v>12.5</v>
      </c>
      <c r="R3203" s="10">
        <f t="shared" ref="R3203:R3266" si="201">(((J3203/60)/60)/24)+DATE(1970,1,1)</f>
        <v>41861.767094907409</v>
      </c>
      <c r="S3203" s="12">
        <f t="shared" ref="S3203:S3266" si="202">YEAR(R3203)</f>
        <v>2014</v>
      </c>
      <c r="T3203" s="12"/>
    </row>
    <row r="3204" spans="1:20" ht="42.75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8273</v>
      </c>
      <c r="O3204" t="s">
        <v>8315</v>
      </c>
      <c r="P3204">
        <f t="shared" ref="P3204:P3267" si="203">ROUND(E3204/D3204*100,0)</f>
        <v>55</v>
      </c>
      <c r="Q3204">
        <f t="shared" si="200"/>
        <v>109.04</v>
      </c>
      <c r="R3204" s="10">
        <f t="shared" si="201"/>
        <v>42293.853541666671</v>
      </c>
      <c r="S3204" s="12">
        <f t="shared" si="202"/>
        <v>2015</v>
      </c>
      <c r="T3204" s="12"/>
    </row>
    <row r="3205" spans="1:20" ht="42.75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8273</v>
      </c>
      <c r="O3205" t="s">
        <v>8315</v>
      </c>
      <c r="P3205">
        <f t="shared" si="203"/>
        <v>25</v>
      </c>
      <c r="Q3205">
        <f t="shared" si="200"/>
        <v>41.67</v>
      </c>
      <c r="R3205" s="10">
        <f t="shared" si="201"/>
        <v>42242.988680555558</v>
      </c>
      <c r="S3205" s="12">
        <f t="shared" si="202"/>
        <v>2015</v>
      </c>
      <c r="T3205" s="12"/>
    </row>
    <row r="3206" spans="1:20" ht="42.75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8273</v>
      </c>
      <c r="O3206" t="s">
        <v>8315</v>
      </c>
      <c r="P3206">
        <f t="shared" si="203"/>
        <v>0</v>
      </c>
      <c r="Q3206">
        <f t="shared" si="200"/>
        <v>0</v>
      </c>
      <c r="R3206" s="10">
        <f t="shared" si="201"/>
        <v>42172.686099537037</v>
      </c>
      <c r="S3206" s="12">
        <f t="shared" si="202"/>
        <v>2015</v>
      </c>
      <c r="T3206" s="12"/>
    </row>
    <row r="3207" spans="1:20" ht="42.75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8273</v>
      </c>
      <c r="O3207" t="s">
        <v>8315</v>
      </c>
      <c r="P3207">
        <f t="shared" si="203"/>
        <v>3</v>
      </c>
      <c r="Q3207">
        <f t="shared" si="200"/>
        <v>22.75</v>
      </c>
      <c r="R3207" s="10">
        <f t="shared" si="201"/>
        <v>42095.374675925923</v>
      </c>
      <c r="S3207" s="12">
        <f t="shared" si="202"/>
        <v>2015</v>
      </c>
      <c r="T3207" s="12"/>
    </row>
    <row r="3208" spans="1:20" ht="42.75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8273</v>
      </c>
      <c r="O3208" t="s">
        <v>8315</v>
      </c>
      <c r="P3208">
        <f t="shared" si="203"/>
        <v>0</v>
      </c>
      <c r="Q3208">
        <f t="shared" si="200"/>
        <v>0</v>
      </c>
      <c r="R3208" s="10">
        <f t="shared" si="201"/>
        <v>42236.276053240741</v>
      </c>
      <c r="S3208" s="12">
        <f t="shared" si="202"/>
        <v>2015</v>
      </c>
      <c r="T3208" s="12"/>
    </row>
    <row r="3209" spans="1:20" ht="42.75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8273</v>
      </c>
      <c r="O3209" t="s">
        <v>8315</v>
      </c>
      <c r="P3209">
        <f t="shared" si="203"/>
        <v>46</v>
      </c>
      <c r="Q3209">
        <f t="shared" si="200"/>
        <v>70.83</v>
      </c>
      <c r="R3209" s="10">
        <f t="shared" si="201"/>
        <v>42057.277858796297</v>
      </c>
      <c r="S3209" s="12">
        <f t="shared" si="202"/>
        <v>2015</v>
      </c>
      <c r="T3209" s="12"/>
    </row>
    <row r="3210" spans="1:20" ht="42.75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8273</v>
      </c>
      <c r="O3210" t="s">
        <v>8274</v>
      </c>
      <c r="P3210">
        <f t="shared" si="203"/>
        <v>104</v>
      </c>
      <c r="Q3210">
        <f t="shared" si="200"/>
        <v>63.11</v>
      </c>
      <c r="R3210" s="10">
        <f t="shared" si="201"/>
        <v>41827.605057870373</v>
      </c>
      <c r="S3210" s="12">
        <f t="shared" si="202"/>
        <v>2014</v>
      </c>
      <c r="T3210" s="12"/>
    </row>
    <row r="3211" spans="1:20" ht="42.75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8273</v>
      </c>
      <c r="O3211" t="s">
        <v>8274</v>
      </c>
      <c r="P3211">
        <f t="shared" si="203"/>
        <v>119</v>
      </c>
      <c r="Q3211">
        <f t="shared" si="200"/>
        <v>50.16</v>
      </c>
      <c r="R3211" s="10">
        <f t="shared" si="201"/>
        <v>41778.637245370373</v>
      </c>
      <c r="S3211" s="12">
        <f t="shared" si="202"/>
        <v>2014</v>
      </c>
      <c r="T3211" s="12"/>
    </row>
    <row r="3212" spans="1:20" ht="42.75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8273</v>
      </c>
      <c r="O3212" t="s">
        <v>8274</v>
      </c>
      <c r="P3212">
        <f t="shared" si="203"/>
        <v>126</v>
      </c>
      <c r="Q3212">
        <f t="shared" si="200"/>
        <v>62.88</v>
      </c>
      <c r="R3212" s="10">
        <f t="shared" si="201"/>
        <v>41013.936562499999</v>
      </c>
      <c r="S3212" s="12">
        <f t="shared" si="202"/>
        <v>2012</v>
      </c>
      <c r="T3212" s="12"/>
    </row>
    <row r="3213" spans="1:20" ht="42.75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8273</v>
      </c>
      <c r="O3213" t="s">
        <v>8274</v>
      </c>
      <c r="P3213">
        <f t="shared" si="203"/>
        <v>120</v>
      </c>
      <c r="Q3213">
        <f t="shared" si="200"/>
        <v>85.53</v>
      </c>
      <c r="R3213" s="10">
        <f t="shared" si="201"/>
        <v>41834.586574074077</v>
      </c>
      <c r="S3213" s="12">
        <f t="shared" si="202"/>
        <v>2014</v>
      </c>
      <c r="T3213" s="12"/>
    </row>
    <row r="3214" spans="1:20" ht="28.5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8273</v>
      </c>
      <c r="O3214" t="s">
        <v>8274</v>
      </c>
      <c r="P3214">
        <f t="shared" si="203"/>
        <v>126</v>
      </c>
      <c r="Q3214">
        <f t="shared" si="200"/>
        <v>53.72</v>
      </c>
      <c r="R3214" s="10">
        <f t="shared" si="201"/>
        <v>41829.795729166668</v>
      </c>
      <c r="S3214" s="12">
        <f t="shared" si="202"/>
        <v>2014</v>
      </c>
      <c r="T3214" s="12"/>
    </row>
    <row r="3215" spans="1:20" ht="42.75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t="s">
        <v>8274</v>
      </c>
      <c r="P3215">
        <f t="shared" si="203"/>
        <v>100</v>
      </c>
      <c r="Q3215">
        <f t="shared" si="200"/>
        <v>127.81</v>
      </c>
      <c r="R3215" s="10">
        <f t="shared" si="201"/>
        <v>42171.763414351852</v>
      </c>
      <c r="S3215" s="12">
        <f t="shared" si="202"/>
        <v>2015</v>
      </c>
      <c r="T3215" s="12"/>
    </row>
    <row r="3216" spans="1:20" ht="42.75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8273</v>
      </c>
      <c r="O3216" t="s">
        <v>8274</v>
      </c>
      <c r="P3216">
        <f t="shared" si="203"/>
        <v>102</v>
      </c>
      <c r="Q3216">
        <f t="shared" si="200"/>
        <v>106.57</v>
      </c>
      <c r="R3216" s="10">
        <f t="shared" si="201"/>
        <v>42337.792511574073</v>
      </c>
      <c r="S3216" s="12">
        <f t="shared" si="202"/>
        <v>2015</v>
      </c>
      <c r="T3216" s="12"/>
    </row>
    <row r="3217" spans="1:20" ht="57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8273</v>
      </c>
      <c r="O3217" t="s">
        <v>8274</v>
      </c>
      <c r="P3217">
        <f t="shared" si="203"/>
        <v>100</v>
      </c>
      <c r="Q3217">
        <f t="shared" si="200"/>
        <v>262.11</v>
      </c>
      <c r="R3217" s="10">
        <f t="shared" si="201"/>
        <v>42219.665173611109</v>
      </c>
      <c r="S3217" s="12">
        <f t="shared" si="202"/>
        <v>2015</v>
      </c>
      <c r="T3217" s="12"/>
    </row>
    <row r="3218" spans="1:20" ht="42.75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t="s">
        <v>8274</v>
      </c>
      <c r="P3218">
        <f t="shared" si="203"/>
        <v>100</v>
      </c>
      <c r="Q3218">
        <f t="shared" si="200"/>
        <v>57.17</v>
      </c>
      <c r="R3218" s="10">
        <f t="shared" si="201"/>
        <v>42165.462627314817</v>
      </c>
      <c r="S3218" s="12">
        <f t="shared" si="202"/>
        <v>2015</v>
      </c>
      <c r="T3218" s="12"/>
    </row>
    <row r="3219" spans="1:20" ht="28.5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8273</v>
      </c>
      <c r="O3219" t="s">
        <v>8274</v>
      </c>
      <c r="P3219">
        <f t="shared" si="203"/>
        <v>116</v>
      </c>
      <c r="Q3219">
        <f t="shared" si="200"/>
        <v>50.2</v>
      </c>
      <c r="R3219" s="10">
        <f t="shared" si="201"/>
        <v>42648.546111111107</v>
      </c>
      <c r="S3219" s="12">
        <f t="shared" si="202"/>
        <v>2016</v>
      </c>
      <c r="T3219" s="12"/>
    </row>
    <row r="3220" spans="1:20" ht="42.75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8273</v>
      </c>
      <c r="O3220" t="s">
        <v>8274</v>
      </c>
      <c r="P3220">
        <f t="shared" si="203"/>
        <v>102</v>
      </c>
      <c r="Q3220">
        <f t="shared" si="200"/>
        <v>66.59</v>
      </c>
      <c r="R3220" s="10">
        <f t="shared" si="201"/>
        <v>41971.002152777779</v>
      </c>
      <c r="S3220" s="12">
        <f t="shared" si="202"/>
        <v>2014</v>
      </c>
      <c r="T3220" s="12"/>
    </row>
    <row r="3221" spans="1:20" ht="42.75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t="s">
        <v>8274</v>
      </c>
      <c r="P3221">
        <f t="shared" si="203"/>
        <v>100</v>
      </c>
      <c r="Q3221">
        <f t="shared" si="200"/>
        <v>168.25</v>
      </c>
      <c r="R3221" s="10">
        <f t="shared" si="201"/>
        <v>42050.983182870375</v>
      </c>
      <c r="S3221" s="12">
        <f t="shared" si="202"/>
        <v>2015</v>
      </c>
      <c r="T3221" s="12"/>
    </row>
    <row r="3222" spans="1:20" ht="28.5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8273</v>
      </c>
      <c r="O3222" t="s">
        <v>8274</v>
      </c>
      <c r="P3222">
        <f t="shared" si="203"/>
        <v>101</v>
      </c>
      <c r="Q3222">
        <f t="shared" si="200"/>
        <v>256.37</v>
      </c>
      <c r="R3222" s="10">
        <f t="shared" si="201"/>
        <v>42772.833379629628</v>
      </c>
      <c r="S3222" s="12">
        <f t="shared" si="202"/>
        <v>2017</v>
      </c>
      <c r="T3222" s="12"/>
    </row>
    <row r="3223" spans="1:20" ht="57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8273</v>
      </c>
      <c r="O3223" t="s">
        <v>8274</v>
      </c>
      <c r="P3223">
        <f t="shared" si="203"/>
        <v>103</v>
      </c>
      <c r="Q3223">
        <f t="shared" si="200"/>
        <v>36.61</v>
      </c>
      <c r="R3223" s="10">
        <f t="shared" si="201"/>
        <v>42155.696793981479</v>
      </c>
      <c r="S3223" s="12">
        <f t="shared" si="202"/>
        <v>2015</v>
      </c>
      <c r="T3223" s="12"/>
    </row>
    <row r="3224" spans="1:20" ht="42.75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8273</v>
      </c>
      <c r="O3224" t="s">
        <v>8274</v>
      </c>
      <c r="P3224">
        <f t="shared" si="203"/>
        <v>125</v>
      </c>
      <c r="Q3224">
        <f t="shared" si="200"/>
        <v>37.14</v>
      </c>
      <c r="R3224" s="10">
        <f t="shared" si="201"/>
        <v>42270.582141203704</v>
      </c>
      <c r="S3224" s="12">
        <f t="shared" si="202"/>
        <v>2015</v>
      </c>
      <c r="T3224" s="12"/>
    </row>
    <row r="3225" spans="1:20" ht="28.5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8273</v>
      </c>
      <c r="O3225" t="s">
        <v>8274</v>
      </c>
      <c r="P3225">
        <f t="shared" si="203"/>
        <v>110</v>
      </c>
      <c r="Q3225">
        <f t="shared" si="200"/>
        <v>45.88</v>
      </c>
      <c r="R3225" s="10">
        <f t="shared" si="201"/>
        <v>42206.835370370376</v>
      </c>
      <c r="S3225" s="12">
        <f t="shared" si="202"/>
        <v>2015</v>
      </c>
      <c r="T3225" s="12"/>
    </row>
    <row r="3226" spans="1:20" ht="42.75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8273</v>
      </c>
      <c r="O3226" t="s">
        <v>8274</v>
      </c>
      <c r="P3226">
        <f t="shared" si="203"/>
        <v>102</v>
      </c>
      <c r="Q3226">
        <f t="shared" si="200"/>
        <v>141.71</v>
      </c>
      <c r="R3226" s="10">
        <f t="shared" si="201"/>
        <v>42697.850844907407</v>
      </c>
      <c r="S3226" s="12">
        <f t="shared" si="202"/>
        <v>2016</v>
      </c>
      <c r="T3226" s="12"/>
    </row>
    <row r="3227" spans="1:20" ht="42.75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8273</v>
      </c>
      <c r="O3227" t="s">
        <v>8274</v>
      </c>
      <c r="P3227">
        <f t="shared" si="203"/>
        <v>102</v>
      </c>
      <c r="Q3227">
        <f t="shared" si="200"/>
        <v>52.49</v>
      </c>
      <c r="R3227" s="10">
        <f t="shared" si="201"/>
        <v>42503.559467592597</v>
      </c>
      <c r="S3227" s="12">
        <f t="shared" si="202"/>
        <v>2016</v>
      </c>
      <c r="T3227" s="12"/>
    </row>
    <row r="3228" spans="1:20" ht="42.75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8273</v>
      </c>
      <c r="O3228" t="s">
        <v>8274</v>
      </c>
      <c r="P3228">
        <f t="shared" si="203"/>
        <v>104</v>
      </c>
      <c r="Q3228">
        <f t="shared" si="200"/>
        <v>59.52</v>
      </c>
      <c r="R3228" s="10">
        <f t="shared" si="201"/>
        <v>42277.583472222221</v>
      </c>
      <c r="S3228" s="12">
        <f t="shared" si="202"/>
        <v>2015</v>
      </c>
      <c r="T3228" s="12"/>
    </row>
    <row r="3229" spans="1:20" ht="42.75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8273</v>
      </c>
      <c r="O3229" t="s">
        <v>8274</v>
      </c>
      <c r="P3229">
        <f t="shared" si="203"/>
        <v>125</v>
      </c>
      <c r="Q3229">
        <f t="shared" si="200"/>
        <v>50</v>
      </c>
      <c r="R3229" s="10">
        <f t="shared" si="201"/>
        <v>42722.882361111115</v>
      </c>
      <c r="S3229" s="12">
        <f t="shared" si="202"/>
        <v>2016</v>
      </c>
      <c r="T3229" s="12"/>
    </row>
    <row r="3230" spans="1:20" ht="28.5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8273</v>
      </c>
      <c r="O3230" t="s">
        <v>8274</v>
      </c>
      <c r="P3230">
        <f t="shared" si="203"/>
        <v>102</v>
      </c>
      <c r="Q3230">
        <f t="shared" si="200"/>
        <v>193.62</v>
      </c>
      <c r="R3230" s="10">
        <f t="shared" si="201"/>
        <v>42323.70930555556</v>
      </c>
      <c r="S3230" s="12">
        <f t="shared" si="202"/>
        <v>2015</v>
      </c>
      <c r="T3230" s="12"/>
    </row>
    <row r="3231" spans="1:20" ht="42.75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8273</v>
      </c>
      <c r="O3231" t="s">
        <v>8274</v>
      </c>
      <c r="P3231">
        <f t="shared" si="203"/>
        <v>108</v>
      </c>
      <c r="Q3231">
        <f t="shared" si="200"/>
        <v>106.8</v>
      </c>
      <c r="R3231" s="10">
        <f t="shared" si="201"/>
        <v>41933.291643518518</v>
      </c>
      <c r="S3231" s="12">
        <f t="shared" si="202"/>
        <v>2014</v>
      </c>
      <c r="T3231" s="12"/>
    </row>
    <row r="3232" spans="1:20" ht="42.75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8273</v>
      </c>
      <c r="O3232" t="s">
        <v>8274</v>
      </c>
      <c r="P3232">
        <f t="shared" si="203"/>
        <v>110</v>
      </c>
      <c r="Q3232">
        <f t="shared" si="200"/>
        <v>77.22</v>
      </c>
      <c r="R3232" s="10">
        <f t="shared" si="201"/>
        <v>41898.168125000004</v>
      </c>
      <c r="S3232" s="12">
        <f t="shared" si="202"/>
        <v>2014</v>
      </c>
      <c r="T3232" s="12"/>
    </row>
    <row r="3233" spans="1:20" ht="42.75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8273</v>
      </c>
      <c r="O3233" t="s">
        <v>8274</v>
      </c>
      <c r="P3233">
        <f t="shared" si="203"/>
        <v>161</v>
      </c>
      <c r="Q3233">
        <f t="shared" si="200"/>
        <v>57.5</v>
      </c>
      <c r="R3233" s="10">
        <f t="shared" si="201"/>
        <v>42446.943831018521</v>
      </c>
      <c r="S3233" s="12">
        <f t="shared" si="202"/>
        <v>2016</v>
      </c>
      <c r="T3233" s="12"/>
    </row>
    <row r="3234" spans="1:20" ht="42.75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8273</v>
      </c>
      <c r="O3234" t="s">
        <v>8274</v>
      </c>
      <c r="P3234">
        <f t="shared" si="203"/>
        <v>131</v>
      </c>
      <c r="Q3234">
        <f t="shared" si="200"/>
        <v>50.46</v>
      </c>
      <c r="R3234" s="10">
        <f t="shared" si="201"/>
        <v>42463.81385416667</v>
      </c>
      <c r="S3234" s="12">
        <f t="shared" si="202"/>
        <v>2016</v>
      </c>
      <c r="T3234" s="12"/>
    </row>
    <row r="3235" spans="1:20" ht="42.75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8273</v>
      </c>
      <c r="O3235" t="s">
        <v>8274</v>
      </c>
      <c r="P3235">
        <f t="shared" si="203"/>
        <v>119</v>
      </c>
      <c r="Q3235">
        <f t="shared" si="200"/>
        <v>97.38</v>
      </c>
      <c r="R3235" s="10">
        <f t="shared" si="201"/>
        <v>42766.805034722223</v>
      </c>
      <c r="S3235" s="12">
        <f t="shared" si="202"/>
        <v>2017</v>
      </c>
      <c r="T3235" s="12"/>
    </row>
    <row r="3236" spans="1:20" ht="42.75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8273</v>
      </c>
      <c r="O3236" t="s">
        <v>8274</v>
      </c>
      <c r="P3236">
        <f t="shared" si="203"/>
        <v>100</v>
      </c>
      <c r="Q3236">
        <f t="shared" si="200"/>
        <v>34.92</v>
      </c>
      <c r="R3236" s="10">
        <f t="shared" si="201"/>
        <v>42734.789444444439</v>
      </c>
      <c r="S3236" s="12">
        <f t="shared" si="202"/>
        <v>2016</v>
      </c>
      <c r="T3236" s="12"/>
    </row>
    <row r="3237" spans="1:20" ht="42.75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8273</v>
      </c>
      <c r="O3237" t="s">
        <v>8274</v>
      </c>
      <c r="P3237">
        <f t="shared" si="203"/>
        <v>103</v>
      </c>
      <c r="Q3237">
        <f t="shared" si="200"/>
        <v>85.53</v>
      </c>
      <c r="R3237" s="10">
        <f t="shared" si="201"/>
        <v>42522.347812499997</v>
      </c>
      <c r="S3237" s="12">
        <f t="shared" si="202"/>
        <v>2016</v>
      </c>
      <c r="T3237" s="12"/>
    </row>
    <row r="3238" spans="1:20" ht="42.75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8273</v>
      </c>
      <c r="O3238" t="s">
        <v>8274</v>
      </c>
      <c r="P3238">
        <f t="shared" si="203"/>
        <v>101</v>
      </c>
      <c r="Q3238">
        <f t="shared" si="200"/>
        <v>182.91</v>
      </c>
      <c r="R3238" s="10">
        <f t="shared" si="201"/>
        <v>42702.917048611111</v>
      </c>
      <c r="S3238" s="12">
        <f t="shared" si="202"/>
        <v>2016</v>
      </c>
      <c r="T3238" s="12"/>
    </row>
    <row r="3239" spans="1:20" ht="28.5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8273</v>
      </c>
      <c r="O3239" t="s">
        <v>8274</v>
      </c>
      <c r="P3239">
        <f t="shared" si="203"/>
        <v>101</v>
      </c>
      <c r="Q3239">
        <f t="shared" si="200"/>
        <v>131.13999999999999</v>
      </c>
      <c r="R3239" s="10">
        <f t="shared" si="201"/>
        <v>42252.474351851852</v>
      </c>
      <c r="S3239" s="12">
        <f t="shared" si="202"/>
        <v>2015</v>
      </c>
      <c r="T3239" s="12"/>
    </row>
    <row r="3240" spans="1:20" ht="42.75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8273</v>
      </c>
      <c r="O3240" t="s">
        <v>8274</v>
      </c>
      <c r="P3240">
        <f t="shared" si="203"/>
        <v>112</v>
      </c>
      <c r="Q3240">
        <f t="shared" si="200"/>
        <v>39.81</v>
      </c>
      <c r="R3240" s="10">
        <f t="shared" si="201"/>
        <v>42156.510393518518</v>
      </c>
      <c r="S3240" s="12">
        <f t="shared" si="202"/>
        <v>2015</v>
      </c>
      <c r="T3240" s="12"/>
    </row>
    <row r="3241" spans="1:20" ht="42.75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8273</v>
      </c>
      <c r="O3241" t="s">
        <v>8274</v>
      </c>
      <c r="P3241">
        <f t="shared" si="203"/>
        <v>106</v>
      </c>
      <c r="Q3241">
        <f t="shared" si="200"/>
        <v>59.7</v>
      </c>
      <c r="R3241" s="10">
        <f t="shared" si="201"/>
        <v>42278.089039351849</v>
      </c>
      <c r="S3241" s="12">
        <f t="shared" si="202"/>
        <v>2015</v>
      </c>
      <c r="T3241" s="12"/>
    </row>
    <row r="3242" spans="1:20" ht="42.75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8273</v>
      </c>
      <c r="O3242" t="s">
        <v>8274</v>
      </c>
      <c r="P3242">
        <f t="shared" si="203"/>
        <v>101</v>
      </c>
      <c r="Q3242">
        <f t="shared" si="200"/>
        <v>88.74</v>
      </c>
      <c r="R3242" s="10">
        <f t="shared" si="201"/>
        <v>42754.693842592591</v>
      </c>
      <c r="S3242" s="12">
        <f t="shared" si="202"/>
        <v>2017</v>
      </c>
      <c r="T3242" s="12"/>
    </row>
    <row r="3243" spans="1:20" ht="57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8273</v>
      </c>
      <c r="O3243" t="s">
        <v>8274</v>
      </c>
      <c r="P3243">
        <f t="shared" si="203"/>
        <v>115</v>
      </c>
      <c r="Q3243">
        <f t="shared" si="200"/>
        <v>58.69</v>
      </c>
      <c r="R3243" s="10">
        <f t="shared" si="201"/>
        <v>41893.324884259258</v>
      </c>
      <c r="S3243" s="12">
        <f t="shared" si="202"/>
        <v>2014</v>
      </c>
      <c r="T3243" s="12"/>
    </row>
    <row r="3244" spans="1:20" ht="28.5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8273</v>
      </c>
      <c r="O3244" t="s">
        <v>8274</v>
      </c>
      <c r="P3244">
        <f t="shared" si="203"/>
        <v>127</v>
      </c>
      <c r="Q3244">
        <f t="shared" si="200"/>
        <v>69.569999999999993</v>
      </c>
      <c r="R3244" s="10">
        <f t="shared" si="201"/>
        <v>41871.755694444444</v>
      </c>
      <c r="S3244" s="12">
        <f t="shared" si="202"/>
        <v>2014</v>
      </c>
      <c r="T3244" s="12"/>
    </row>
    <row r="3245" spans="1:20" ht="42.75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8273</v>
      </c>
      <c r="O3245" t="s">
        <v>8274</v>
      </c>
      <c r="P3245">
        <f t="shared" si="203"/>
        <v>103</v>
      </c>
      <c r="Q3245">
        <f t="shared" si="200"/>
        <v>115.87</v>
      </c>
      <c r="R3245" s="10">
        <f t="shared" si="201"/>
        <v>42262.096782407403</v>
      </c>
      <c r="S3245" s="12">
        <f t="shared" si="202"/>
        <v>2015</v>
      </c>
      <c r="T3245" s="12"/>
    </row>
    <row r="3246" spans="1:20" ht="42.75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8273</v>
      </c>
      <c r="O3246" t="s">
        <v>8274</v>
      </c>
      <c r="P3246">
        <f t="shared" si="203"/>
        <v>103</v>
      </c>
      <c r="Q3246">
        <f t="shared" si="200"/>
        <v>23.87</v>
      </c>
      <c r="R3246" s="10">
        <f t="shared" si="201"/>
        <v>42675.694236111114</v>
      </c>
      <c r="S3246" s="12">
        <f t="shared" si="202"/>
        <v>2016</v>
      </c>
      <c r="T3246" s="12"/>
    </row>
    <row r="3247" spans="1:20" ht="42.75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8273</v>
      </c>
      <c r="O3247" t="s">
        <v>8274</v>
      </c>
      <c r="P3247">
        <f t="shared" si="203"/>
        <v>104</v>
      </c>
      <c r="Q3247">
        <f t="shared" si="200"/>
        <v>81.13</v>
      </c>
      <c r="R3247" s="10">
        <f t="shared" si="201"/>
        <v>42135.60020833333</v>
      </c>
      <c r="S3247" s="12">
        <f t="shared" si="202"/>
        <v>2015</v>
      </c>
      <c r="T3247" s="12"/>
    </row>
    <row r="3248" spans="1:20" ht="42.75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8273</v>
      </c>
      <c r="O3248" t="s">
        <v>8274</v>
      </c>
      <c r="P3248">
        <f t="shared" si="203"/>
        <v>111</v>
      </c>
      <c r="Q3248">
        <f t="shared" si="200"/>
        <v>57.63</v>
      </c>
      <c r="R3248" s="10">
        <f t="shared" si="201"/>
        <v>42230.472222222219</v>
      </c>
      <c r="S3248" s="12">
        <f t="shared" si="202"/>
        <v>2015</v>
      </c>
      <c r="T3248" s="12"/>
    </row>
    <row r="3249" spans="1:20" ht="42.75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8273</v>
      </c>
      <c r="O3249" t="s">
        <v>8274</v>
      </c>
      <c r="P3249">
        <f t="shared" si="203"/>
        <v>106</v>
      </c>
      <c r="Q3249">
        <f t="shared" si="200"/>
        <v>46.43</v>
      </c>
      <c r="R3249" s="10">
        <f t="shared" si="201"/>
        <v>42167.434166666666</v>
      </c>
      <c r="S3249" s="12">
        <f t="shared" si="202"/>
        <v>2015</v>
      </c>
      <c r="T3249" s="12"/>
    </row>
    <row r="3250" spans="1:20" ht="28.5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8273</v>
      </c>
      <c r="O3250" t="s">
        <v>8274</v>
      </c>
      <c r="P3250">
        <f t="shared" si="203"/>
        <v>101</v>
      </c>
      <c r="Q3250">
        <f t="shared" si="200"/>
        <v>60.48</v>
      </c>
      <c r="R3250" s="10">
        <f t="shared" si="201"/>
        <v>42068.888391203705</v>
      </c>
      <c r="S3250" s="12">
        <f t="shared" si="202"/>
        <v>2015</v>
      </c>
      <c r="T3250" s="12"/>
    </row>
    <row r="3251" spans="1:20" ht="42.75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8273</v>
      </c>
      <c r="O3251" t="s">
        <v>8274</v>
      </c>
      <c r="P3251">
        <f t="shared" si="203"/>
        <v>105</v>
      </c>
      <c r="Q3251">
        <f t="shared" si="200"/>
        <v>65.58</v>
      </c>
      <c r="R3251" s="10">
        <f t="shared" si="201"/>
        <v>42145.746689814812</v>
      </c>
      <c r="S3251" s="12">
        <f t="shared" si="202"/>
        <v>2015</v>
      </c>
      <c r="T3251" s="12"/>
    </row>
    <row r="3252" spans="1:20" ht="42.75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8273</v>
      </c>
      <c r="O3252" t="s">
        <v>8274</v>
      </c>
      <c r="P3252">
        <f t="shared" si="203"/>
        <v>102</v>
      </c>
      <c r="Q3252">
        <f t="shared" si="200"/>
        <v>119.19</v>
      </c>
      <c r="R3252" s="10">
        <f t="shared" si="201"/>
        <v>41918.742175925923</v>
      </c>
      <c r="S3252" s="12">
        <f t="shared" si="202"/>
        <v>2014</v>
      </c>
      <c r="T3252" s="12"/>
    </row>
    <row r="3253" spans="1:20" ht="42.75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8273</v>
      </c>
      <c r="O3253" t="s">
        <v>8274</v>
      </c>
      <c r="P3253">
        <f t="shared" si="203"/>
        <v>111</v>
      </c>
      <c r="Q3253">
        <f t="shared" si="200"/>
        <v>83.05</v>
      </c>
      <c r="R3253" s="10">
        <f t="shared" si="201"/>
        <v>42146.731087962966</v>
      </c>
      <c r="S3253" s="12">
        <f t="shared" si="202"/>
        <v>2015</v>
      </c>
      <c r="T3253" s="12"/>
    </row>
    <row r="3254" spans="1:20" ht="28.5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8273</v>
      </c>
      <c r="O3254" t="s">
        <v>8274</v>
      </c>
      <c r="P3254">
        <f t="shared" si="203"/>
        <v>128</v>
      </c>
      <c r="Q3254">
        <f t="shared" si="200"/>
        <v>57.52</v>
      </c>
      <c r="R3254" s="10">
        <f t="shared" si="201"/>
        <v>42590.472685185188</v>
      </c>
      <c r="S3254" s="12">
        <f t="shared" si="202"/>
        <v>2016</v>
      </c>
      <c r="T3254" s="12"/>
    </row>
    <row r="3255" spans="1:20" ht="42.75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8273</v>
      </c>
      <c r="O3255" t="s">
        <v>8274</v>
      </c>
      <c r="P3255">
        <f t="shared" si="203"/>
        <v>102</v>
      </c>
      <c r="Q3255">
        <f t="shared" si="200"/>
        <v>177.09</v>
      </c>
      <c r="R3255" s="10">
        <f t="shared" si="201"/>
        <v>42602.576712962968</v>
      </c>
      <c r="S3255" s="12">
        <f t="shared" si="202"/>
        <v>2016</v>
      </c>
      <c r="T3255" s="12"/>
    </row>
    <row r="3256" spans="1:20" ht="42.75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8273</v>
      </c>
      <c r="O3256" t="s">
        <v>8274</v>
      </c>
      <c r="P3256">
        <f t="shared" si="203"/>
        <v>101</v>
      </c>
      <c r="Q3256">
        <f t="shared" si="200"/>
        <v>70.77</v>
      </c>
      <c r="R3256" s="10">
        <f t="shared" si="201"/>
        <v>42059.085752314815</v>
      </c>
      <c r="S3256" s="12">
        <f t="shared" si="202"/>
        <v>2015</v>
      </c>
      <c r="T3256" s="12"/>
    </row>
    <row r="3257" spans="1:20" ht="42.75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8273</v>
      </c>
      <c r="O3257" t="s">
        <v>8274</v>
      </c>
      <c r="P3257">
        <f t="shared" si="203"/>
        <v>175</v>
      </c>
      <c r="Q3257">
        <f t="shared" si="200"/>
        <v>29.17</v>
      </c>
      <c r="R3257" s="10">
        <f t="shared" si="201"/>
        <v>41889.768229166664</v>
      </c>
      <c r="S3257" s="12">
        <f t="shared" si="202"/>
        <v>2014</v>
      </c>
      <c r="T3257" s="12"/>
    </row>
    <row r="3258" spans="1:20" ht="42.75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8273</v>
      </c>
      <c r="O3258" t="s">
        <v>8274</v>
      </c>
      <c r="P3258">
        <f t="shared" si="203"/>
        <v>128</v>
      </c>
      <c r="Q3258">
        <f t="shared" si="200"/>
        <v>72.760000000000005</v>
      </c>
      <c r="R3258" s="10">
        <f t="shared" si="201"/>
        <v>42144.573807870373</v>
      </c>
      <c r="S3258" s="12">
        <f t="shared" si="202"/>
        <v>2015</v>
      </c>
      <c r="T3258" s="12"/>
    </row>
    <row r="3259" spans="1:20" ht="42.75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8273</v>
      </c>
      <c r="O3259" t="s">
        <v>8274</v>
      </c>
      <c r="P3259">
        <f t="shared" si="203"/>
        <v>106</v>
      </c>
      <c r="Q3259">
        <f t="shared" si="200"/>
        <v>51.85</v>
      </c>
      <c r="R3259" s="10">
        <f t="shared" si="201"/>
        <v>42758.559629629628</v>
      </c>
      <c r="S3259" s="12">
        <f t="shared" si="202"/>
        <v>2017</v>
      </c>
      <c r="T3259" s="12"/>
    </row>
    <row r="3260" spans="1:20" ht="42.75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8273</v>
      </c>
      <c r="O3260" t="s">
        <v>8274</v>
      </c>
      <c r="P3260">
        <f t="shared" si="203"/>
        <v>105</v>
      </c>
      <c r="Q3260">
        <f t="shared" si="200"/>
        <v>98.2</v>
      </c>
      <c r="R3260" s="10">
        <f t="shared" si="201"/>
        <v>41982.887280092589</v>
      </c>
      <c r="S3260" s="12">
        <f t="shared" si="202"/>
        <v>2014</v>
      </c>
      <c r="T3260" s="12"/>
    </row>
    <row r="3261" spans="1:20" ht="42.75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8273</v>
      </c>
      <c r="O3261" t="s">
        <v>8274</v>
      </c>
      <c r="P3261">
        <f t="shared" si="203"/>
        <v>106</v>
      </c>
      <c r="Q3261">
        <f t="shared" si="200"/>
        <v>251.74</v>
      </c>
      <c r="R3261" s="10">
        <f t="shared" si="201"/>
        <v>42614.760937500003</v>
      </c>
      <c r="S3261" s="12">
        <f t="shared" si="202"/>
        <v>2016</v>
      </c>
      <c r="T3261" s="12"/>
    </row>
    <row r="3262" spans="1:20" ht="42.75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8273</v>
      </c>
      <c r="O3262" t="s">
        <v>8274</v>
      </c>
      <c r="P3262">
        <f t="shared" si="203"/>
        <v>109</v>
      </c>
      <c r="Q3262">
        <f t="shared" si="200"/>
        <v>74.819999999999993</v>
      </c>
      <c r="R3262" s="10">
        <f t="shared" si="201"/>
        <v>42303.672662037032</v>
      </c>
      <c r="S3262" s="12">
        <f t="shared" si="202"/>
        <v>2015</v>
      </c>
      <c r="T3262" s="12"/>
    </row>
    <row r="3263" spans="1:20" ht="42.75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8273</v>
      </c>
      <c r="O3263" t="s">
        <v>8274</v>
      </c>
      <c r="P3263">
        <f t="shared" si="203"/>
        <v>100</v>
      </c>
      <c r="Q3263">
        <f t="shared" si="200"/>
        <v>67.650000000000006</v>
      </c>
      <c r="R3263" s="10">
        <f t="shared" si="201"/>
        <v>42171.725416666668</v>
      </c>
      <c r="S3263" s="12">
        <f t="shared" si="202"/>
        <v>2015</v>
      </c>
      <c r="T3263" s="12"/>
    </row>
    <row r="3264" spans="1:20" ht="28.5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8273</v>
      </c>
      <c r="O3264" t="s">
        <v>8274</v>
      </c>
      <c r="P3264">
        <f t="shared" si="203"/>
        <v>103</v>
      </c>
      <c r="Q3264">
        <f t="shared" si="200"/>
        <v>93.81</v>
      </c>
      <c r="R3264" s="10">
        <f t="shared" si="201"/>
        <v>41964.315532407403</v>
      </c>
      <c r="S3264" s="12">
        <f t="shared" si="202"/>
        <v>2014</v>
      </c>
      <c r="T3264" s="12"/>
    </row>
    <row r="3265" spans="1:20" ht="28.5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8273</v>
      </c>
      <c r="O3265" t="s">
        <v>8274</v>
      </c>
      <c r="P3265">
        <f t="shared" si="203"/>
        <v>112</v>
      </c>
      <c r="Q3265">
        <f t="shared" si="200"/>
        <v>41.24</v>
      </c>
      <c r="R3265" s="10">
        <f t="shared" si="201"/>
        <v>42284.516064814816</v>
      </c>
      <c r="S3265" s="12">
        <f t="shared" si="202"/>
        <v>2015</v>
      </c>
      <c r="T3265" s="12"/>
    </row>
    <row r="3266" spans="1:20" ht="28.5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8273</v>
      </c>
      <c r="O3266" t="s">
        <v>8274</v>
      </c>
      <c r="P3266">
        <f t="shared" si="203"/>
        <v>103</v>
      </c>
      <c r="Q3266">
        <f t="shared" si="200"/>
        <v>52.55</v>
      </c>
      <c r="R3266" s="10">
        <f t="shared" si="201"/>
        <v>42016.800208333334</v>
      </c>
      <c r="S3266" s="12">
        <f t="shared" si="202"/>
        <v>2015</v>
      </c>
      <c r="T3266" s="12"/>
    </row>
    <row r="3267" spans="1:20" ht="42.75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8273</v>
      </c>
      <c r="O3267" t="s">
        <v>8274</v>
      </c>
      <c r="P3267">
        <f t="shared" si="203"/>
        <v>164</v>
      </c>
      <c r="Q3267">
        <f t="shared" ref="Q3267:Q3330" si="204">IFERROR(ROUND(E3267/L3267,2),0)</f>
        <v>70.290000000000006</v>
      </c>
      <c r="R3267" s="10">
        <f t="shared" ref="R3267:R3330" si="205">(((J3267/60)/60)/24)+DATE(1970,1,1)</f>
        <v>42311.711979166663</v>
      </c>
      <c r="S3267" s="12">
        <f t="shared" ref="S3267:S3330" si="206">YEAR(R3267)</f>
        <v>2015</v>
      </c>
      <c r="T3267" s="12"/>
    </row>
    <row r="3268" spans="1:20" ht="42.75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8273</v>
      </c>
      <c r="O3268" t="s">
        <v>8274</v>
      </c>
      <c r="P3268">
        <f t="shared" ref="P3268:P3331" si="207">ROUND(E3268/D3268*100,0)</f>
        <v>131</v>
      </c>
      <c r="Q3268">
        <f t="shared" si="204"/>
        <v>48.33</v>
      </c>
      <c r="R3268" s="10">
        <f t="shared" si="205"/>
        <v>42136.536134259266</v>
      </c>
      <c r="S3268" s="12">
        <f t="shared" si="206"/>
        <v>2015</v>
      </c>
      <c r="T3268" s="12"/>
    </row>
    <row r="3269" spans="1:20" ht="42.75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8273</v>
      </c>
      <c r="O3269" t="s">
        <v>8274</v>
      </c>
      <c r="P3269">
        <f t="shared" si="207"/>
        <v>102</v>
      </c>
      <c r="Q3269">
        <f t="shared" si="204"/>
        <v>53.18</v>
      </c>
      <c r="R3269" s="10">
        <f t="shared" si="205"/>
        <v>42172.757638888885</v>
      </c>
      <c r="S3269" s="12">
        <f t="shared" si="206"/>
        <v>2015</v>
      </c>
      <c r="T3269" s="12"/>
    </row>
    <row r="3270" spans="1:20" ht="42.75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8273</v>
      </c>
      <c r="O3270" t="s">
        <v>8274</v>
      </c>
      <c r="P3270">
        <f t="shared" si="207"/>
        <v>128</v>
      </c>
      <c r="Q3270">
        <f t="shared" si="204"/>
        <v>60.95</v>
      </c>
      <c r="R3270" s="10">
        <f t="shared" si="205"/>
        <v>42590.90425925926</v>
      </c>
      <c r="S3270" s="12">
        <f t="shared" si="206"/>
        <v>2016</v>
      </c>
      <c r="T3270" s="12"/>
    </row>
    <row r="3271" spans="1:20" ht="42.75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8273</v>
      </c>
      <c r="O3271" t="s">
        <v>8274</v>
      </c>
      <c r="P3271">
        <f t="shared" si="207"/>
        <v>102</v>
      </c>
      <c r="Q3271">
        <f t="shared" si="204"/>
        <v>116</v>
      </c>
      <c r="R3271" s="10">
        <f t="shared" si="205"/>
        <v>42137.395798611105</v>
      </c>
      <c r="S3271" s="12">
        <f t="shared" si="206"/>
        <v>2015</v>
      </c>
      <c r="T3271" s="12"/>
    </row>
    <row r="3272" spans="1:20" ht="42.75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8273</v>
      </c>
      <c r="O3272" t="s">
        <v>8274</v>
      </c>
      <c r="P3272">
        <f t="shared" si="207"/>
        <v>102</v>
      </c>
      <c r="Q3272">
        <f t="shared" si="204"/>
        <v>61</v>
      </c>
      <c r="R3272" s="10">
        <f t="shared" si="205"/>
        <v>42167.533159722225</v>
      </c>
      <c r="S3272" s="12">
        <f t="shared" si="206"/>
        <v>2015</v>
      </c>
      <c r="T3272" s="12"/>
    </row>
    <row r="3273" spans="1:20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8273</v>
      </c>
      <c r="O3273" t="s">
        <v>8274</v>
      </c>
      <c r="P3273">
        <f t="shared" si="207"/>
        <v>130</v>
      </c>
      <c r="Q3273">
        <f t="shared" si="204"/>
        <v>38.24</v>
      </c>
      <c r="R3273" s="10">
        <f t="shared" si="205"/>
        <v>41915.437210648146</v>
      </c>
      <c r="S3273" s="12">
        <f t="shared" si="206"/>
        <v>2014</v>
      </c>
      <c r="T3273" s="12"/>
    </row>
    <row r="3274" spans="1:20" ht="42.75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8273</v>
      </c>
      <c r="O3274" t="s">
        <v>8274</v>
      </c>
      <c r="P3274">
        <f t="shared" si="207"/>
        <v>154</v>
      </c>
      <c r="Q3274">
        <f t="shared" si="204"/>
        <v>106.5</v>
      </c>
      <c r="R3274" s="10">
        <f t="shared" si="205"/>
        <v>42284.500104166669</v>
      </c>
      <c r="S3274" s="12">
        <f t="shared" si="206"/>
        <v>2015</v>
      </c>
      <c r="T3274" s="12"/>
    </row>
    <row r="3275" spans="1:20" ht="42.75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8273</v>
      </c>
      <c r="O3275" t="s">
        <v>8274</v>
      </c>
      <c r="P3275">
        <f t="shared" si="207"/>
        <v>107</v>
      </c>
      <c r="Q3275">
        <f t="shared" si="204"/>
        <v>204.57</v>
      </c>
      <c r="R3275" s="10">
        <f t="shared" si="205"/>
        <v>42611.801412037035</v>
      </c>
      <c r="S3275" s="12">
        <f t="shared" si="206"/>
        <v>2016</v>
      </c>
      <c r="T3275" s="12"/>
    </row>
    <row r="3276" spans="1:20" ht="42.75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8273</v>
      </c>
      <c r="O3276" t="s">
        <v>8274</v>
      </c>
      <c r="P3276">
        <f t="shared" si="207"/>
        <v>101</v>
      </c>
      <c r="Q3276">
        <f t="shared" si="204"/>
        <v>54.91</v>
      </c>
      <c r="R3276" s="10">
        <f t="shared" si="205"/>
        <v>42400.704537037032</v>
      </c>
      <c r="S3276" s="12">
        <f t="shared" si="206"/>
        <v>2016</v>
      </c>
      <c r="T3276" s="12"/>
    </row>
    <row r="3277" spans="1:20" ht="42.75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8273</v>
      </c>
      <c r="O3277" t="s">
        <v>8274</v>
      </c>
      <c r="P3277">
        <f t="shared" si="207"/>
        <v>100</v>
      </c>
      <c r="Q3277">
        <f t="shared" si="204"/>
        <v>150.41999999999999</v>
      </c>
      <c r="R3277" s="10">
        <f t="shared" si="205"/>
        <v>42017.88045138889</v>
      </c>
      <c r="S3277" s="12">
        <f t="shared" si="206"/>
        <v>2015</v>
      </c>
      <c r="T3277" s="12"/>
    </row>
    <row r="3278" spans="1:20" ht="42.75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8273</v>
      </c>
      <c r="O3278" t="s">
        <v>8274</v>
      </c>
      <c r="P3278">
        <f t="shared" si="207"/>
        <v>117</v>
      </c>
      <c r="Q3278">
        <f t="shared" si="204"/>
        <v>52.58</v>
      </c>
      <c r="R3278" s="10">
        <f t="shared" si="205"/>
        <v>42426.949988425928</v>
      </c>
      <c r="S3278" s="12">
        <f t="shared" si="206"/>
        <v>2016</v>
      </c>
      <c r="T3278" s="12"/>
    </row>
    <row r="3279" spans="1:20" ht="42.75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8273</v>
      </c>
      <c r="O3279" t="s">
        <v>8274</v>
      </c>
      <c r="P3279">
        <f t="shared" si="207"/>
        <v>109</v>
      </c>
      <c r="Q3279">
        <f t="shared" si="204"/>
        <v>54.3</v>
      </c>
      <c r="R3279" s="10">
        <f t="shared" si="205"/>
        <v>41931.682939814818</v>
      </c>
      <c r="S3279" s="12">
        <f t="shared" si="206"/>
        <v>2014</v>
      </c>
      <c r="T3279" s="12"/>
    </row>
    <row r="3280" spans="1:20" ht="42.75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8273</v>
      </c>
      <c r="O3280" t="s">
        <v>8274</v>
      </c>
      <c r="P3280">
        <f t="shared" si="207"/>
        <v>103</v>
      </c>
      <c r="Q3280">
        <f t="shared" si="204"/>
        <v>76.03</v>
      </c>
      <c r="R3280" s="10">
        <f t="shared" si="205"/>
        <v>42124.848414351851</v>
      </c>
      <c r="S3280" s="12">
        <f t="shared" si="206"/>
        <v>2015</v>
      </c>
      <c r="T3280" s="12"/>
    </row>
    <row r="3281" spans="1:20" ht="42.75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8273</v>
      </c>
      <c r="O3281" t="s">
        <v>8274</v>
      </c>
      <c r="P3281">
        <f t="shared" si="207"/>
        <v>114</v>
      </c>
      <c r="Q3281">
        <f t="shared" si="204"/>
        <v>105.21</v>
      </c>
      <c r="R3281" s="10">
        <f t="shared" si="205"/>
        <v>42431.102534722217</v>
      </c>
      <c r="S3281" s="12">
        <f t="shared" si="206"/>
        <v>2016</v>
      </c>
      <c r="T3281" s="12"/>
    </row>
    <row r="3282" spans="1:20" ht="42.75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8273</v>
      </c>
      <c r="O3282" t="s">
        <v>8274</v>
      </c>
      <c r="P3282">
        <f t="shared" si="207"/>
        <v>103</v>
      </c>
      <c r="Q3282">
        <f t="shared" si="204"/>
        <v>68.67</v>
      </c>
      <c r="R3282" s="10">
        <f t="shared" si="205"/>
        <v>42121.756921296299</v>
      </c>
      <c r="S3282" s="12">
        <f t="shared" si="206"/>
        <v>2015</v>
      </c>
      <c r="T3282" s="12"/>
    </row>
    <row r="3283" spans="1:20" ht="28.5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8273</v>
      </c>
      <c r="O3283" t="s">
        <v>8274</v>
      </c>
      <c r="P3283">
        <f t="shared" si="207"/>
        <v>122</v>
      </c>
      <c r="Q3283">
        <f t="shared" si="204"/>
        <v>129.36000000000001</v>
      </c>
      <c r="R3283" s="10">
        <f t="shared" si="205"/>
        <v>42219.019733796296</v>
      </c>
      <c r="S3283" s="12">
        <f t="shared" si="206"/>
        <v>2015</v>
      </c>
      <c r="T3283" s="12"/>
    </row>
    <row r="3284" spans="1:20" ht="42.75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8273</v>
      </c>
      <c r="O3284" t="s">
        <v>8274</v>
      </c>
      <c r="P3284">
        <f t="shared" si="207"/>
        <v>103</v>
      </c>
      <c r="Q3284">
        <f t="shared" si="204"/>
        <v>134.26</v>
      </c>
      <c r="R3284" s="10">
        <f t="shared" si="205"/>
        <v>42445.19430555556</v>
      </c>
      <c r="S3284" s="12">
        <f t="shared" si="206"/>
        <v>2016</v>
      </c>
      <c r="T3284" s="12"/>
    </row>
    <row r="3285" spans="1:20" ht="42.75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8273</v>
      </c>
      <c r="O3285" t="s">
        <v>8274</v>
      </c>
      <c r="P3285">
        <f t="shared" si="207"/>
        <v>105</v>
      </c>
      <c r="Q3285">
        <f t="shared" si="204"/>
        <v>17.829999999999998</v>
      </c>
      <c r="R3285" s="10">
        <f t="shared" si="205"/>
        <v>42379.74418981481</v>
      </c>
      <c r="S3285" s="12">
        <f t="shared" si="206"/>
        <v>2016</v>
      </c>
      <c r="T3285" s="12"/>
    </row>
    <row r="3286" spans="1:20" ht="42.75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8273</v>
      </c>
      <c r="O3286" t="s">
        <v>8274</v>
      </c>
      <c r="P3286">
        <f t="shared" si="207"/>
        <v>102</v>
      </c>
      <c r="Q3286">
        <f t="shared" si="204"/>
        <v>203.2</v>
      </c>
      <c r="R3286" s="10">
        <f t="shared" si="205"/>
        <v>42380.884872685187</v>
      </c>
      <c r="S3286" s="12">
        <f t="shared" si="206"/>
        <v>2016</v>
      </c>
      <c r="T3286" s="12"/>
    </row>
    <row r="3287" spans="1:20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8273</v>
      </c>
      <c r="O3287" t="s">
        <v>8274</v>
      </c>
      <c r="P3287">
        <f t="shared" si="207"/>
        <v>112</v>
      </c>
      <c r="Q3287">
        <f t="shared" si="204"/>
        <v>69.19</v>
      </c>
      <c r="R3287" s="10">
        <f t="shared" si="205"/>
        <v>42762.942430555559</v>
      </c>
      <c r="S3287" s="12">
        <f t="shared" si="206"/>
        <v>2017</v>
      </c>
      <c r="T3287" s="12"/>
    </row>
    <row r="3288" spans="1:20" ht="42.75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8273</v>
      </c>
      <c r="O3288" t="s">
        <v>8274</v>
      </c>
      <c r="P3288">
        <f t="shared" si="207"/>
        <v>102</v>
      </c>
      <c r="Q3288">
        <f t="shared" si="204"/>
        <v>125.12</v>
      </c>
      <c r="R3288" s="10">
        <f t="shared" si="205"/>
        <v>42567.840069444443</v>
      </c>
      <c r="S3288" s="12">
        <f t="shared" si="206"/>
        <v>2016</v>
      </c>
      <c r="T3288" s="12"/>
    </row>
    <row r="3289" spans="1:20" ht="28.5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8273</v>
      </c>
      <c r="O3289" t="s">
        <v>8274</v>
      </c>
      <c r="P3289">
        <f t="shared" si="207"/>
        <v>100</v>
      </c>
      <c r="Q3289">
        <f t="shared" si="204"/>
        <v>73.53</v>
      </c>
      <c r="R3289" s="10">
        <f t="shared" si="205"/>
        <v>42311.750324074077</v>
      </c>
      <c r="S3289" s="12">
        <f t="shared" si="206"/>
        <v>2015</v>
      </c>
      <c r="T3289" s="12"/>
    </row>
    <row r="3290" spans="1:20" ht="42.75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8273</v>
      </c>
      <c r="O3290" t="s">
        <v>8274</v>
      </c>
      <c r="P3290">
        <f t="shared" si="207"/>
        <v>100</v>
      </c>
      <c r="Q3290">
        <f t="shared" si="204"/>
        <v>48.44</v>
      </c>
      <c r="R3290" s="10">
        <f t="shared" si="205"/>
        <v>42505.774479166663</v>
      </c>
      <c r="S3290" s="12">
        <f t="shared" si="206"/>
        <v>2016</v>
      </c>
      <c r="T3290" s="12"/>
    </row>
    <row r="3291" spans="1:20" ht="42.75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8273</v>
      </c>
      <c r="O3291" t="s">
        <v>8274</v>
      </c>
      <c r="P3291">
        <f t="shared" si="207"/>
        <v>133</v>
      </c>
      <c r="Q3291">
        <f t="shared" si="204"/>
        <v>26.61</v>
      </c>
      <c r="R3291" s="10">
        <f t="shared" si="205"/>
        <v>42758.368078703701</v>
      </c>
      <c r="S3291" s="12">
        <f t="shared" si="206"/>
        <v>2017</v>
      </c>
      <c r="T3291" s="12"/>
    </row>
    <row r="3292" spans="1:20" ht="71.25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8273</v>
      </c>
      <c r="O3292" t="s">
        <v>8274</v>
      </c>
      <c r="P3292">
        <f t="shared" si="207"/>
        <v>121</v>
      </c>
      <c r="Q3292">
        <f t="shared" si="204"/>
        <v>33.67</v>
      </c>
      <c r="R3292" s="10">
        <f t="shared" si="205"/>
        <v>42775.51494212963</v>
      </c>
      <c r="S3292" s="12">
        <f t="shared" si="206"/>
        <v>2017</v>
      </c>
      <c r="T3292" s="12"/>
    </row>
    <row r="3293" spans="1:20" ht="42.75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8273</v>
      </c>
      <c r="O3293" t="s">
        <v>8274</v>
      </c>
      <c r="P3293">
        <f t="shared" si="207"/>
        <v>114</v>
      </c>
      <c r="Q3293">
        <f t="shared" si="204"/>
        <v>40.71</v>
      </c>
      <c r="R3293" s="10">
        <f t="shared" si="205"/>
        <v>42232.702546296292</v>
      </c>
      <c r="S3293" s="12">
        <f t="shared" si="206"/>
        <v>2015</v>
      </c>
      <c r="T3293" s="12"/>
    </row>
    <row r="3294" spans="1:20" ht="42.75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8273</v>
      </c>
      <c r="O3294" t="s">
        <v>8274</v>
      </c>
      <c r="P3294">
        <f t="shared" si="207"/>
        <v>286</v>
      </c>
      <c r="Q3294">
        <f t="shared" si="204"/>
        <v>19.27</v>
      </c>
      <c r="R3294" s="10">
        <f t="shared" si="205"/>
        <v>42282.770231481481</v>
      </c>
      <c r="S3294" s="12">
        <f t="shared" si="206"/>
        <v>2015</v>
      </c>
      <c r="T3294" s="12"/>
    </row>
    <row r="3295" spans="1:20" ht="57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8273</v>
      </c>
      <c r="O3295" t="s">
        <v>8274</v>
      </c>
      <c r="P3295">
        <f t="shared" si="207"/>
        <v>170</v>
      </c>
      <c r="Q3295">
        <f t="shared" si="204"/>
        <v>84.29</v>
      </c>
      <c r="R3295" s="10">
        <f t="shared" si="205"/>
        <v>42768.425370370373</v>
      </c>
      <c r="S3295" s="12">
        <f t="shared" si="206"/>
        <v>2017</v>
      </c>
      <c r="T3295" s="12"/>
    </row>
    <row r="3296" spans="1:20" ht="42.75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8273</v>
      </c>
      <c r="O3296" t="s">
        <v>8274</v>
      </c>
      <c r="P3296">
        <f t="shared" si="207"/>
        <v>118</v>
      </c>
      <c r="Q3296">
        <f t="shared" si="204"/>
        <v>29.58</v>
      </c>
      <c r="R3296" s="10">
        <f t="shared" si="205"/>
        <v>42141.541134259256</v>
      </c>
      <c r="S3296" s="12">
        <f t="shared" si="206"/>
        <v>2015</v>
      </c>
      <c r="T3296" s="12"/>
    </row>
    <row r="3297" spans="1:20" ht="42.75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8273</v>
      </c>
      <c r="O3297" t="s">
        <v>8274</v>
      </c>
      <c r="P3297">
        <f t="shared" si="207"/>
        <v>103</v>
      </c>
      <c r="Q3297">
        <f t="shared" si="204"/>
        <v>26.67</v>
      </c>
      <c r="R3297" s="10">
        <f t="shared" si="205"/>
        <v>42609.442465277782</v>
      </c>
      <c r="S3297" s="12">
        <f t="shared" si="206"/>
        <v>2016</v>
      </c>
      <c r="T3297" s="12"/>
    </row>
    <row r="3298" spans="1:20" ht="42.75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8273</v>
      </c>
      <c r="O3298" t="s">
        <v>8274</v>
      </c>
      <c r="P3298">
        <f t="shared" si="207"/>
        <v>144</v>
      </c>
      <c r="Q3298">
        <f t="shared" si="204"/>
        <v>45.98</v>
      </c>
      <c r="R3298" s="10">
        <f t="shared" si="205"/>
        <v>42309.756620370375</v>
      </c>
      <c r="S3298" s="12">
        <f t="shared" si="206"/>
        <v>2015</v>
      </c>
      <c r="T3298" s="12"/>
    </row>
    <row r="3299" spans="1:20" ht="42.75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t="s">
        <v>8274</v>
      </c>
      <c r="P3299">
        <f t="shared" si="207"/>
        <v>100</v>
      </c>
      <c r="Q3299">
        <f t="shared" si="204"/>
        <v>125.09</v>
      </c>
      <c r="R3299" s="10">
        <f t="shared" si="205"/>
        <v>42193.771481481483</v>
      </c>
      <c r="S3299" s="12">
        <f t="shared" si="206"/>
        <v>2015</v>
      </c>
      <c r="T3299" s="12"/>
    </row>
    <row r="3300" spans="1:20" ht="42.75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8273</v>
      </c>
      <c r="O3300" t="s">
        <v>8274</v>
      </c>
      <c r="P3300">
        <f t="shared" si="207"/>
        <v>102</v>
      </c>
      <c r="Q3300">
        <f t="shared" si="204"/>
        <v>141.29</v>
      </c>
      <c r="R3300" s="10">
        <f t="shared" si="205"/>
        <v>42239.957962962959</v>
      </c>
      <c r="S3300" s="12">
        <f t="shared" si="206"/>
        <v>2015</v>
      </c>
      <c r="T3300" s="12"/>
    </row>
    <row r="3301" spans="1:20" ht="42.75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8273</v>
      </c>
      <c r="O3301" t="s">
        <v>8274</v>
      </c>
      <c r="P3301">
        <f t="shared" si="207"/>
        <v>116</v>
      </c>
      <c r="Q3301">
        <f t="shared" si="204"/>
        <v>55.33</v>
      </c>
      <c r="R3301" s="10">
        <f t="shared" si="205"/>
        <v>42261.917395833334</v>
      </c>
      <c r="S3301" s="12">
        <f t="shared" si="206"/>
        <v>2015</v>
      </c>
      <c r="T3301" s="12"/>
    </row>
    <row r="3302" spans="1:20" ht="42.75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8273</v>
      </c>
      <c r="O3302" t="s">
        <v>8274</v>
      </c>
      <c r="P3302">
        <f t="shared" si="207"/>
        <v>136</v>
      </c>
      <c r="Q3302">
        <f t="shared" si="204"/>
        <v>46.42</v>
      </c>
      <c r="R3302" s="10">
        <f t="shared" si="205"/>
        <v>42102.743773148148</v>
      </c>
      <c r="S3302" s="12">
        <f t="shared" si="206"/>
        <v>2015</v>
      </c>
      <c r="T3302" s="12"/>
    </row>
    <row r="3303" spans="1:20" ht="42.75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8273</v>
      </c>
      <c r="O3303" t="s">
        <v>8274</v>
      </c>
      <c r="P3303">
        <f t="shared" si="207"/>
        <v>133</v>
      </c>
      <c r="Q3303">
        <f t="shared" si="204"/>
        <v>57.2</v>
      </c>
      <c r="R3303" s="10">
        <f t="shared" si="205"/>
        <v>42538.73583333334</v>
      </c>
      <c r="S3303" s="12">
        <f t="shared" si="206"/>
        <v>2016</v>
      </c>
      <c r="T3303" s="12"/>
    </row>
    <row r="3304" spans="1:20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8273</v>
      </c>
      <c r="O3304" t="s">
        <v>8274</v>
      </c>
      <c r="P3304">
        <f t="shared" si="207"/>
        <v>103</v>
      </c>
      <c r="Q3304">
        <f t="shared" si="204"/>
        <v>173.7</v>
      </c>
      <c r="R3304" s="10">
        <f t="shared" si="205"/>
        <v>42681.35157407407</v>
      </c>
      <c r="S3304" s="12">
        <f t="shared" si="206"/>
        <v>2016</v>
      </c>
      <c r="T3304" s="12"/>
    </row>
    <row r="3305" spans="1:20" ht="42.75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8273</v>
      </c>
      <c r="O3305" t="s">
        <v>8274</v>
      </c>
      <c r="P3305">
        <f t="shared" si="207"/>
        <v>116</v>
      </c>
      <c r="Q3305">
        <f t="shared" si="204"/>
        <v>59.6</v>
      </c>
      <c r="R3305" s="10">
        <f t="shared" si="205"/>
        <v>42056.65143518518</v>
      </c>
      <c r="S3305" s="12">
        <f t="shared" si="206"/>
        <v>2015</v>
      </c>
      <c r="T3305" s="12"/>
    </row>
    <row r="3306" spans="1:20" ht="42.75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8273</v>
      </c>
      <c r="O3306" t="s">
        <v>8274</v>
      </c>
      <c r="P3306">
        <f t="shared" si="207"/>
        <v>105</v>
      </c>
      <c r="Q3306">
        <f t="shared" si="204"/>
        <v>89.59</v>
      </c>
      <c r="R3306" s="10">
        <f t="shared" si="205"/>
        <v>42696.624444444446</v>
      </c>
      <c r="S3306" s="12">
        <f t="shared" si="206"/>
        <v>2016</v>
      </c>
      <c r="T3306" s="12"/>
    </row>
    <row r="3307" spans="1:20" ht="42.75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8273</v>
      </c>
      <c r="O3307" t="s">
        <v>8274</v>
      </c>
      <c r="P3307">
        <f t="shared" si="207"/>
        <v>102</v>
      </c>
      <c r="Q3307">
        <f t="shared" si="204"/>
        <v>204.05</v>
      </c>
      <c r="R3307" s="10">
        <f t="shared" si="205"/>
        <v>42186.855879629627</v>
      </c>
      <c r="S3307" s="12">
        <f t="shared" si="206"/>
        <v>2015</v>
      </c>
      <c r="T3307" s="12"/>
    </row>
    <row r="3308" spans="1:20" ht="57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8273</v>
      </c>
      <c r="O3308" t="s">
        <v>8274</v>
      </c>
      <c r="P3308">
        <f t="shared" si="207"/>
        <v>175</v>
      </c>
      <c r="Q3308">
        <f t="shared" si="204"/>
        <v>48.7</v>
      </c>
      <c r="R3308" s="10">
        <f t="shared" si="205"/>
        <v>42493.219236111108</v>
      </c>
      <c r="S3308" s="12">
        <f t="shared" si="206"/>
        <v>2016</v>
      </c>
      <c r="T3308" s="12"/>
    </row>
    <row r="3309" spans="1:20" ht="42.75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8273</v>
      </c>
      <c r="O3309" t="s">
        <v>8274</v>
      </c>
      <c r="P3309">
        <f t="shared" si="207"/>
        <v>107</v>
      </c>
      <c r="Q3309">
        <f t="shared" si="204"/>
        <v>53.34</v>
      </c>
      <c r="R3309" s="10">
        <f t="shared" si="205"/>
        <v>42475.057164351849</v>
      </c>
      <c r="S3309" s="12">
        <f t="shared" si="206"/>
        <v>2016</v>
      </c>
      <c r="T3309" s="12"/>
    </row>
    <row r="3310" spans="1:20" ht="42.75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8273</v>
      </c>
      <c r="O3310" t="s">
        <v>8274</v>
      </c>
      <c r="P3310">
        <f t="shared" si="207"/>
        <v>122</v>
      </c>
      <c r="Q3310">
        <f t="shared" si="204"/>
        <v>75.09</v>
      </c>
      <c r="R3310" s="10">
        <f t="shared" si="205"/>
        <v>42452.876909722225</v>
      </c>
      <c r="S3310" s="12">
        <f t="shared" si="206"/>
        <v>2016</v>
      </c>
      <c r="T3310" s="12"/>
    </row>
    <row r="3311" spans="1:20" ht="28.5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8273</v>
      </c>
      <c r="O3311" t="s">
        <v>8274</v>
      </c>
      <c r="P3311">
        <f t="shared" si="207"/>
        <v>159</v>
      </c>
      <c r="Q3311">
        <f t="shared" si="204"/>
        <v>18</v>
      </c>
      <c r="R3311" s="10">
        <f t="shared" si="205"/>
        <v>42628.650208333333</v>
      </c>
      <c r="S3311" s="12">
        <f t="shared" si="206"/>
        <v>2016</v>
      </c>
      <c r="T3311" s="12"/>
    </row>
    <row r="3312" spans="1:20" ht="28.5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t="s">
        <v>8274</v>
      </c>
      <c r="P3312">
        <f t="shared" si="207"/>
        <v>100</v>
      </c>
      <c r="Q3312">
        <f t="shared" si="204"/>
        <v>209.84</v>
      </c>
      <c r="R3312" s="10">
        <f t="shared" si="205"/>
        <v>42253.928530092591</v>
      </c>
      <c r="S3312" s="12">
        <f t="shared" si="206"/>
        <v>2015</v>
      </c>
      <c r="T3312" s="12"/>
    </row>
    <row r="3313" spans="1:20" ht="42.75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8273</v>
      </c>
      <c r="O3313" t="s">
        <v>8274</v>
      </c>
      <c r="P3313">
        <f t="shared" si="207"/>
        <v>110</v>
      </c>
      <c r="Q3313">
        <f t="shared" si="204"/>
        <v>61.02</v>
      </c>
      <c r="R3313" s="10">
        <f t="shared" si="205"/>
        <v>42264.29178240741</v>
      </c>
      <c r="S3313" s="12">
        <f t="shared" si="206"/>
        <v>2015</v>
      </c>
      <c r="T3313" s="12"/>
    </row>
    <row r="3314" spans="1:20" ht="42.75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t="s">
        <v>8274</v>
      </c>
      <c r="P3314">
        <f t="shared" si="207"/>
        <v>100</v>
      </c>
      <c r="Q3314">
        <f t="shared" si="204"/>
        <v>61</v>
      </c>
      <c r="R3314" s="10">
        <f t="shared" si="205"/>
        <v>42664.809560185182</v>
      </c>
      <c r="S3314" s="12">
        <f t="shared" si="206"/>
        <v>2016</v>
      </c>
      <c r="T3314" s="12"/>
    </row>
    <row r="3315" spans="1:20" ht="42.75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8273</v>
      </c>
      <c r="O3315" t="s">
        <v>8274</v>
      </c>
      <c r="P3315">
        <f t="shared" si="207"/>
        <v>116</v>
      </c>
      <c r="Q3315">
        <f t="shared" si="204"/>
        <v>80.03</v>
      </c>
      <c r="R3315" s="10">
        <f t="shared" si="205"/>
        <v>42382.244409722218</v>
      </c>
      <c r="S3315" s="12">
        <f t="shared" si="206"/>
        <v>2016</v>
      </c>
      <c r="T3315" s="12"/>
    </row>
    <row r="3316" spans="1:20" ht="42.75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8273</v>
      </c>
      <c r="O3316" t="s">
        <v>8274</v>
      </c>
      <c r="P3316">
        <f t="shared" si="207"/>
        <v>211</v>
      </c>
      <c r="Q3316">
        <f t="shared" si="204"/>
        <v>29.07</v>
      </c>
      <c r="R3316" s="10">
        <f t="shared" si="205"/>
        <v>42105.267488425925</v>
      </c>
      <c r="S3316" s="12">
        <f t="shared" si="206"/>
        <v>2015</v>
      </c>
      <c r="T3316" s="12"/>
    </row>
    <row r="3317" spans="1:20" ht="42.75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8273</v>
      </c>
      <c r="O3317" t="s">
        <v>8274</v>
      </c>
      <c r="P3317">
        <f t="shared" si="207"/>
        <v>110</v>
      </c>
      <c r="Q3317">
        <f t="shared" si="204"/>
        <v>49.44</v>
      </c>
      <c r="R3317" s="10">
        <f t="shared" si="205"/>
        <v>42466.303715277783</v>
      </c>
      <c r="S3317" s="12">
        <f t="shared" si="206"/>
        <v>2016</v>
      </c>
      <c r="T3317" s="12"/>
    </row>
    <row r="3318" spans="1:20" ht="71.25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t="s">
        <v>8274</v>
      </c>
      <c r="P3318">
        <f t="shared" si="207"/>
        <v>100</v>
      </c>
      <c r="Q3318">
        <f t="shared" si="204"/>
        <v>93.98</v>
      </c>
      <c r="R3318" s="10">
        <f t="shared" si="205"/>
        <v>41826.871238425927</v>
      </c>
      <c r="S3318" s="12">
        <f t="shared" si="206"/>
        <v>2014</v>
      </c>
      <c r="T3318" s="12"/>
    </row>
    <row r="3319" spans="1:20" ht="42.75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8273</v>
      </c>
      <c r="O3319" t="s">
        <v>8274</v>
      </c>
      <c r="P3319">
        <f t="shared" si="207"/>
        <v>106</v>
      </c>
      <c r="Q3319">
        <f t="shared" si="204"/>
        <v>61.94</v>
      </c>
      <c r="R3319" s="10">
        <f t="shared" si="205"/>
        <v>42499.039629629624</v>
      </c>
      <c r="S3319" s="12">
        <f t="shared" si="206"/>
        <v>2016</v>
      </c>
      <c r="T3319" s="12"/>
    </row>
    <row r="3320" spans="1:20" ht="28.5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8273</v>
      </c>
      <c r="O3320" t="s">
        <v>8274</v>
      </c>
      <c r="P3320">
        <f t="shared" si="207"/>
        <v>126</v>
      </c>
      <c r="Q3320">
        <f t="shared" si="204"/>
        <v>78.5</v>
      </c>
      <c r="R3320" s="10">
        <f t="shared" si="205"/>
        <v>42431.302002314813</v>
      </c>
      <c r="S3320" s="12">
        <f t="shared" si="206"/>
        <v>2016</v>
      </c>
      <c r="T3320" s="12"/>
    </row>
    <row r="3321" spans="1:20" ht="42.75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8273</v>
      </c>
      <c r="O3321" t="s">
        <v>8274</v>
      </c>
      <c r="P3321">
        <f t="shared" si="207"/>
        <v>108</v>
      </c>
      <c r="Q3321">
        <f t="shared" si="204"/>
        <v>33.75</v>
      </c>
      <c r="R3321" s="10">
        <f t="shared" si="205"/>
        <v>41990.585486111115</v>
      </c>
      <c r="S3321" s="12">
        <f t="shared" si="206"/>
        <v>2014</v>
      </c>
      <c r="T3321" s="12"/>
    </row>
    <row r="3322" spans="1:20" ht="42.75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8273</v>
      </c>
      <c r="O3322" t="s">
        <v>8274</v>
      </c>
      <c r="P3322">
        <f t="shared" si="207"/>
        <v>101</v>
      </c>
      <c r="Q3322">
        <f t="shared" si="204"/>
        <v>66.45</v>
      </c>
      <c r="R3322" s="10">
        <f t="shared" si="205"/>
        <v>42513.045798611114</v>
      </c>
      <c r="S3322" s="12">
        <f t="shared" si="206"/>
        <v>2016</v>
      </c>
      <c r="T3322" s="12"/>
    </row>
    <row r="3323" spans="1:20" ht="42.75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8273</v>
      </c>
      <c r="O3323" t="s">
        <v>8274</v>
      </c>
      <c r="P3323">
        <f t="shared" si="207"/>
        <v>107</v>
      </c>
      <c r="Q3323">
        <f t="shared" si="204"/>
        <v>35.799999999999997</v>
      </c>
      <c r="R3323" s="10">
        <f t="shared" si="205"/>
        <v>41914.100289351853</v>
      </c>
      <c r="S3323" s="12">
        <f t="shared" si="206"/>
        <v>2014</v>
      </c>
      <c r="T3323" s="12"/>
    </row>
    <row r="3324" spans="1:20" ht="42.75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8273</v>
      </c>
      <c r="O3324" t="s">
        <v>8274</v>
      </c>
      <c r="P3324">
        <f t="shared" si="207"/>
        <v>102</v>
      </c>
      <c r="Q3324">
        <f t="shared" si="204"/>
        <v>145.65</v>
      </c>
      <c r="R3324" s="10">
        <f t="shared" si="205"/>
        <v>42521.010370370372</v>
      </c>
      <c r="S3324" s="12">
        <f t="shared" si="206"/>
        <v>2016</v>
      </c>
      <c r="T3324" s="12"/>
    </row>
    <row r="3325" spans="1:20" ht="42.75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8273</v>
      </c>
      <c r="O3325" t="s">
        <v>8274</v>
      </c>
      <c r="P3325">
        <f t="shared" si="207"/>
        <v>126</v>
      </c>
      <c r="Q3325">
        <f t="shared" si="204"/>
        <v>25.69</v>
      </c>
      <c r="R3325" s="10">
        <f t="shared" si="205"/>
        <v>42608.36583333333</v>
      </c>
      <c r="S3325" s="12">
        <f t="shared" si="206"/>
        <v>2016</v>
      </c>
      <c r="T3325" s="12"/>
    </row>
    <row r="3326" spans="1:20" ht="42.75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8273</v>
      </c>
      <c r="O3326" t="s">
        <v>8274</v>
      </c>
      <c r="P3326">
        <f t="shared" si="207"/>
        <v>102</v>
      </c>
      <c r="Q3326">
        <f t="shared" si="204"/>
        <v>152.5</v>
      </c>
      <c r="R3326" s="10">
        <f t="shared" si="205"/>
        <v>42512.58321759259</v>
      </c>
      <c r="S3326" s="12">
        <f t="shared" si="206"/>
        <v>2016</v>
      </c>
      <c r="T3326" s="12"/>
    </row>
    <row r="3327" spans="1:20" ht="42.75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8273</v>
      </c>
      <c r="O3327" t="s">
        <v>8274</v>
      </c>
      <c r="P3327">
        <f t="shared" si="207"/>
        <v>113</v>
      </c>
      <c r="Q3327">
        <f t="shared" si="204"/>
        <v>30</v>
      </c>
      <c r="R3327" s="10">
        <f t="shared" si="205"/>
        <v>42064.785613425927</v>
      </c>
      <c r="S3327" s="12">
        <f t="shared" si="206"/>
        <v>2015</v>
      </c>
      <c r="T3327" s="12"/>
    </row>
    <row r="3328" spans="1:20" ht="42.75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8273</v>
      </c>
      <c r="O3328" t="s">
        <v>8274</v>
      </c>
      <c r="P3328">
        <f t="shared" si="207"/>
        <v>101</v>
      </c>
      <c r="Q3328">
        <f t="shared" si="204"/>
        <v>142.28</v>
      </c>
      <c r="R3328" s="10">
        <f t="shared" si="205"/>
        <v>42041.714178240742</v>
      </c>
      <c r="S3328" s="12">
        <f t="shared" si="206"/>
        <v>2015</v>
      </c>
      <c r="T3328" s="12"/>
    </row>
    <row r="3329" spans="1:20" ht="42.75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8273</v>
      </c>
      <c r="O3329" t="s">
        <v>8274</v>
      </c>
      <c r="P3329">
        <f t="shared" si="207"/>
        <v>101</v>
      </c>
      <c r="Q3329">
        <f t="shared" si="204"/>
        <v>24.55</v>
      </c>
      <c r="R3329" s="10">
        <f t="shared" si="205"/>
        <v>42468.374606481477</v>
      </c>
      <c r="S3329" s="12">
        <f t="shared" si="206"/>
        <v>2016</v>
      </c>
      <c r="T3329" s="12"/>
    </row>
    <row r="3330" spans="1:20" ht="42.75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8273</v>
      </c>
      <c r="O3330" t="s">
        <v>8274</v>
      </c>
      <c r="P3330">
        <f t="shared" si="207"/>
        <v>146</v>
      </c>
      <c r="Q3330">
        <f t="shared" si="204"/>
        <v>292.77999999999997</v>
      </c>
      <c r="R3330" s="10">
        <f t="shared" si="205"/>
        <v>41822.57503472222</v>
      </c>
      <c r="S3330" s="12">
        <f t="shared" si="206"/>
        <v>2014</v>
      </c>
      <c r="T3330" s="12"/>
    </row>
    <row r="3331" spans="1:20" ht="42.75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8273</v>
      </c>
      <c r="O3331" t="s">
        <v>8274</v>
      </c>
      <c r="P3331">
        <f t="shared" si="207"/>
        <v>117</v>
      </c>
      <c r="Q3331">
        <f t="shared" ref="Q3331:Q3394" si="208">IFERROR(ROUND(E3331/L3331,2),0)</f>
        <v>44.92</v>
      </c>
      <c r="R3331" s="10">
        <f t="shared" ref="R3331:R3394" si="209">(((J3331/60)/60)/24)+DATE(1970,1,1)</f>
        <v>41837.323009259257</v>
      </c>
      <c r="S3331" s="12">
        <f t="shared" ref="S3331:S3394" si="210">YEAR(R3331)</f>
        <v>2014</v>
      </c>
      <c r="T3331" s="12"/>
    </row>
    <row r="3332" spans="1:20" ht="42.75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8273</v>
      </c>
      <c r="O3332" t="s">
        <v>8274</v>
      </c>
      <c r="P3332">
        <f t="shared" ref="P3332:P3395" si="211">ROUND(E3332/D3332*100,0)</f>
        <v>106</v>
      </c>
      <c r="Q3332">
        <f t="shared" si="208"/>
        <v>23.1</v>
      </c>
      <c r="R3332" s="10">
        <f t="shared" si="209"/>
        <v>42065.887361111112</v>
      </c>
      <c r="S3332" s="12">
        <f t="shared" si="210"/>
        <v>2015</v>
      </c>
      <c r="T3332" s="12"/>
    </row>
    <row r="3333" spans="1:20" ht="42.75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8273</v>
      </c>
      <c r="O3333" t="s">
        <v>8274</v>
      </c>
      <c r="P3333">
        <f t="shared" si="211"/>
        <v>105</v>
      </c>
      <c r="Q3333">
        <f t="shared" si="208"/>
        <v>80.400000000000006</v>
      </c>
      <c r="R3333" s="10">
        <f t="shared" si="209"/>
        <v>42248.697754629626</v>
      </c>
      <c r="S3333" s="12">
        <f t="shared" si="210"/>
        <v>2015</v>
      </c>
      <c r="T3333" s="12"/>
    </row>
    <row r="3334" spans="1:20" ht="42.75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8273</v>
      </c>
      <c r="O3334" t="s">
        <v>8274</v>
      </c>
      <c r="P3334">
        <f t="shared" si="211"/>
        <v>100</v>
      </c>
      <c r="Q3334">
        <f t="shared" si="208"/>
        <v>72.290000000000006</v>
      </c>
      <c r="R3334" s="10">
        <f t="shared" si="209"/>
        <v>41809.860300925924</v>
      </c>
      <c r="S3334" s="12">
        <f t="shared" si="210"/>
        <v>2014</v>
      </c>
      <c r="T3334" s="12"/>
    </row>
    <row r="3335" spans="1:20" ht="42.75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8273</v>
      </c>
      <c r="O3335" t="s">
        <v>8274</v>
      </c>
      <c r="P3335">
        <f t="shared" si="211"/>
        <v>105</v>
      </c>
      <c r="Q3335">
        <f t="shared" si="208"/>
        <v>32.97</v>
      </c>
      <c r="R3335" s="10">
        <f t="shared" si="209"/>
        <v>42148.676851851851</v>
      </c>
      <c r="S3335" s="12">
        <f t="shared" si="210"/>
        <v>2015</v>
      </c>
      <c r="T3335" s="12"/>
    </row>
    <row r="3336" spans="1:20" ht="28.5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8273</v>
      </c>
      <c r="O3336" t="s">
        <v>8274</v>
      </c>
      <c r="P3336">
        <f t="shared" si="211"/>
        <v>139</v>
      </c>
      <c r="Q3336">
        <f t="shared" si="208"/>
        <v>116.65</v>
      </c>
      <c r="R3336" s="10">
        <f t="shared" si="209"/>
        <v>42185.521087962959</v>
      </c>
      <c r="S3336" s="12">
        <f t="shared" si="210"/>
        <v>2015</v>
      </c>
      <c r="T3336" s="12"/>
    </row>
    <row r="3337" spans="1:20" ht="42.75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8273</v>
      </c>
      <c r="O3337" t="s">
        <v>8274</v>
      </c>
      <c r="P3337">
        <f t="shared" si="211"/>
        <v>100</v>
      </c>
      <c r="Q3337">
        <f t="shared" si="208"/>
        <v>79.62</v>
      </c>
      <c r="R3337" s="10">
        <f t="shared" si="209"/>
        <v>41827.674143518518</v>
      </c>
      <c r="S3337" s="12">
        <f t="shared" si="210"/>
        <v>2014</v>
      </c>
      <c r="T3337" s="12"/>
    </row>
    <row r="3338" spans="1:20" ht="42.75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8273</v>
      </c>
      <c r="O3338" t="s">
        <v>8274</v>
      </c>
      <c r="P3338">
        <f t="shared" si="211"/>
        <v>100</v>
      </c>
      <c r="Q3338">
        <f t="shared" si="208"/>
        <v>27.78</v>
      </c>
      <c r="R3338" s="10">
        <f t="shared" si="209"/>
        <v>42437.398680555561</v>
      </c>
      <c r="S3338" s="12">
        <f t="shared" si="210"/>
        <v>2016</v>
      </c>
      <c r="T3338" s="12"/>
    </row>
    <row r="3339" spans="1:20" ht="42.75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8273</v>
      </c>
      <c r="O3339" t="s">
        <v>8274</v>
      </c>
      <c r="P3339">
        <f t="shared" si="211"/>
        <v>110</v>
      </c>
      <c r="Q3339">
        <f t="shared" si="208"/>
        <v>81.03</v>
      </c>
      <c r="R3339" s="10">
        <f t="shared" si="209"/>
        <v>41901.282025462962</v>
      </c>
      <c r="S3339" s="12">
        <f t="shared" si="210"/>
        <v>2014</v>
      </c>
      <c r="T3339" s="12"/>
    </row>
    <row r="3340" spans="1:20" ht="28.5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8273</v>
      </c>
      <c r="O3340" t="s">
        <v>8274</v>
      </c>
      <c r="P3340">
        <f t="shared" si="211"/>
        <v>102</v>
      </c>
      <c r="Q3340">
        <f t="shared" si="208"/>
        <v>136.85</v>
      </c>
      <c r="R3340" s="10">
        <f t="shared" si="209"/>
        <v>42769.574999999997</v>
      </c>
      <c r="S3340" s="12">
        <f t="shared" si="210"/>
        <v>2017</v>
      </c>
      <c r="T3340" s="12"/>
    </row>
    <row r="3341" spans="1:20" ht="42.75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8273</v>
      </c>
      <c r="O3341" t="s">
        <v>8274</v>
      </c>
      <c r="P3341">
        <f t="shared" si="211"/>
        <v>104</v>
      </c>
      <c r="Q3341">
        <f t="shared" si="208"/>
        <v>177.62</v>
      </c>
      <c r="R3341" s="10">
        <f t="shared" si="209"/>
        <v>42549.665717592594</v>
      </c>
      <c r="S3341" s="12">
        <f t="shared" si="210"/>
        <v>2016</v>
      </c>
      <c r="T3341" s="12"/>
    </row>
    <row r="3342" spans="1:20" ht="42.75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8273</v>
      </c>
      <c r="O3342" t="s">
        <v>8274</v>
      </c>
      <c r="P3342">
        <f t="shared" si="211"/>
        <v>138</v>
      </c>
      <c r="Q3342">
        <f t="shared" si="208"/>
        <v>109.08</v>
      </c>
      <c r="R3342" s="10">
        <f t="shared" si="209"/>
        <v>42685.974004629628</v>
      </c>
      <c r="S3342" s="12">
        <f t="shared" si="210"/>
        <v>2016</v>
      </c>
      <c r="T3342" s="12"/>
    </row>
    <row r="3343" spans="1:20" ht="42.75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8273</v>
      </c>
      <c r="O3343" t="s">
        <v>8274</v>
      </c>
      <c r="P3343">
        <f t="shared" si="211"/>
        <v>100</v>
      </c>
      <c r="Q3343">
        <f t="shared" si="208"/>
        <v>119.64</v>
      </c>
      <c r="R3343" s="10">
        <f t="shared" si="209"/>
        <v>42510.798854166671</v>
      </c>
      <c r="S3343" s="12">
        <f t="shared" si="210"/>
        <v>2016</v>
      </c>
      <c r="T3343" s="12"/>
    </row>
    <row r="3344" spans="1:20" ht="28.5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8273</v>
      </c>
      <c r="O3344" t="s">
        <v>8274</v>
      </c>
      <c r="P3344">
        <f t="shared" si="211"/>
        <v>102</v>
      </c>
      <c r="Q3344">
        <f t="shared" si="208"/>
        <v>78.209999999999994</v>
      </c>
      <c r="R3344" s="10">
        <f t="shared" si="209"/>
        <v>42062.296412037031</v>
      </c>
      <c r="S3344" s="12">
        <f t="shared" si="210"/>
        <v>2015</v>
      </c>
      <c r="T3344" s="12"/>
    </row>
    <row r="3345" spans="1:20" ht="42.75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8273</v>
      </c>
      <c r="O3345" t="s">
        <v>8274</v>
      </c>
      <c r="P3345">
        <f t="shared" si="211"/>
        <v>171</v>
      </c>
      <c r="Q3345">
        <f t="shared" si="208"/>
        <v>52.17</v>
      </c>
      <c r="R3345" s="10">
        <f t="shared" si="209"/>
        <v>42452.916481481487</v>
      </c>
      <c r="S3345" s="12">
        <f t="shared" si="210"/>
        <v>2016</v>
      </c>
      <c r="T3345" s="12"/>
    </row>
    <row r="3346" spans="1:20" ht="42.75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8273</v>
      </c>
      <c r="O3346" t="s">
        <v>8274</v>
      </c>
      <c r="P3346">
        <f t="shared" si="211"/>
        <v>101</v>
      </c>
      <c r="Q3346">
        <f t="shared" si="208"/>
        <v>114.13</v>
      </c>
      <c r="R3346" s="10">
        <f t="shared" si="209"/>
        <v>41851.200150462959</v>
      </c>
      <c r="S3346" s="12">
        <f t="shared" si="210"/>
        <v>2014</v>
      </c>
      <c r="T3346" s="12"/>
    </row>
    <row r="3347" spans="1:20" ht="42.75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8273</v>
      </c>
      <c r="O3347" t="s">
        <v>8274</v>
      </c>
      <c r="P3347">
        <f t="shared" si="211"/>
        <v>130</v>
      </c>
      <c r="Q3347">
        <f t="shared" si="208"/>
        <v>50</v>
      </c>
      <c r="R3347" s="10">
        <f t="shared" si="209"/>
        <v>42053.106111111112</v>
      </c>
      <c r="S3347" s="12">
        <f t="shared" si="210"/>
        <v>2015</v>
      </c>
      <c r="T3347" s="12"/>
    </row>
    <row r="3348" spans="1:20" ht="42.75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8273</v>
      </c>
      <c r="O3348" t="s">
        <v>8274</v>
      </c>
      <c r="P3348">
        <f t="shared" si="211"/>
        <v>110</v>
      </c>
      <c r="Q3348">
        <f t="shared" si="208"/>
        <v>91.67</v>
      </c>
      <c r="R3348" s="10">
        <f t="shared" si="209"/>
        <v>42054.024421296301</v>
      </c>
      <c r="S3348" s="12">
        <f t="shared" si="210"/>
        <v>2015</v>
      </c>
      <c r="T3348" s="12"/>
    </row>
    <row r="3349" spans="1:20" ht="42.75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8273</v>
      </c>
      <c r="O3349" t="s">
        <v>8274</v>
      </c>
      <c r="P3349">
        <f t="shared" si="211"/>
        <v>119</v>
      </c>
      <c r="Q3349">
        <f t="shared" si="208"/>
        <v>108.59</v>
      </c>
      <c r="R3349" s="10">
        <f t="shared" si="209"/>
        <v>42484.551550925928</v>
      </c>
      <c r="S3349" s="12">
        <f t="shared" si="210"/>
        <v>2016</v>
      </c>
      <c r="T3349" s="12"/>
    </row>
    <row r="3350" spans="1:20" ht="42.75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8273</v>
      </c>
      <c r="O3350" t="s">
        <v>8274</v>
      </c>
      <c r="P3350">
        <f t="shared" si="211"/>
        <v>100</v>
      </c>
      <c r="Q3350">
        <f t="shared" si="208"/>
        <v>69.819999999999993</v>
      </c>
      <c r="R3350" s="10">
        <f t="shared" si="209"/>
        <v>42466.558796296296</v>
      </c>
      <c r="S3350" s="12">
        <f t="shared" si="210"/>
        <v>2016</v>
      </c>
      <c r="T3350" s="12"/>
    </row>
    <row r="3351" spans="1:20" ht="42.75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8273</v>
      </c>
      <c r="O3351" t="s">
        <v>8274</v>
      </c>
      <c r="P3351">
        <f t="shared" si="211"/>
        <v>153</v>
      </c>
      <c r="Q3351">
        <f t="shared" si="208"/>
        <v>109.57</v>
      </c>
      <c r="R3351" s="10">
        <f t="shared" si="209"/>
        <v>42513.110787037032</v>
      </c>
      <c r="S3351" s="12">
        <f t="shared" si="210"/>
        <v>2016</v>
      </c>
      <c r="T3351" s="12"/>
    </row>
    <row r="3352" spans="1:20" ht="42.75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8273</v>
      </c>
      <c r="O3352" t="s">
        <v>8274</v>
      </c>
      <c r="P3352">
        <f t="shared" si="211"/>
        <v>104</v>
      </c>
      <c r="Q3352">
        <f t="shared" si="208"/>
        <v>71.67</v>
      </c>
      <c r="R3352" s="10">
        <f t="shared" si="209"/>
        <v>42302.701516203699</v>
      </c>
      <c r="S3352" s="12">
        <f t="shared" si="210"/>
        <v>2015</v>
      </c>
      <c r="T3352" s="12"/>
    </row>
    <row r="3353" spans="1:20" ht="42.75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8273</v>
      </c>
      <c r="O3353" t="s">
        <v>8274</v>
      </c>
      <c r="P3353">
        <f t="shared" si="211"/>
        <v>101</v>
      </c>
      <c r="Q3353">
        <f t="shared" si="208"/>
        <v>93.61</v>
      </c>
      <c r="R3353" s="10">
        <f t="shared" si="209"/>
        <v>41806.395428240743</v>
      </c>
      <c r="S3353" s="12">
        <f t="shared" si="210"/>
        <v>2014</v>
      </c>
      <c r="T3353" s="12"/>
    </row>
    <row r="3354" spans="1:20" ht="42.75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8273</v>
      </c>
      <c r="O3354" t="s">
        <v>8274</v>
      </c>
      <c r="P3354">
        <f t="shared" si="211"/>
        <v>108</v>
      </c>
      <c r="Q3354">
        <f t="shared" si="208"/>
        <v>76.8</v>
      </c>
      <c r="R3354" s="10">
        <f t="shared" si="209"/>
        <v>42495.992800925931</v>
      </c>
      <c r="S3354" s="12">
        <f t="shared" si="210"/>
        <v>2016</v>
      </c>
      <c r="T3354" s="12"/>
    </row>
    <row r="3355" spans="1:20" ht="42.75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8273</v>
      </c>
      <c r="O3355" t="s">
        <v>8274</v>
      </c>
      <c r="P3355">
        <f t="shared" si="211"/>
        <v>315</v>
      </c>
      <c r="Q3355">
        <f t="shared" si="208"/>
        <v>35.799999999999997</v>
      </c>
      <c r="R3355" s="10">
        <f t="shared" si="209"/>
        <v>42479.432291666672</v>
      </c>
      <c r="S3355" s="12">
        <f t="shared" si="210"/>
        <v>2016</v>
      </c>
      <c r="T3355" s="12"/>
    </row>
    <row r="3356" spans="1:20" ht="28.5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8273</v>
      </c>
      <c r="O3356" t="s">
        <v>8274</v>
      </c>
      <c r="P3356">
        <f t="shared" si="211"/>
        <v>102</v>
      </c>
      <c r="Q3356">
        <f t="shared" si="208"/>
        <v>55.6</v>
      </c>
      <c r="R3356" s="10">
        <f t="shared" si="209"/>
        <v>42270.7269212963</v>
      </c>
      <c r="S3356" s="12">
        <f t="shared" si="210"/>
        <v>2015</v>
      </c>
      <c r="T3356" s="12"/>
    </row>
    <row r="3357" spans="1:20" ht="42.75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8273</v>
      </c>
      <c r="O3357" t="s">
        <v>8274</v>
      </c>
      <c r="P3357">
        <f t="shared" si="211"/>
        <v>126</v>
      </c>
      <c r="Q3357">
        <f t="shared" si="208"/>
        <v>147.33000000000001</v>
      </c>
      <c r="R3357" s="10">
        <f t="shared" si="209"/>
        <v>42489.619525462964</v>
      </c>
      <c r="S3357" s="12">
        <f t="shared" si="210"/>
        <v>2016</v>
      </c>
      <c r="T3357" s="12"/>
    </row>
    <row r="3358" spans="1:20" ht="42.75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8273</v>
      </c>
      <c r="O3358" t="s">
        <v>8274</v>
      </c>
      <c r="P3358">
        <f t="shared" si="211"/>
        <v>101</v>
      </c>
      <c r="Q3358">
        <f t="shared" si="208"/>
        <v>56.33</v>
      </c>
      <c r="R3358" s="10">
        <f t="shared" si="209"/>
        <v>42536.815648148149</v>
      </c>
      <c r="S3358" s="12">
        <f t="shared" si="210"/>
        <v>2016</v>
      </c>
      <c r="T3358" s="12"/>
    </row>
    <row r="3359" spans="1:20" ht="42.75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8273</v>
      </c>
      <c r="O3359" t="s">
        <v>8274</v>
      </c>
      <c r="P3359">
        <f t="shared" si="211"/>
        <v>101</v>
      </c>
      <c r="Q3359">
        <f t="shared" si="208"/>
        <v>96.19</v>
      </c>
      <c r="R3359" s="10">
        <f t="shared" si="209"/>
        <v>41822.417939814812</v>
      </c>
      <c r="S3359" s="12">
        <f t="shared" si="210"/>
        <v>2014</v>
      </c>
      <c r="T3359" s="12"/>
    </row>
    <row r="3360" spans="1:20" ht="42.75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8273</v>
      </c>
      <c r="O3360" t="s">
        <v>8274</v>
      </c>
      <c r="P3360">
        <f t="shared" si="211"/>
        <v>103</v>
      </c>
      <c r="Q3360">
        <f t="shared" si="208"/>
        <v>63.57</v>
      </c>
      <c r="R3360" s="10">
        <f t="shared" si="209"/>
        <v>41932.311099537037</v>
      </c>
      <c r="S3360" s="12">
        <f t="shared" si="210"/>
        <v>2014</v>
      </c>
      <c r="T3360" s="12"/>
    </row>
    <row r="3361" spans="1:20" ht="42.75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8273</v>
      </c>
      <c r="O3361" t="s">
        <v>8274</v>
      </c>
      <c r="P3361">
        <f t="shared" si="211"/>
        <v>106</v>
      </c>
      <c r="Q3361">
        <f t="shared" si="208"/>
        <v>184.78</v>
      </c>
      <c r="R3361" s="10">
        <f t="shared" si="209"/>
        <v>42746.057106481487</v>
      </c>
      <c r="S3361" s="12">
        <f t="shared" si="210"/>
        <v>2017</v>
      </c>
      <c r="T3361" s="12"/>
    </row>
    <row r="3362" spans="1:20" ht="28.5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8273</v>
      </c>
      <c r="O3362" t="s">
        <v>8274</v>
      </c>
      <c r="P3362">
        <f t="shared" si="211"/>
        <v>101</v>
      </c>
      <c r="Q3362">
        <f t="shared" si="208"/>
        <v>126.72</v>
      </c>
      <c r="R3362" s="10">
        <f t="shared" si="209"/>
        <v>42697.082673611112</v>
      </c>
      <c r="S3362" s="12">
        <f t="shared" si="210"/>
        <v>2016</v>
      </c>
      <c r="T3362" s="12"/>
    </row>
    <row r="3363" spans="1:20" ht="42.75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8273</v>
      </c>
      <c r="O3363" t="s">
        <v>8274</v>
      </c>
      <c r="P3363">
        <f t="shared" si="211"/>
        <v>113</v>
      </c>
      <c r="Q3363">
        <f t="shared" si="208"/>
        <v>83.43</v>
      </c>
      <c r="R3363" s="10">
        <f t="shared" si="209"/>
        <v>41866.025347222225</v>
      </c>
      <c r="S3363" s="12">
        <f t="shared" si="210"/>
        <v>2014</v>
      </c>
      <c r="T3363" s="12"/>
    </row>
    <row r="3364" spans="1:20" ht="42.75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8273</v>
      </c>
      <c r="O3364" t="s">
        <v>8274</v>
      </c>
      <c r="P3364">
        <f t="shared" si="211"/>
        <v>218</v>
      </c>
      <c r="Q3364">
        <f t="shared" si="208"/>
        <v>54.5</v>
      </c>
      <c r="R3364" s="10">
        <f t="shared" si="209"/>
        <v>42056.091631944444</v>
      </c>
      <c r="S3364" s="12">
        <f t="shared" si="210"/>
        <v>2015</v>
      </c>
      <c r="T3364" s="12"/>
    </row>
    <row r="3365" spans="1:20" ht="42.75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8273</v>
      </c>
      <c r="O3365" t="s">
        <v>8274</v>
      </c>
      <c r="P3365">
        <f t="shared" si="211"/>
        <v>101</v>
      </c>
      <c r="Q3365">
        <f t="shared" si="208"/>
        <v>302.31</v>
      </c>
      <c r="R3365" s="10">
        <f t="shared" si="209"/>
        <v>41851.771354166667</v>
      </c>
      <c r="S3365" s="12">
        <f t="shared" si="210"/>
        <v>2014</v>
      </c>
      <c r="T3365" s="12"/>
    </row>
    <row r="3366" spans="1:20" ht="42.75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t="s">
        <v>8274</v>
      </c>
      <c r="P3366">
        <f t="shared" si="211"/>
        <v>106</v>
      </c>
      <c r="Q3366">
        <f t="shared" si="208"/>
        <v>44.14</v>
      </c>
      <c r="R3366" s="10">
        <f t="shared" si="209"/>
        <v>42422.977418981478</v>
      </c>
      <c r="S3366" s="12">
        <f t="shared" si="210"/>
        <v>2016</v>
      </c>
      <c r="T3366" s="12"/>
    </row>
    <row r="3367" spans="1:20" ht="42.75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8273</v>
      </c>
      <c r="O3367" t="s">
        <v>8274</v>
      </c>
      <c r="P3367">
        <f t="shared" si="211"/>
        <v>104</v>
      </c>
      <c r="Q3367">
        <f t="shared" si="208"/>
        <v>866.67</v>
      </c>
      <c r="R3367" s="10">
        <f t="shared" si="209"/>
        <v>42321.101759259262</v>
      </c>
      <c r="S3367" s="12">
        <f t="shared" si="210"/>
        <v>2015</v>
      </c>
      <c r="T3367" s="12"/>
    </row>
    <row r="3368" spans="1:20" ht="42.75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8273</v>
      </c>
      <c r="O3368" t="s">
        <v>8274</v>
      </c>
      <c r="P3368">
        <f t="shared" si="211"/>
        <v>221</v>
      </c>
      <c r="Q3368">
        <f t="shared" si="208"/>
        <v>61.39</v>
      </c>
      <c r="R3368" s="10">
        <f t="shared" si="209"/>
        <v>42107.067557870367</v>
      </c>
      <c r="S3368" s="12">
        <f t="shared" si="210"/>
        <v>2015</v>
      </c>
      <c r="T3368" s="12"/>
    </row>
    <row r="3369" spans="1:20" ht="42.75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8273</v>
      </c>
      <c r="O3369" t="s">
        <v>8274</v>
      </c>
      <c r="P3369">
        <f t="shared" si="211"/>
        <v>119</v>
      </c>
      <c r="Q3369">
        <f t="shared" si="208"/>
        <v>29.67</v>
      </c>
      <c r="R3369" s="10">
        <f t="shared" si="209"/>
        <v>42192.933958333335</v>
      </c>
      <c r="S3369" s="12">
        <f t="shared" si="210"/>
        <v>2015</v>
      </c>
      <c r="T3369" s="12"/>
    </row>
    <row r="3370" spans="1:20" ht="42.75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8273</v>
      </c>
      <c r="O3370" t="s">
        <v>8274</v>
      </c>
      <c r="P3370">
        <f t="shared" si="211"/>
        <v>105</v>
      </c>
      <c r="Q3370">
        <f t="shared" si="208"/>
        <v>45.48</v>
      </c>
      <c r="R3370" s="10">
        <f t="shared" si="209"/>
        <v>41969.199756944443</v>
      </c>
      <c r="S3370" s="12">
        <f t="shared" si="210"/>
        <v>2014</v>
      </c>
      <c r="T3370" s="12"/>
    </row>
    <row r="3371" spans="1:20" ht="42.75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8273</v>
      </c>
      <c r="O3371" t="s">
        <v>8274</v>
      </c>
      <c r="P3371">
        <f t="shared" si="211"/>
        <v>104</v>
      </c>
      <c r="Q3371">
        <f t="shared" si="208"/>
        <v>96.2</v>
      </c>
      <c r="R3371" s="10">
        <f t="shared" si="209"/>
        <v>42690.041435185187</v>
      </c>
      <c r="S3371" s="12">
        <f t="shared" si="210"/>
        <v>2016</v>
      </c>
      <c r="T3371" s="12"/>
    </row>
    <row r="3372" spans="1:20" ht="28.5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8273</v>
      </c>
      <c r="O3372" t="s">
        <v>8274</v>
      </c>
      <c r="P3372">
        <f t="shared" si="211"/>
        <v>118</v>
      </c>
      <c r="Q3372">
        <f t="shared" si="208"/>
        <v>67.92</v>
      </c>
      <c r="R3372" s="10">
        <f t="shared" si="209"/>
        <v>42690.334317129629</v>
      </c>
      <c r="S3372" s="12">
        <f t="shared" si="210"/>
        <v>2016</v>
      </c>
      <c r="T3372" s="12"/>
    </row>
    <row r="3373" spans="1:20" ht="28.5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8273</v>
      </c>
      <c r="O3373" t="s">
        <v>8274</v>
      </c>
      <c r="P3373">
        <f t="shared" si="211"/>
        <v>139</v>
      </c>
      <c r="Q3373">
        <f t="shared" si="208"/>
        <v>30.78</v>
      </c>
      <c r="R3373" s="10">
        <f t="shared" si="209"/>
        <v>42312.874594907407</v>
      </c>
      <c r="S3373" s="12">
        <f t="shared" si="210"/>
        <v>2015</v>
      </c>
      <c r="T3373" s="12"/>
    </row>
    <row r="3374" spans="1:20" ht="42.75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8273</v>
      </c>
      <c r="O3374" t="s">
        <v>8274</v>
      </c>
      <c r="P3374">
        <f t="shared" si="211"/>
        <v>104</v>
      </c>
      <c r="Q3374">
        <f t="shared" si="208"/>
        <v>38.33</v>
      </c>
      <c r="R3374" s="10">
        <f t="shared" si="209"/>
        <v>41855.548101851848</v>
      </c>
      <c r="S3374" s="12">
        <f t="shared" si="210"/>
        <v>2014</v>
      </c>
      <c r="T3374" s="12"/>
    </row>
    <row r="3375" spans="1:20" ht="42.75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8273</v>
      </c>
      <c r="O3375" t="s">
        <v>8274</v>
      </c>
      <c r="P3375">
        <f t="shared" si="211"/>
        <v>100</v>
      </c>
      <c r="Q3375">
        <f t="shared" si="208"/>
        <v>66.83</v>
      </c>
      <c r="R3375" s="10">
        <f t="shared" si="209"/>
        <v>42179.854629629626</v>
      </c>
      <c r="S3375" s="12">
        <f t="shared" si="210"/>
        <v>2015</v>
      </c>
      <c r="T3375" s="12"/>
    </row>
    <row r="3376" spans="1:20" ht="42.75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8273</v>
      </c>
      <c r="O3376" t="s">
        <v>8274</v>
      </c>
      <c r="P3376">
        <f t="shared" si="211"/>
        <v>107</v>
      </c>
      <c r="Q3376">
        <f t="shared" si="208"/>
        <v>71.73</v>
      </c>
      <c r="R3376" s="10">
        <f t="shared" si="209"/>
        <v>42275.731666666667</v>
      </c>
      <c r="S3376" s="12">
        <f t="shared" si="210"/>
        <v>2015</v>
      </c>
      <c r="T3376" s="12"/>
    </row>
    <row r="3377" spans="1:20" ht="42.75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8273</v>
      </c>
      <c r="O3377" t="s">
        <v>8274</v>
      </c>
      <c r="P3377">
        <f t="shared" si="211"/>
        <v>100</v>
      </c>
      <c r="Q3377">
        <f t="shared" si="208"/>
        <v>176.47</v>
      </c>
      <c r="R3377" s="10">
        <f t="shared" si="209"/>
        <v>41765.610798611109</v>
      </c>
      <c r="S3377" s="12">
        <f t="shared" si="210"/>
        <v>2014</v>
      </c>
      <c r="T3377" s="12"/>
    </row>
    <row r="3378" spans="1:20" ht="42.75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t="s">
        <v>8274</v>
      </c>
      <c r="P3378">
        <f t="shared" si="211"/>
        <v>100</v>
      </c>
      <c r="Q3378">
        <f t="shared" si="208"/>
        <v>421.11</v>
      </c>
      <c r="R3378" s="10">
        <f t="shared" si="209"/>
        <v>42059.701319444444</v>
      </c>
      <c r="S3378" s="12">
        <f t="shared" si="210"/>
        <v>2015</v>
      </c>
      <c r="T3378" s="12"/>
    </row>
    <row r="3379" spans="1:20" ht="42.75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8273</v>
      </c>
      <c r="O3379" t="s">
        <v>8274</v>
      </c>
      <c r="P3379">
        <f t="shared" si="211"/>
        <v>101</v>
      </c>
      <c r="Q3379">
        <f t="shared" si="208"/>
        <v>104.99</v>
      </c>
      <c r="R3379" s="10">
        <f t="shared" si="209"/>
        <v>42053.732627314821</v>
      </c>
      <c r="S3379" s="12">
        <f t="shared" si="210"/>
        <v>2015</v>
      </c>
      <c r="T3379" s="12"/>
    </row>
    <row r="3380" spans="1:20" ht="42.75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8273</v>
      </c>
      <c r="O3380" t="s">
        <v>8274</v>
      </c>
      <c r="P3380">
        <f t="shared" si="211"/>
        <v>108</v>
      </c>
      <c r="Q3380">
        <f t="shared" si="208"/>
        <v>28.19</v>
      </c>
      <c r="R3380" s="10">
        <f t="shared" si="209"/>
        <v>41858.355393518519</v>
      </c>
      <c r="S3380" s="12">
        <f t="shared" si="210"/>
        <v>2014</v>
      </c>
      <c r="T3380" s="12"/>
    </row>
    <row r="3381" spans="1:20" ht="42.75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8273</v>
      </c>
      <c r="O3381" t="s">
        <v>8274</v>
      </c>
      <c r="P3381">
        <f t="shared" si="211"/>
        <v>104</v>
      </c>
      <c r="Q3381">
        <f t="shared" si="208"/>
        <v>54.55</v>
      </c>
      <c r="R3381" s="10">
        <f t="shared" si="209"/>
        <v>42225.513888888891</v>
      </c>
      <c r="S3381" s="12">
        <f t="shared" si="210"/>
        <v>2015</v>
      </c>
      <c r="T3381" s="12"/>
    </row>
    <row r="3382" spans="1:20" ht="42.75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8273</v>
      </c>
      <c r="O3382" t="s">
        <v>8274</v>
      </c>
      <c r="P3382">
        <f t="shared" si="211"/>
        <v>104</v>
      </c>
      <c r="Q3382">
        <f t="shared" si="208"/>
        <v>111.89</v>
      </c>
      <c r="R3382" s="10">
        <f t="shared" si="209"/>
        <v>41937.95344907407</v>
      </c>
      <c r="S3382" s="12">
        <f t="shared" si="210"/>
        <v>2014</v>
      </c>
      <c r="T3382" s="12"/>
    </row>
    <row r="3383" spans="1:20" ht="42.75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8273</v>
      </c>
      <c r="O3383" t="s">
        <v>8274</v>
      </c>
      <c r="P3383">
        <f t="shared" si="211"/>
        <v>102</v>
      </c>
      <c r="Q3383">
        <f t="shared" si="208"/>
        <v>85.21</v>
      </c>
      <c r="R3383" s="10">
        <f t="shared" si="209"/>
        <v>42044.184988425928</v>
      </c>
      <c r="S3383" s="12">
        <f t="shared" si="210"/>
        <v>2015</v>
      </c>
      <c r="T3383" s="12"/>
    </row>
    <row r="3384" spans="1:20" ht="42.75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8273</v>
      </c>
      <c r="O3384" t="s">
        <v>8274</v>
      </c>
      <c r="P3384">
        <f t="shared" si="211"/>
        <v>101</v>
      </c>
      <c r="Q3384">
        <f t="shared" si="208"/>
        <v>76.650000000000006</v>
      </c>
      <c r="R3384" s="10">
        <f t="shared" si="209"/>
        <v>42559.431203703702</v>
      </c>
      <c r="S3384" s="12">
        <f t="shared" si="210"/>
        <v>2016</v>
      </c>
      <c r="T3384" s="12"/>
    </row>
    <row r="3385" spans="1:20" ht="42.75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8273</v>
      </c>
      <c r="O3385" t="s">
        <v>8274</v>
      </c>
      <c r="P3385">
        <f t="shared" si="211"/>
        <v>112</v>
      </c>
      <c r="Q3385">
        <f t="shared" si="208"/>
        <v>65.17</v>
      </c>
      <c r="R3385" s="10">
        <f t="shared" si="209"/>
        <v>42524.782638888893</v>
      </c>
      <c r="S3385" s="12">
        <f t="shared" si="210"/>
        <v>2016</v>
      </c>
      <c r="T3385" s="12"/>
    </row>
    <row r="3386" spans="1:20" ht="42.75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8273</v>
      </c>
      <c r="O3386" t="s">
        <v>8274</v>
      </c>
      <c r="P3386">
        <f t="shared" si="211"/>
        <v>100</v>
      </c>
      <c r="Q3386">
        <f t="shared" si="208"/>
        <v>93.76</v>
      </c>
      <c r="R3386" s="10">
        <f t="shared" si="209"/>
        <v>42292.087592592594</v>
      </c>
      <c r="S3386" s="12">
        <f t="shared" si="210"/>
        <v>2015</v>
      </c>
      <c r="T3386" s="12"/>
    </row>
    <row r="3387" spans="1:20" ht="42.75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8273</v>
      </c>
      <c r="O3387" t="s">
        <v>8274</v>
      </c>
      <c r="P3387">
        <f t="shared" si="211"/>
        <v>100</v>
      </c>
      <c r="Q3387">
        <f t="shared" si="208"/>
        <v>133.33000000000001</v>
      </c>
      <c r="R3387" s="10">
        <f t="shared" si="209"/>
        <v>41953.8675</v>
      </c>
      <c r="S3387" s="12">
        <f t="shared" si="210"/>
        <v>2014</v>
      </c>
      <c r="T3387" s="12"/>
    </row>
    <row r="3388" spans="1:20" ht="42.75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8273</v>
      </c>
      <c r="O3388" t="s">
        <v>8274</v>
      </c>
      <c r="P3388">
        <f t="shared" si="211"/>
        <v>105</v>
      </c>
      <c r="Q3388">
        <f t="shared" si="208"/>
        <v>51.22</v>
      </c>
      <c r="R3388" s="10">
        <f t="shared" si="209"/>
        <v>41946.644745370373</v>
      </c>
      <c r="S3388" s="12">
        <f t="shared" si="210"/>
        <v>2014</v>
      </c>
      <c r="T3388" s="12"/>
    </row>
    <row r="3389" spans="1:20" ht="42.75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8273</v>
      </c>
      <c r="O3389" t="s">
        <v>8274</v>
      </c>
      <c r="P3389">
        <f t="shared" si="211"/>
        <v>117</v>
      </c>
      <c r="Q3389">
        <f t="shared" si="208"/>
        <v>100.17</v>
      </c>
      <c r="R3389" s="10">
        <f t="shared" si="209"/>
        <v>41947.762592592589</v>
      </c>
      <c r="S3389" s="12">
        <f t="shared" si="210"/>
        <v>2014</v>
      </c>
      <c r="T3389" s="12"/>
    </row>
    <row r="3390" spans="1:20" ht="57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8273</v>
      </c>
      <c r="O3390" t="s">
        <v>8274</v>
      </c>
      <c r="P3390">
        <f t="shared" si="211"/>
        <v>104</v>
      </c>
      <c r="Q3390">
        <f t="shared" si="208"/>
        <v>34.6</v>
      </c>
      <c r="R3390" s="10">
        <f t="shared" si="209"/>
        <v>42143.461122685185</v>
      </c>
      <c r="S3390" s="12">
        <f t="shared" si="210"/>
        <v>2015</v>
      </c>
      <c r="T3390" s="12"/>
    </row>
    <row r="3391" spans="1:20" ht="42.75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8273</v>
      </c>
      <c r="O3391" t="s">
        <v>8274</v>
      </c>
      <c r="P3391">
        <f t="shared" si="211"/>
        <v>115</v>
      </c>
      <c r="Q3391">
        <f t="shared" si="208"/>
        <v>184.68</v>
      </c>
      <c r="R3391" s="10">
        <f t="shared" si="209"/>
        <v>42494.563449074078</v>
      </c>
      <c r="S3391" s="12">
        <f t="shared" si="210"/>
        <v>2016</v>
      </c>
      <c r="T3391" s="12"/>
    </row>
    <row r="3392" spans="1:20" ht="42.75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8273</v>
      </c>
      <c r="O3392" t="s">
        <v>8274</v>
      </c>
      <c r="P3392">
        <f t="shared" si="211"/>
        <v>102</v>
      </c>
      <c r="Q3392">
        <f t="shared" si="208"/>
        <v>69.819999999999993</v>
      </c>
      <c r="R3392" s="10">
        <f t="shared" si="209"/>
        <v>41815.774826388886</v>
      </c>
      <c r="S3392" s="12">
        <f t="shared" si="210"/>
        <v>2014</v>
      </c>
      <c r="T3392" s="12"/>
    </row>
    <row r="3393" spans="1:20" ht="42.75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8273</v>
      </c>
      <c r="O3393" t="s">
        <v>8274</v>
      </c>
      <c r="P3393">
        <f t="shared" si="211"/>
        <v>223</v>
      </c>
      <c r="Q3393">
        <f t="shared" si="208"/>
        <v>61.94</v>
      </c>
      <c r="R3393" s="10">
        <f t="shared" si="209"/>
        <v>41830.545694444445</v>
      </c>
      <c r="S3393" s="12">
        <f t="shared" si="210"/>
        <v>2014</v>
      </c>
      <c r="T3393" s="12"/>
    </row>
    <row r="3394" spans="1:20" ht="42.75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8273</v>
      </c>
      <c r="O3394" t="s">
        <v>8274</v>
      </c>
      <c r="P3394">
        <f t="shared" si="211"/>
        <v>100</v>
      </c>
      <c r="Q3394">
        <f t="shared" si="208"/>
        <v>41.67</v>
      </c>
      <c r="R3394" s="10">
        <f t="shared" si="209"/>
        <v>42446.845543981486</v>
      </c>
      <c r="S3394" s="12">
        <f t="shared" si="210"/>
        <v>2016</v>
      </c>
      <c r="T3394" s="12"/>
    </row>
    <row r="3395" spans="1:20" ht="42.75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8273</v>
      </c>
      <c r="O3395" t="s">
        <v>8274</v>
      </c>
      <c r="P3395">
        <f t="shared" si="211"/>
        <v>106</v>
      </c>
      <c r="Q3395">
        <f t="shared" ref="Q3395:Q3458" si="212">IFERROR(ROUND(E3395/L3395,2),0)</f>
        <v>36.07</v>
      </c>
      <c r="R3395" s="10">
        <f t="shared" ref="R3395:R3458" si="213">(((J3395/60)/60)/24)+DATE(1970,1,1)</f>
        <v>41923.921643518523</v>
      </c>
      <c r="S3395" s="12">
        <f t="shared" ref="S3395:S3458" si="214">YEAR(R3395)</f>
        <v>2014</v>
      </c>
      <c r="T3395" s="12"/>
    </row>
    <row r="3396" spans="1:20" ht="42.75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8273</v>
      </c>
      <c r="O3396" t="s">
        <v>8274</v>
      </c>
      <c r="P3396">
        <f t="shared" ref="P3396:P3459" si="215">ROUND(E3396/D3396*100,0)</f>
        <v>142</v>
      </c>
      <c r="Q3396">
        <f t="shared" si="212"/>
        <v>29</v>
      </c>
      <c r="R3396" s="10">
        <f t="shared" si="213"/>
        <v>41817.59542824074</v>
      </c>
      <c r="S3396" s="12">
        <f t="shared" si="214"/>
        <v>2014</v>
      </c>
      <c r="T3396" s="12"/>
    </row>
    <row r="3397" spans="1:20" ht="28.5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8273</v>
      </c>
      <c r="O3397" t="s">
        <v>8274</v>
      </c>
      <c r="P3397">
        <f t="shared" si="215"/>
        <v>184</v>
      </c>
      <c r="Q3397">
        <f t="shared" si="212"/>
        <v>24.21</v>
      </c>
      <c r="R3397" s="10">
        <f t="shared" si="213"/>
        <v>42140.712314814817</v>
      </c>
      <c r="S3397" s="12">
        <f t="shared" si="214"/>
        <v>2015</v>
      </c>
      <c r="T3397" s="12"/>
    </row>
    <row r="3398" spans="1:20" ht="42.75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8273</v>
      </c>
      <c r="O3398" t="s">
        <v>8274</v>
      </c>
      <c r="P3398">
        <f t="shared" si="215"/>
        <v>104</v>
      </c>
      <c r="Q3398">
        <f t="shared" si="212"/>
        <v>55.89</v>
      </c>
      <c r="R3398" s="10">
        <f t="shared" si="213"/>
        <v>41764.44663194444</v>
      </c>
      <c r="S3398" s="12">
        <f t="shared" si="214"/>
        <v>2014</v>
      </c>
      <c r="T3398" s="12"/>
    </row>
    <row r="3399" spans="1:20" ht="28.5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8273</v>
      </c>
      <c r="O3399" t="s">
        <v>8274</v>
      </c>
      <c r="P3399">
        <f t="shared" si="215"/>
        <v>112</v>
      </c>
      <c r="Q3399">
        <f t="shared" si="212"/>
        <v>11.67</v>
      </c>
      <c r="R3399" s="10">
        <f t="shared" si="213"/>
        <v>42378.478344907402</v>
      </c>
      <c r="S3399" s="12">
        <f t="shared" si="214"/>
        <v>2016</v>
      </c>
      <c r="T3399" s="12"/>
    </row>
    <row r="3400" spans="1:20" ht="42.75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8273</v>
      </c>
      <c r="O3400" t="s">
        <v>8274</v>
      </c>
      <c r="P3400">
        <f t="shared" si="215"/>
        <v>111</v>
      </c>
      <c r="Q3400">
        <f t="shared" si="212"/>
        <v>68.349999999999994</v>
      </c>
      <c r="R3400" s="10">
        <f t="shared" si="213"/>
        <v>41941.75203703704</v>
      </c>
      <c r="S3400" s="12">
        <f t="shared" si="214"/>
        <v>2014</v>
      </c>
      <c r="T3400" s="12"/>
    </row>
    <row r="3401" spans="1:20" ht="42.75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8273</v>
      </c>
      <c r="O3401" t="s">
        <v>8274</v>
      </c>
      <c r="P3401">
        <f t="shared" si="215"/>
        <v>104</v>
      </c>
      <c r="Q3401">
        <f t="shared" si="212"/>
        <v>27.07</v>
      </c>
      <c r="R3401" s="10">
        <f t="shared" si="213"/>
        <v>42026.920428240745</v>
      </c>
      <c r="S3401" s="12">
        <f t="shared" si="214"/>
        <v>2015</v>
      </c>
      <c r="T3401" s="12"/>
    </row>
    <row r="3402" spans="1:20" ht="42.75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8273</v>
      </c>
      <c r="O3402" t="s">
        <v>8274</v>
      </c>
      <c r="P3402">
        <f t="shared" si="215"/>
        <v>100</v>
      </c>
      <c r="Q3402">
        <f t="shared" si="212"/>
        <v>118.13</v>
      </c>
      <c r="R3402" s="10">
        <f t="shared" si="213"/>
        <v>41834.953865740739</v>
      </c>
      <c r="S3402" s="12">
        <f t="shared" si="214"/>
        <v>2014</v>
      </c>
      <c r="T3402" s="12"/>
    </row>
    <row r="3403" spans="1:20" ht="42.75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8273</v>
      </c>
      <c r="O3403" t="s">
        <v>8274</v>
      </c>
      <c r="P3403">
        <f t="shared" si="215"/>
        <v>102</v>
      </c>
      <c r="Q3403">
        <f t="shared" si="212"/>
        <v>44.76</v>
      </c>
      <c r="R3403" s="10">
        <f t="shared" si="213"/>
        <v>42193.723912037036</v>
      </c>
      <c r="S3403" s="12">
        <f t="shared" si="214"/>
        <v>2015</v>
      </c>
      <c r="T3403" s="12"/>
    </row>
    <row r="3404" spans="1:20" ht="42.75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8273</v>
      </c>
      <c r="O3404" t="s">
        <v>8274</v>
      </c>
      <c r="P3404">
        <f t="shared" si="215"/>
        <v>110</v>
      </c>
      <c r="Q3404">
        <f t="shared" si="212"/>
        <v>99.79</v>
      </c>
      <c r="R3404" s="10">
        <f t="shared" si="213"/>
        <v>42290.61855324074</v>
      </c>
      <c r="S3404" s="12">
        <f t="shared" si="214"/>
        <v>2015</v>
      </c>
      <c r="T3404" s="12"/>
    </row>
    <row r="3405" spans="1:20" ht="42.75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8273</v>
      </c>
      <c r="O3405" t="s">
        <v>8274</v>
      </c>
      <c r="P3405">
        <f t="shared" si="215"/>
        <v>100</v>
      </c>
      <c r="Q3405">
        <f t="shared" si="212"/>
        <v>117.65</v>
      </c>
      <c r="R3405" s="10">
        <f t="shared" si="213"/>
        <v>42150.462083333332</v>
      </c>
      <c r="S3405" s="12">
        <f t="shared" si="214"/>
        <v>2015</v>
      </c>
      <c r="T3405" s="12"/>
    </row>
    <row r="3406" spans="1:20" ht="57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8273</v>
      </c>
      <c r="O3406" t="s">
        <v>8274</v>
      </c>
      <c r="P3406">
        <f t="shared" si="215"/>
        <v>122</v>
      </c>
      <c r="Q3406">
        <f t="shared" si="212"/>
        <v>203.33</v>
      </c>
      <c r="R3406" s="10">
        <f t="shared" si="213"/>
        <v>42152.503495370373</v>
      </c>
      <c r="S3406" s="12">
        <f t="shared" si="214"/>
        <v>2015</v>
      </c>
      <c r="T3406" s="12"/>
    </row>
    <row r="3407" spans="1:20" ht="42.75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8273</v>
      </c>
      <c r="O3407" t="s">
        <v>8274</v>
      </c>
      <c r="P3407">
        <f t="shared" si="215"/>
        <v>138</v>
      </c>
      <c r="Q3407">
        <f t="shared" si="212"/>
        <v>28.32</v>
      </c>
      <c r="R3407" s="10">
        <f t="shared" si="213"/>
        <v>42410.017199074078</v>
      </c>
      <c r="S3407" s="12">
        <f t="shared" si="214"/>
        <v>2016</v>
      </c>
      <c r="T3407" s="12"/>
    </row>
    <row r="3408" spans="1:20" ht="28.5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8273</v>
      </c>
      <c r="O3408" t="s">
        <v>8274</v>
      </c>
      <c r="P3408">
        <f t="shared" si="215"/>
        <v>100</v>
      </c>
      <c r="Q3408">
        <f t="shared" si="212"/>
        <v>110.23</v>
      </c>
      <c r="R3408" s="10">
        <f t="shared" si="213"/>
        <v>41791.492777777778</v>
      </c>
      <c r="S3408" s="12">
        <f t="shared" si="214"/>
        <v>2014</v>
      </c>
      <c r="T3408" s="12"/>
    </row>
    <row r="3409" spans="1:20" ht="57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8273</v>
      </c>
      <c r="O3409" t="s">
        <v>8274</v>
      </c>
      <c r="P3409">
        <f t="shared" si="215"/>
        <v>107</v>
      </c>
      <c r="Q3409">
        <f t="shared" si="212"/>
        <v>31.97</v>
      </c>
      <c r="R3409" s="10">
        <f t="shared" si="213"/>
        <v>41796.422326388885</v>
      </c>
      <c r="S3409" s="12">
        <f t="shared" si="214"/>
        <v>2014</v>
      </c>
      <c r="T3409" s="12"/>
    </row>
    <row r="3410" spans="1:20" ht="42.75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8273</v>
      </c>
      <c r="O3410" t="s">
        <v>8274</v>
      </c>
      <c r="P3410">
        <f t="shared" si="215"/>
        <v>211</v>
      </c>
      <c r="Q3410">
        <f t="shared" si="212"/>
        <v>58.61</v>
      </c>
      <c r="R3410" s="10">
        <f t="shared" si="213"/>
        <v>41808.991944444446</v>
      </c>
      <c r="S3410" s="12">
        <f t="shared" si="214"/>
        <v>2014</v>
      </c>
      <c r="T3410" s="12"/>
    </row>
    <row r="3411" spans="1:20" ht="42.75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8273</v>
      </c>
      <c r="O3411" t="s">
        <v>8274</v>
      </c>
      <c r="P3411">
        <f t="shared" si="215"/>
        <v>124</v>
      </c>
      <c r="Q3411">
        <f t="shared" si="212"/>
        <v>29.43</v>
      </c>
      <c r="R3411" s="10">
        <f t="shared" si="213"/>
        <v>42544.814328703709</v>
      </c>
      <c r="S3411" s="12">
        <f t="shared" si="214"/>
        <v>2016</v>
      </c>
      <c r="T3411" s="12"/>
    </row>
    <row r="3412" spans="1:20" ht="42.75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8273</v>
      </c>
      <c r="O3412" t="s">
        <v>8274</v>
      </c>
      <c r="P3412">
        <f t="shared" si="215"/>
        <v>109</v>
      </c>
      <c r="Q3412">
        <f t="shared" si="212"/>
        <v>81.38</v>
      </c>
      <c r="R3412" s="10">
        <f t="shared" si="213"/>
        <v>42500.041550925926</v>
      </c>
      <c r="S3412" s="12">
        <f t="shared" si="214"/>
        <v>2016</v>
      </c>
      <c r="T3412" s="12"/>
    </row>
    <row r="3413" spans="1:20" ht="42.75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8273</v>
      </c>
      <c r="O3413" t="s">
        <v>8274</v>
      </c>
      <c r="P3413">
        <f t="shared" si="215"/>
        <v>104</v>
      </c>
      <c r="Q3413">
        <f t="shared" si="212"/>
        <v>199.17</v>
      </c>
      <c r="R3413" s="10">
        <f t="shared" si="213"/>
        <v>42265.022824074069</v>
      </c>
      <c r="S3413" s="12">
        <f t="shared" si="214"/>
        <v>2015</v>
      </c>
      <c r="T3413" s="12"/>
    </row>
    <row r="3414" spans="1:20" ht="42.75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8273</v>
      </c>
      <c r="O3414" t="s">
        <v>8274</v>
      </c>
      <c r="P3414">
        <f t="shared" si="215"/>
        <v>100</v>
      </c>
      <c r="Q3414">
        <f t="shared" si="212"/>
        <v>115.38</v>
      </c>
      <c r="R3414" s="10">
        <f t="shared" si="213"/>
        <v>41879.959050925929</v>
      </c>
      <c r="S3414" s="12">
        <f t="shared" si="214"/>
        <v>2014</v>
      </c>
      <c r="T3414" s="12"/>
    </row>
    <row r="3415" spans="1:20" ht="42.75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8273</v>
      </c>
      <c r="O3415" t="s">
        <v>8274</v>
      </c>
      <c r="P3415">
        <f t="shared" si="215"/>
        <v>130</v>
      </c>
      <c r="Q3415">
        <f t="shared" si="212"/>
        <v>46.43</v>
      </c>
      <c r="R3415" s="10">
        <f t="shared" si="213"/>
        <v>42053.733078703706</v>
      </c>
      <c r="S3415" s="12">
        <f t="shared" si="214"/>
        <v>2015</v>
      </c>
      <c r="T3415" s="12"/>
    </row>
    <row r="3416" spans="1:20" ht="42.75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8273</v>
      </c>
      <c r="O3416" t="s">
        <v>8274</v>
      </c>
      <c r="P3416">
        <f t="shared" si="215"/>
        <v>104</v>
      </c>
      <c r="Q3416">
        <f t="shared" si="212"/>
        <v>70.569999999999993</v>
      </c>
      <c r="R3416" s="10">
        <f t="shared" si="213"/>
        <v>42675.832465277781</v>
      </c>
      <c r="S3416" s="12">
        <f t="shared" si="214"/>
        <v>2016</v>
      </c>
      <c r="T3416" s="12"/>
    </row>
    <row r="3417" spans="1:20" ht="42.75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8273</v>
      </c>
      <c r="O3417" t="s">
        <v>8274</v>
      </c>
      <c r="P3417">
        <f t="shared" si="215"/>
        <v>100</v>
      </c>
      <c r="Q3417">
        <f t="shared" si="212"/>
        <v>22.22</v>
      </c>
      <c r="R3417" s="10">
        <f t="shared" si="213"/>
        <v>42467.144166666665</v>
      </c>
      <c r="S3417" s="12">
        <f t="shared" si="214"/>
        <v>2016</v>
      </c>
      <c r="T3417" s="12"/>
    </row>
    <row r="3418" spans="1:20" ht="57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8273</v>
      </c>
      <c r="O3418" t="s">
        <v>8274</v>
      </c>
      <c r="P3418">
        <f t="shared" si="215"/>
        <v>120</v>
      </c>
      <c r="Q3418">
        <f t="shared" si="212"/>
        <v>159.47</v>
      </c>
      <c r="R3418" s="10">
        <f t="shared" si="213"/>
        <v>42089.412557870368</v>
      </c>
      <c r="S3418" s="12">
        <f t="shared" si="214"/>
        <v>2015</v>
      </c>
      <c r="T3418" s="12"/>
    </row>
    <row r="3419" spans="1:20" ht="42.75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8273</v>
      </c>
      <c r="O3419" t="s">
        <v>8274</v>
      </c>
      <c r="P3419">
        <f t="shared" si="215"/>
        <v>100</v>
      </c>
      <c r="Q3419">
        <f t="shared" si="212"/>
        <v>37.78</v>
      </c>
      <c r="R3419" s="10">
        <f t="shared" si="213"/>
        <v>41894.91375</v>
      </c>
      <c r="S3419" s="12">
        <f t="shared" si="214"/>
        <v>2014</v>
      </c>
      <c r="T3419" s="12"/>
    </row>
    <row r="3420" spans="1:20" ht="42.75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8273</v>
      </c>
      <c r="O3420" t="s">
        <v>8274</v>
      </c>
      <c r="P3420">
        <f t="shared" si="215"/>
        <v>101</v>
      </c>
      <c r="Q3420">
        <f t="shared" si="212"/>
        <v>72.05</v>
      </c>
      <c r="R3420" s="10">
        <f t="shared" si="213"/>
        <v>41752.83457175926</v>
      </c>
      <c r="S3420" s="12">
        <f t="shared" si="214"/>
        <v>2014</v>
      </c>
      <c r="T3420" s="12"/>
    </row>
    <row r="3421" spans="1:20" ht="42.75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8273</v>
      </c>
      <c r="O3421" t="s">
        <v>8274</v>
      </c>
      <c r="P3421">
        <f t="shared" si="215"/>
        <v>107</v>
      </c>
      <c r="Q3421">
        <f t="shared" si="212"/>
        <v>63.7</v>
      </c>
      <c r="R3421" s="10">
        <f t="shared" si="213"/>
        <v>42448.821585648147</v>
      </c>
      <c r="S3421" s="12">
        <f t="shared" si="214"/>
        <v>2016</v>
      </c>
      <c r="T3421" s="12"/>
    </row>
    <row r="3422" spans="1:20" ht="42.75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8273</v>
      </c>
      <c r="O3422" t="s">
        <v>8274</v>
      </c>
      <c r="P3422">
        <f t="shared" si="215"/>
        <v>138</v>
      </c>
      <c r="Q3422">
        <f t="shared" si="212"/>
        <v>28.41</v>
      </c>
      <c r="R3422" s="10">
        <f t="shared" si="213"/>
        <v>42405.090300925927</v>
      </c>
      <c r="S3422" s="12">
        <f t="shared" si="214"/>
        <v>2016</v>
      </c>
      <c r="T3422" s="12"/>
    </row>
    <row r="3423" spans="1:20" ht="42.75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8273</v>
      </c>
      <c r="O3423" t="s">
        <v>8274</v>
      </c>
      <c r="P3423">
        <f t="shared" si="215"/>
        <v>101</v>
      </c>
      <c r="Q3423">
        <f t="shared" si="212"/>
        <v>103.21</v>
      </c>
      <c r="R3423" s="10">
        <f t="shared" si="213"/>
        <v>42037.791238425925</v>
      </c>
      <c r="S3423" s="12">
        <f t="shared" si="214"/>
        <v>2015</v>
      </c>
      <c r="T3423" s="12"/>
    </row>
    <row r="3424" spans="1:20" ht="42.75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8273</v>
      </c>
      <c r="O3424" t="s">
        <v>8274</v>
      </c>
      <c r="P3424">
        <f t="shared" si="215"/>
        <v>109</v>
      </c>
      <c r="Q3424">
        <f t="shared" si="212"/>
        <v>71.150000000000006</v>
      </c>
      <c r="R3424" s="10">
        <f t="shared" si="213"/>
        <v>42323.562222222223</v>
      </c>
      <c r="S3424" s="12">
        <f t="shared" si="214"/>
        <v>2015</v>
      </c>
      <c r="T3424" s="12"/>
    </row>
    <row r="3425" spans="1:20" ht="42.75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8273</v>
      </c>
      <c r="O3425" t="s">
        <v>8274</v>
      </c>
      <c r="P3425">
        <f t="shared" si="215"/>
        <v>140</v>
      </c>
      <c r="Q3425">
        <f t="shared" si="212"/>
        <v>35</v>
      </c>
      <c r="R3425" s="10">
        <f t="shared" si="213"/>
        <v>42088.911354166667</v>
      </c>
      <c r="S3425" s="12">
        <f t="shared" si="214"/>
        <v>2015</v>
      </c>
      <c r="T3425" s="12"/>
    </row>
    <row r="3426" spans="1:20" ht="42.75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8273</v>
      </c>
      <c r="O3426" t="s">
        <v>8274</v>
      </c>
      <c r="P3426">
        <f t="shared" si="215"/>
        <v>104</v>
      </c>
      <c r="Q3426">
        <f t="shared" si="212"/>
        <v>81.78</v>
      </c>
      <c r="R3426" s="10">
        <f t="shared" si="213"/>
        <v>42018.676898148144</v>
      </c>
      <c r="S3426" s="12">
        <f t="shared" si="214"/>
        <v>2015</v>
      </c>
      <c r="T3426" s="12"/>
    </row>
    <row r="3427" spans="1:20" ht="42.75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8273</v>
      </c>
      <c r="O3427" t="s">
        <v>8274</v>
      </c>
      <c r="P3427">
        <f t="shared" si="215"/>
        <v>103</v>
      </c>
      <c r="Q3427">
        <f t="shared" si="212"/>
        <v>297.02999999999997</v>
      </c>
      <c r="R3427" s="10">
        <f t="shared" si="213"/>
        <v>41884.617314814815</v>
      </c>
      <c r="S3427" s="12">
        <f t="shared" si="214"/>
        <v>2014</v>
      </c>
      <c r="T3427" s="12"/>
    </row>
    <row r="3428" spans="1:20" ht="42.75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8273</v>
      </c>
      <c r="O3428" t="s">
        <v>8274</v>
      </c>
      <c r="P3428">
        <f t="shared" si="215"/>
        <v>108</v>
      </c>
      <c r="Q3428">
        <f t="shared" si="212"/>
        <v>46.61</v>
      </c>
      <c r="R3428" s="10">
        <f t="shared" si="213"/>
        <v>41884.056747685187</v>
      </c>
      <c r="S3428" s="12">
        <f t="shared" si="214"/>
        <v>2014</v>
      </c>
      <c r="T3428" s="12"/>
    </row>
    <row r="3429" spans="1:20" ht="42.75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8273</v>
      </c>
      <c r="O3429" t="s">
        <v>8274</v>
      </c>
      <c r="P3429">
        <f t="shared" si="215"/>
        <v>100</v>
      </c>
      <c r="Q3429">
        <f t="shared" si="212"/>
        <v>51.72</v>
      </c>
      <c r="R3429" s="10">
        <f t="shared" si="213"/>
        <v>41792.645277777774</v>
      </c>
      <c r="S3429" s="12">
        <f t="shared" si="214"/>
        <v>2014</v>
      </c>
      <c r="T3429" s="12"/>
    </row>
    <row r="3430" spans="1:20" ht="42.75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8273</v>
      </c>
      <c r="O3430" t="s">
        <v>8274</v>
      </c>
      <c r="P3430">
        <f t="shared" si="215"/>
        <v>103</v>
      </c>
      <c r="Q3430">
        <f t="shared" si="212"/>
        <v>40.29</v>
      </c>
      <c r="R3430" s="10">
        <f t="shared" si="213"/>
        <v>42038.720451388886</v>
      </c>
      <c r="S3430" s="12">
        <f t="shared" si="214"/>
        <v>2015</v>
      </c>
      <c r="T3430" s="12"/>
    </row>
    <row r="3431" spans="1:20" ht="42.75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8273</v>
      </c>
      <c r="O3431" t="s">
        <v>8274</v>
      </c>
      <c r="P3431">
        <f t="shared" si="215"/>
        <v>130</v>
      </c>
      <c r="Q3431">
        <f t="shared" si="212"/>
        <v>16.25</v>
      </c>
      <c r="R3431" s="10">
        <f t="shared" si="213"/>
        <v>42662.021539351852</v>
      </c>
      <c r="S3431" s="12">
        <f t="shared" si="214"/>
        <v>2016</v>
      </c>
      <c r="T3431" s="12"/>
    </row>
    <row r="3432" spans="1:20" ht="42.75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8273</v>
      </c>
      <c r="O3432" t="s">
        <v>8274</v>
      </c>
      <c r="P3432">
        <f t="shared" si="215"/>
        <v>109</v>
      </c>
      <c r="Q3432">
        <f t="shared" si="212"/>
        <v>30.15</v>
      </c>
      <c r="R3432" s="10">
        <f t="shared" si="213"/>
        <v>41820.945613425924</v>
      </c>
      <c r="S3432" s="12">
        <f t="shared" si="214"/>
        <v>2014</v>
      </c>
      <c r="T3432" s="12"/>
    </row>
    <row r="3433" spans="1:20" ht="42.75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8273</v>
      </c>
      <c r="O3433" t="s">
        <v>8274</v>
      </c>
      <c r="P3433">
        <f t="shared" si="215"/>
        <v>100</v>
      </c>
      <c r="Q3433">
        <f t="shared" si="212"/>
        <v>95.24</v>
      </c>
      <c r="R3433" s="10">
        <f t="shared" si="213"/>
        <v>41839.730937500004</v>
      </c>
      <c r="S3433" s="12">
        <f t="shared" si="214"/>
        <v>2014</v>
      </c>
      <c r="T3433" s="12"/>
    </row>
    <row r="3434" spans="1:20" ht="42.75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8273</v>
      </c>
      <c r="O3434" t="s">
        <v>8274</v>
      </c>
      <c r="P3434">
        <f t="shared" si="215"/>
        <v>110</v>
      </c>
      <c r="Q3434">
        <f t="shared" si="212"/>
        <v>52.21</v>
      </c>
      <c r="R3434" s="10">
        <f t="shared" si="213"/>
        <v>42380.581180555557</v>
      </c>
      <c r="S3434" s="12">
        <f t="shared" si="214"/>
        <v>2016</v>
      </c>
      <c r="T3434" s="12"/>
    </row>
    <row r="3435" spans="1:20" ht="42.75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8273</v>
      </c>
      <c r="O3435" t="s">
        <v>8274</v>
      </c>
      <c r="P3435">
        <f t="shared" si="215"/>
        <v>100</v>
      </c>
      <c r="Q3435">
        <f t="shared" si="212"/>
        <v>134.15</v>
      </c>
      <c r="R3435" s="10">
        <f t="shared" si="213"/>
        <v>41776.063136574077</v>
      </c>
      <c r="S3435" s="12">
        <f t="shared" si="214"/>
        <v>2014</v>
      </c>
      <c r="T3435" s="12"/>
    </row>
    <row r="3436" spans="1:20" ht="42.75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8273</v>
      </c>
      <c r="O3436" t="s">
        <v>8274</v>
      </c>
      <c r="P3436">
        <f t="shared" si="215"/>
        <v>106</v>
      </c>
      <c r="Q3436">
        <f t="shared" si="212"/>
        <v>62.83</v>
      </c>
      <c r="R3436" s="10">
        <f t="shared" si="213"/>
        <v>41800.380428240744</v>
      </c>
      <c r="S3436" s="12">
        <f t="shared" si="214"/>
        <v>2014</v>
      </c>
      <c r="T3436" s="12"/>
    </row>
    <row r="3437" spans="1:20" ht="42.75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8273</v>
      </c>
      <c r="O3437" t="s">
        <v>8274</v>
      </c>
      <c r="P3437">
        <f t="shared" si="215"/>
        <v>112</v>
      </c>
      <c r="Q3437">
        <f t="shared" si="212"/>
        <v>58.95</v>
      </c>
      <c r="R3437" s="10">
        <f t="shared" si="213"/>
        <v>42572.61681712963</v>
      </c>
      <c r="S3437" s="12">
        <f t="shared" si="214"/>
        <v>2016</v>
      </c>
      <c r="T3437" s="12"/>
    </row>
    <row r="3438" spans="1:20" ht="42.75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8273</v>
      </c>
      <c r="O3438" t="s">
        <v>8274</v>
      </c>
      <c r="P3438">
        <f t="shared" si="215"/>
        <v>106</v>
      </c>
      <c r="Q3438">
        <f t="shared" si="212"/>
        <v>143.11000000000001</v>
      </c>
      <c r="R3438" s="10">
        <f t="shared" si="213"/>
        <v>41851.541585648149</v>
      </c>
      <c r="S3438" s="12">
        <f t="shared" si="214"/>
        <v>2014</v>
      </c>
      <c r="T3438" s="12"/>
    </row>
    <row r="3439" spans="1:20" ht="57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8273</v>
      </c>
      <c r="O3439" t="s">
        <v>8274</v>
      </c>
      <c r="P3439">
        <f t="shared" si="215"/>
        <v>101</v>
      </c>
      <c r="Q3439">
        <f t="shared" si="212"/>
        <v>84.17</v>
      </c>
      <c r="R3439" s="10">
        <f t="shared" si="213"/>
        <v>42205.710879629631</v>
      </c>
      <c r="S3439" s="12">
        <f t="shared" si="214"/>
        <v>2015</v>
      </c>
      <c r="T3439" s="12"/>
    </row>
    <row r="3440" spans="1:20" ht="42.75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8273</v>
      </c>
      <c r="O3440" t="s">
        <v>8274</v>
      </c>
      <c r="P3440">
        <f t="shared" si="215"/>
        <v>104</v>
      </c>
      <c r="Q3440">
        <f t="shared" si="212"/>
        <v>186.07</v>
      </c>
      <c r="R3440" s="10">
        <f t="shared" si="213"/>
        <v>42100.927858796291</v>
      </c>
      <c r="S3440" s="12">
        <f t="shared" si="214"/>
        <v>2015</v>
      </c>
      <c r="T3440" s="12"/>
    </row>
    <row r="3441" spans="1:20" ht="28.5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8273</v>
      </c>
      <c r="O3441" t="s">
        <v>8274</v>
      </c>
      <c r="P3441">
        <f t="shared" si="215"/>
        <v>135</v>
      </c>
      <c r="Q3441">
        <f t="shared" si="212"/>
        <v>89.79</v>
      </c>
      <c r="R3441" s="10">
        <f t="shared" si="213"/>
        <v>42374.911226851851</v>
      </c>
      <c r="S3441" s="12">
        <f t="shared" si="214"/>
        <v>2016</v>
      </c>
      <c r="T3441" s="12"/>
    </row>
    <row r="3442" spans="1:20" ht="42.75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8273</v>
      </c>
      <c r="O3442" t="s">
        <v>8274</v>
      </c>
      <c r="P3442">
        <f t="shared" si="215"/>
        <v>105</v>
      </c>
      <c r="Q3442">
        <f t="shared" si="212"/>
        <v>64.16</v>
      </c>
      <c r="R3442" s="10">
        <f t="shared" si="213"/>
        <v>41809.12300925926</v>
      </c>
      <c r="S3442" s="12">
        <f t="shared" si="214"/>
        <v>2014</v>
      </c>
      <c r="T3442" s="12"/>
    </row>
    <row r="3443" spans="1:20" ht="42.75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8273</v>
      </c>
      <c r="O3443" t="s">
        <v>8274</v>
      </c>
      <c r="P3443">
        <f t="shared" si="215"/>
        <v>103</v>
      </c>
      <c r="Q3443">
        <f t="shared" si="212"/>
        <v>59.65</v>
      </c>
      <c r="R3443" s="10">
        <f t="shared" si="213"/>
        <v>42294.429641203707</v>
      </c>
      <c r="S3443" s="12">
        <f t="shared" si="214"/>
        <v>2015</v>
      </c>
      <c r="T3443" s="12"/>
    </row>
    <row r="3444" spans="1:20" ht="42.75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8273</v>
      </c>
      <c r="O3444" t="s">
        <v>8274</v>
      </c>
      <c r="P3444">
        <f t="shared" si="215"/>
        <v>100</v>
      </c>
      <c r="Q3444">
        <f t="shared" si="212"/>
        <v>31.25</v>
      </c>
      <c r="R3444" s="10">
        <f t="shared" si="213"/>
        <v>42124.841111111105</v>
      </c>
      <c r="S3444" s="12">
        <f t="shared" si="214"/>
        <v>2015</v>
      </c>
      <c r="T3444" s="12"/>
    </row>
    <row r="3445" spans="1:20" ht="42.75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8273</v>
      </c>
      <c r="O3445" t="s">
        <v>8274</v>
      </c>
      <c r="P3445">
        <f t="shared" si="215"/>
        <v>186</v>
      </c>
      <c r="Q3445">
        <f t="shared" si="212"/>
        <v>41.22</v>
      </c>
      <c r="R3445" s="10">
        <f t="shared" si="213"/>
        <v>41861.524837962963</v>
      </c>
      <c r="S3445" s="12">
        <f t="shared" si="214"/>
        <v>2014</v>
      </c>
      <c r="T3445" s="12"/>
    </row>
    <row r="3446" spans="1:20" ht="42.75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8273</v>
      </c>
      <c r="O3446" t="s">
        <v>8274</v>
      </c>
      <c r="P3446">
        <f t="shared" si="215"/>
        <v>289</v>
      </c>
      <c r="Q3446">
        <f t="shared" si="212"/>
        <v>43.35</v>
      </c>
      <c r="R3446" s="10">
        <f t="shared" si="213"/>
        <v>42521.291504629626</v>
      </c>
      <c r="S3446" s="12">
        <f t="shared" si="214"/>
        <v>2016</v>
      </c>
      <c r="T3446" s="12"/>
    </row>
    <row r="3447" spans="1:20" ht="42.75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8273</v>
      </c>
      <c r="O3447" t="s">
        <v>8274</v>
      </c>
      <c r="P3447">
        <f t="shared" si="215"/>
        <v>100</v>
      </c>
      <c r="Q3447">
        <f t="shared" si="212"/>
        <v>64.52</v>
      </c>
      <c r="R3447" s="10">
        <f t="shared" si="213"/>
        <v>42272.530509259261</v>
      </c>
      <c r="S3447" s="12">
        <f t="shared" si="214"/>
        <v>2015</v>
      </c>
      <c r="T3447" s="12"/>
    </row>
    <row r="3448" spans="1:20" ht="42.75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8273</v>
      </c>
      <c r="O3448" t="s">
        <v>8274</v>
      </c>
      <c r="P3448">
        <f t="shared" si="215"/>
        <v>108</v>
      </c>
      <c r="Q3448">
        <f t="shared" si="212"/>
        <v>43.28</v>
      </c>
      <c r="R3448" s="10">
        <f t="shared" si="213"/>
        <v>42016.832465277781</v>
      </c>
      <c r="S3448" s="12">
        <f t="shared" si="214"/>
        <v>2015</v>
      </c>
      <c r="T3448" s="12"/>
    </row>
    <row r="3449" spans="1:20" ht="28.5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8273</v>
      </c>
      <c r="O3449" t="s">
        <v>8274</v>
      </c>
      <c r="P3449">
        <f t="shared" si="215"/>
        <v>108</v>
      </c>
      <c r="Q3449">
        <f t="shared" si="212"/>
        <v>77</v>
      </c>
      <c r="R3449" s="10">
        <f t="shared" si="213"/>
        <v>42402.889027777783</v>
      </c>
      <c r="S3449" s="12">
        <f t="shared" si="214"/>
        <v>2016</v>
      </c>
      <c r="T3449" s="12"/>
    </row>
    <row r="3450" spans="1:20" ht="42.75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8273</v>
      </c>
      <c r="O3450" t="s">
        <v>8274</v>
      </c>
      <c r="P3450">
        <f t="shared" si="215"/>
        <v>110</v>
      </c>
      <c r="Q3450">
        <f t="shared" si="212"/>
        <v>51.22</v>
      </c>
      <c r="R3450" s="10">
        <f t="shared" si="213"/>
        <v>41960.119085648148</v>
      </c>
      <c r="S3450" s="12">
        <f t="shared" si="214"/>
        <v>2014</v>
      </c>
      <c r="T3450" s="12"/>
    </row>
    <row r="3451" spans="1:20" ht="42.75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8273</v>
      </c>
      <c r="O3451" t="s">
        <v>8274</v>
      </c>
      <c r="P3451">
        <f t="shared" si="215"/>
        <v>171</v>
      </c>
      <c r="Q3451">
        <f t="shared" si="212"/>
        <v>68.25</v>
      </c>
      <c r="R3451" s="10">
        <f t="shared" si="213"/>
        <v>42532.052523148144</v>
      </c>
      <c r="S3451" s="12">
        <f t="shared" si="214"/>
        <v>2016</v>
      </c>
      <c r="T3451" s="12"/>
    </row>
    <row r="3452" spans="1:20" ht="42.75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8273</v>
      </c>
      <c r="O3452" t="s">
        <v>8274</v>
      </c>
      <c r="P3452">
        <f t="shared" si="215"/>
        <v>152</v>
      </c>
      <c r="Q3452">
        <f t="shared" si="212"/>
        <v>19.489999999999998</v>
      </c>
      <c r="R3452" s="10">
        <f t="shared" si="213"/>
        <v>42036.704525462963</v>
      </c>
      <c r="S3452" s="12">
        <f t="shared" si="214"/>
        <v>2015</v>
      </c>
      <c r="T3452" s="12"/>
    </row>
    <row r="3453" spans="1:20" ht="42.75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8273</v>
      </c>
      <c r="O3453" t="s">
        <v>8274</v>
      </c>
      <c r="P3453">
        <f t="shared" si="215"/>
        <v>101</v>
      </c>
      <c r="Q3453">
        <f t="shared" si="212"/>
        <v>41.13</v>
      </c>
      <c r="R3453" s="10">
        <f t="shared" si="213"/>
        <v>42088.723692129628</v>
      </c>
      <c r="S3453" s="12">
        <f t="shared" si="214"/>
        <v>2015</v>
      </c>
      <c r="T3453" s="12"/>
    </row>
    <row r="3454" spans="1:20" ht="42.75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8273</v>
      </c>
      <c r="O3454" t="s">
        <v>8274</v>
      </c>
      <c r="P3454">
        <f t="shared" si="215"/>
        <v>153</v>
      </c>
      <c r="Q3454">
        <f t="shared" si="212"/>
        <v>41.41</v>
      </c>
      <c r="R3454" s="10">
        <f t="shared" si="213"/>
        <v>41820.639189814814</v>
      </c>
      <c r="S3454" s="12">
        <f t="shared" si="214"/>
        <v>2014</v>
      </c>
      <c r="T3454" s="12"/>
    </row>
    <row r="3455" spans="1:20" ht="42.75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8273</v>
      </c>
      <c r="O3455" t="s">
        <v>8274</v>
      </c>
      <c r="P3455">
        <f t="shared" si="215"/>
        <v>128</v>
      </c>
      <c r="Q3455">
        <f t="shared" si="212"/>
        <v>27.5</v>
      </c>
      <c r="R3455" s="10">
        <f t="shared" si="213"/>
        <v>42535.97865740741</v>
      </c>
      <c r="S3455" s="12">
        <f t="shared" si="214"/>
        <v>2016</v>
      </c>
      <c r="T3455" s="12"/>
    </row>
    <row r="3456" spans="1:20" ht="42.75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8273</v>
      </c>
      <c r="O3456" t="s">
        <v>8274</v>
      </c>
      <c r="P3456">
        <f t="shared" si="215"/>
        <v>101</v>
      </c>
      <c r="Q3456">
        <f t="shared" si="212"/>
        <v>33.57</v>
      </c>
      <c r="R3456" s="10">
        <f t="shared" si="213"/>
        <v>41821.698599537034</v>
      </c>
      <c r="S3456" s="12">
        <f t="shared" si="214"/>
        <v>2014</v>
      </c>
      <c r="T3456" s="12"/>
    </row>
    <row r="3457" spans="1:20" ht="42.75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8273</v>
      </c>
      <c r="O3457" t="s">
        <v>8274</v>
      </c>
      <c r="P3457">
        <f t="shared" si="215"/>
        <v>101</v>
      </c>
      <c r="Q3457">
        <f t="shared" si="212"/>
        <v>145.87</v>
      </c>
      <c r="R3457" s="10">
        <f t="shared" si="213"/>
        <v>42626.7503125</v>
      </c>
      <c r="S3457" s="12">
        <f t="shared" si="214"/>
        <v>2016</v>
      </c>
      <c r="T3457" s="12"/>
    </row>
    <row r="3458" spans="1:20" ht="42.75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8273</v>
      </c>
      <c r="O3458" t="s">
        <v>8274</v>
      </c>
      <c r="P3458">
        <f t="shared" si="215"/>
        <v>191</v>
      </c>
      <c r="Q3458">
        <f t="shared" si="212"/>
        <v>358.69</v>
      </c>
      <c r="R3458" s="10">
        <f t="shared" si="213"/>
        <v>41821.205636574072</v>
      </c>
      <c r="S3458" s="12">
        <f t="shared" si="214"/>
        <v>2014</v>
      </c>
      <c r="T3458" s="12"/>
    </row>
    <row r="3459" spans="1:20" ht="28.5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8273</v>
      </c>
      <c r="O3459" t="s">
        <v>8274</v>
      </c>
      <c r="P3459">
        <f t="shared" si="215"/>
        <v>140</v>
      </c>
      <c r="Q3459">
        <f t="shared" ref="Q3459:Q3522" si="216">IFERROR(ROUND(E3459/L3459,2),0)</f>
        <v>50.98</v>
      </c>
      <c r="R3459" s="10">
        <f t="shared" ref="R3459:R3522" si="217">(((J3459/60)/60)/24)+DATE(1970,1,1)</f>
        <v>42016.706678240742</v>
      </c>
      <c r="S3459" s="12">
        <f t="shared" ref="S3459:S3522" si="218">YEAR(R3459)</f>
        <v>2015</v>
      </c>
      <c r="T3459" s="12"/>
    </row>
    <row r="3460" spans="1:20" ht="42.75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8273</v>
      </c>
      <c r="O3460" t="s">
        <v>8274</v>
      </c>
      <c r="P3460">
        <f t="shared" ref="P3460:P3523" si="219">ROUND(E3460/D3460*100,0)</f>
        <v>124</v>
      </c>
      <c r="Q3460">
        <f t="shared" si="216"/>
        <v>45.04</v>
      </c>
      <c r="R3460" s="10">
        <f t="shared" si="217"/>
        <v>42011.202581018515</v>
      </c>
      <c r="S3460" s="12">
        <f t="shared" si="218"/>
        <v>2015</v>
      </c>
      <c r="T3460" s="12"/>
    </row>
    <row r="3461" spans="1:20" ht="42.75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8273</v>
      </c>
      <c r="O3461" t="s">
        <v>8274</v>
      </c>
      <c r="P3461">
        <f t="shared" si="219"/>
        <v>126</v>
      </c>
      <c r="Q3461">
        <f t="shared" si="216"/>
        <v>17.53</v>
      </c>
      <c r="R3461" s="10">
        <f t="shared" si="217"/>
        <v>42480.479861111111</v>
      </c>
      <c r="S3461" s="12">
        <f t="shared" si="218"/>
        <v>2016</v>
      </c>
      <c r="T3461" s="12"/>
    </row>
    <row r="3462" spans="1:20" ht="42.75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8273</v>
      </c>
      <c r="O3462" t="s">
        <v>8274</v>
      </c>
      <c r="P3462">
        <f t="shared" si="219"/>
        <v>190</v>
      </c>
      <c r="Q3462">
        <f t="shared" si="216"/>
        <v>50</v>
      </c>
      <c r="R3462" s="10">
        <f t="shared" si="217"/>
        <v>41852.527222222219</v>
      </c>
      <c r="S3462" s="12">
        <f t="shared" si="218"/>
        <v>2014</v>
      </c>
      <c r="T3462" s="12"/>
    </row>
    <row r="3463" spans="1:20" ht="42.75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8273</v>
      </c>
      <c r="O3463" t="s">
        <v>8274</v>
      </c>
      <c r="P3463">
        <f t="shared" si="219"/>
        <v>139</v>
      </c>
      <c r="Q3463">
        <f t="shared" si="216"/>
        <v>57.92</v>
      </c>
      <c r="R3463" s="10">
        <f t="shared" si="217"/>
        <v>42643.632858796293</v>
      </c>
      <c r="S3463" s="12">
        <f t="shared" si="218"/>
        <v>2016</v>
      </c>
      <c r="T3463" s="12"/>
    </row>
    <row r="3464" spans="1:20" ht="42.75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8273</v>
      </c>
      <c r="O3464" t="s">
        <v>8274</v>
      </c>
      <c r="P3464">
        <f t="shared" si="219"/>
        <v>202</v>
      </c>
      <c r="Q3464">
        <f t="shared" si="216"/>
        <v>29.71</v>
      </c>
      <c r="R3464" s="10">
        <f t="shared" si="217"/>
        <v>42179.898472222223</v>
      </c>
      <c r="S3464" s="12">
        <f t="shared" si="218"/>
        <v>2015</v>
      </c>
      <c r="T3464" s="12"/>
    </row>
    <row r="3465" spans="1:20" ht="42.75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8273</v>
      </c>
      <c r="O3465" t="s">
        <v>8274</v>
      </c>
      <c r="P3465">
        <f t="shared" si="219"/>
        <v>103</v>
      </c>
      <c r="Q3465">
        <f t="shared" si="216"/>
        <v>90.68</v>
      </c>
      <c r="R3465" s="10">
        <f t="shared" si="217"/>
        <v>42612.918807870374</v>
      </c>
      <c r="S3465" s="12">
        <f t="shared" si="218"/>
        <v>2016</v>
      </c>
      <c r="T3465" s="12"/>
    </row>
    <row r="3466" spans="1:20" ht="57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8273</v>
      </c>
      <c r="O3466" t="s">
        <v>8274</v>
      </c>
      <c r="P3466">
        <f t="shared" si="219"/>
        <v>102</v>
      </c>
      <c r="Q3466">
        <f t="shared" si="216"/>
        <v>55.01</v>
      </c>
      <c r="R3466" s="10">
        <f t="shared" si="217"/>
        <v>42575.130057870367</v>
      </c>
      <c r="S3466" s="12">
        <f t="shared" si="218"/>
        <v>2016</v>
      </c>
      <c r="T3466" s="12"/>
    </row>
    <row r="3467" spans="1:20" ht="42.75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8273</v>
      </c>
      <c r="O3467" t="s">
        <v>8274</v>
      </c>
      <c r="P3467">
        <f t="shared" si="219"/>
        <v>103</v>
      </c>
      <c r="Q3467">
        <f t="shared" si="216"/>
        <v>57.22</v>
      </c>
      <c r="R3467" s="10">
        <f t="shared" si="217"/>
        <v>42200.625833333332</v>
      </c>
      <c r="S3467" s="12">
        <f t="shared" si="218"/>
        <v>2015</v>
      </c>
      <c r="T3467" s="12"/>
    </row>
    <row r="3468" spans="1:20" ht="28.5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8273</v>
      </c>
      <c r="O3468" t="s">
        <v>8274</v>
      </c>
      <c r="P3468">
        <f t="shared" si="219"/>
        <v>127</v>
      </c>
      <c r="Q3468">
        <f t="shared" si="216"/>
        <v>72.95</v>
      </c>
      <c r="R3468" s="10">
        <f t="shared" si="217"/>
        <v>42420.019097222219</v>
      </c>
      <c r="S3468" s="12">
        <f t="shared" si="218"/>
        <v>2016</v>
      </c>
      <c r="T3468" s="12"/>
    </row>
    <row r="3469" spans="1:20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8273</v>
      </c>
      <c r="O3469" t="s">
        <v>8274</v>
      </c>
      <c r="P3469">
        <f t="shared" si="219"/>
        <v>101</v>
      </c>
      <c r="Q3469">
        <f t="shared" si="216"/>
        <v>64.47</v>
      </c>
      <c r="R3469" s="10">
        <f t="shared" si="217"/>
        <v>42053.671666666662</v>
      </c>
      <c r="S3469" s="12">
        <f t="shared" si="218"/>
        <v>2015</v>
      </c>
      <c r="T3469" s="12"/>
    </row>
    <row r="3470" spans="1:20" ht="42.75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8273</v>
      </c>
      <c r="O3470" t="s">
        <v>8274</v>
      </c>
      <c r="P3470">
        <f t="shared" si="219"/>
        <v>122</v>
      </c>
      <c r="Q3470">
        <f t="shared" si="216"/>
        <v>716.35</v>
      </c>
      <c r="R3470" s="10">
        <f t="shared" si="217"/>
        <v>42605.765381944439</v>
      </c>
      <c r="S3470" s="12">
        <f t="shared" si="218"/>
        <v>2016</v>
      </c>
      <c r="T3470" s="12"/>
    </row>
    <row r="3471" spans="1:20" ht="42.75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t="s">
        <v>8274</v>
      </c>
      <c r="P3471">
        <f t="shared" si="219"/>
        <v>113</v>
      </c>
      <c r="Q3471">
        <f t="shared" si="216"/>
        <v>50.4</v>
      </c>
      <c r="R3471" s="10">
        <f t="shared" si="217"/>
        <v>42458.641724537039</v>
      </c>
      <c r="S3471" s="12">
        <f t="shared" si="218"/>
        <v>2016</v>
      </c>
      <c r="T3471" s="12"/>
    </row>
    <row r="3472" spans="1:20" ht="28.5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8273</v>
      </c>
      <c r="O3472" t="s">
        <v>8274</v>
      </c>
      <c r="P3472">
        <f t="shared" si="219"/>
        <v>150</v>
      </c>
      <c r="Q3472">
        <f t="shared" si="216"/>
        <v>41.67</v>
      </c>
      <c r="R3472" s="10">
        <f t="shared" si="217"/>
        <v>42529.022013888884</v>
      </c>
      <c r="S3472" s="12">
        <f t="shared" si="218"/>
        <v>2016</v>
      </c>
      <c r="T3472" s="12"/>
    </row>
    <row r="3473" spans="1:20" ht="42.75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8273</v>
      </c>
      <c r="O3473" t="s">
        <v>8274</v>
      </c>
      <c r="P3473">
        <f t="shared" si="219"/>
        <v>215</v>
      </c>
      <c r="Q3473">
        <f t="shared" si="216"/>
        <v>35.770000000000003</v>
      </c>
      <c r="R3473" s="10">
        <f t="shared" si="217"/>
        <v>41841.820486111108</v>
      </c>
      <c r="S3473" s="12">
        <f t="shared" si="218"/>
        <v>2014</v>
      </c>
      <c r="T3473" s="12"/>
    </row>
    <row r="3474" spans="1:20" ht="42.75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8273</v>
      </c>
      <c r="O3474" t="s">
        <v>8274</v>
      </c>
      <c r="P3474">
        <f t="shared" si="219"/>
        <v>102</v>
      </c>
      <c r="Q3474">
        <f t="shared" si="216"/>
        <v>88.74</v>
      </c>
      <c r="R3474" s="10">
        <f t="shared" si="217"/>
        <v>41928.170497685183</v>
      </c>
      <c r="S3474" s="12">
        <f t="shared" si="218"/>
        <v>2014</v>
      </c>
      <c r="T3474" s="12"/>
    </row>
    <row r="3475" spans="1:20" ht="42.75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8273</v>
      </c>
      <c r="O3475" t="s">
        <v>8274</v>
      </c>
      <c r="P3475">
        <f t="shared" si="219"/>
        <v>100</v>
      </c>
      <c r="Q3475">
        <f t="shared" si="216"/>
        <v>148.47999999999999</v>
      </c>
      <c r="R3475" s="10">
        <f t="shared" si="217"/>
        <v>42062.834444444445</v>
      </c>
      <c r="S3475" s="12">
        <f t="shared" si="218"/>
        <v>2015</v>
      </c>
      <c r="T3475" s="12"/>
    </row>
    <row r="3476" spans="1:20" ht="42.75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8273</v>
      </c>
      <c r="O3476" t="s">
        <v>8274</v>
      </c>
      <c r="P3476">
        <f t="shared" si="219"/>
        <v>101</v>
      </c>
      <c r="Q3476">
        <f t="shared" si="216"/>
        <v>51.79</v>
      </c>
      <c r="R3476" s="10">
        <f t="shared" si="217"/>
        <v>42541.501516203702</v>
      </c>
      <c r="S3476" s="12">
        <f t="shared" si="218"/>
        <v>2016</v>
      </c>
      <c r="T3476" s="12"/>
    </row>
    <row r="3477" spans="1:20" ht="42.75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8273</v>
      </c>
      <c r="O3477" t="s">
        <v>8274</v>
      </c>
      <c r="P3477">
        <f t="shared" si="219"/>
        <v>113</v>
      </c>
      <c r="Q3477">
        <f t="shared" si="216"/>
        <v>20</v>
      </c>
      <c r="R3477" s="10">
        <f t="shared" si="217"/>
        <v>41918.880833333329</v>
      </c>
      <c r="S3477" s="12">
        <f t="shared" si="218"/>
        <v>2014</v>
      </c>
      <c r="T3477" s="12"/>
    </row>
    <row r="3478" spans="1:20" ht="42.75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8273</v>
      </c>
      <c r="O3478" t="s">
        <v>8274</v>
      </c>
      <c r="P3478">
        <f t="shared" si="219"/>
        <v>104</v>
      </c>
      <c r="Q3478">
        <f t="shared" si="216"/>
        <v>52</v>
      </c>
      <c r="R3478" s="10">
        <f t="shared" si="217"/>
        <v>41921.279976851853</v>
      </c>
      <c r="S3478" s="12">
        <f t="shared" si="218"/>
        <v>2014</v>
      </c>
      <c r="T3478" s="12"/>
    </row>
    <row r="3479" spans="1:20" ht="42.75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8273</v>
      </c>
      <c r="O3479" t="s">
        <v>8274</v>
      </c>
      <c r="P3479">
        <f t="shared" si="219"/>
        <v>115</v>
      </c>
      <c r="Q3479">
        <f t="shared" si="216"/>
        <v>53.23</v>
      </c>
      <c r="R3479" s="10">
        <f t="shared" si="217"/>
        <v>42128.736608796295</v>
      </c>
      <c r="S3479" s="12">
        <f t="shared" si="218"/>
        <v>2015</v>
      </c>
      <c r="T3479" s="12"/>
    </row>
    <row r="3480" spans="1:20" ht="42.75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8273</v>
      </c>
      <c r="O3480" t="s">
        <v>8274</v>
      </c>
      <c r="P3480">
        <f t="shared" si="219"/>
        <v>113</v>
      </c>
      <c r="Q3480">
        <f t="shared" si="216"/>
        <v>39.6</v>
      </c>
      <c r="R3480" s="10">
        <f t="shared" si="217"/>
        <v>42053.916921296302</v>
      </c>
      <c r="S3480" s="12">
        <f t="shared" si="218"/>
        <v>2015</v>
      </c>
      <c r="T3480" s="12"/>
    </row>
    <row r="3481" spans="1:20" ht="42.75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8273</v>
      </c>
      <c r="O3481" t="s">
        <v>8274</v>
      </c>
      <c r="P3481">
        <f t="shared" si="219"/>
        <v>128</v>
      </c>
      <c r="Q3481">
        <f t="shared" si="216"/>
        <v>34.25</v>
      </c>
      <c r="R3481" s="10">
        <f t="shared" si="217"/>
        <v>41781.855092592588</v>
      </c>
      <c r="S3481" s="12">
        <f t="shared" si="218"/>
        <v>2014</v>
      </c>
      <c r="T3481" s="12"/>
    </row>
    <row r="3482" spans="1:20" ht="42.75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8273</v>
      </c>
      <c r="O3482" t="s">
        <v>8274</v>
      </c>
      <c r="P3482">
        <f t="shared" si="219"/>
        <v>143</v>
      </c>
      <c r="Q3482">
        <f t="shared" si="216"/>
        <v>164.62</v>
      </c>
      <c r="R3482" s="10">
        <f t="shared" si="217"/>
        <v>42171.317442129628</v>
      </c>
      <c r="S3482" s="12">
        <f t="shared" si="218"/>
        <v>2015</v>
      </c>
      <c r="T3482" s="12"/>
    </row>
    <row r="3483" spans="1:20" ht="42.75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8273</v>
      </c>
      <c r="O3483" t="s">
        <v>8274</v>
      </c>
      <c r="P3483">
        <f t="shared" si="219"/>
        <v>119</v>
      </c>
      <c r="Q3483">
        <f t="shared" si="216"/>
        <v>125.05</v>
      </c>
      <c r="R3483" s="10">
        <f t="shared" si="217"/>
        <v>41989.24754629629</v>
      </c>
      <c r="S3483" s="12">
        <f t="shared" si="218"/>
        <v>2014</v>
      </c>
      <c r="T3483" s="12"/>
    </row>
    <row r="3484" spans="1:20" ht="42.75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8273</v>
      </c>
      <c r="O3484" t="s">
        <v>8274</v>
      </c>
      <c r="P3484">
        <f t="shared" si="219"/>
        <v>138</v>
      </c>
      <c r="Q3484">
        <f t="shared" si="216"/>
        <v>51.88</v>
      </c>
      <c r="R3484" s="10">
        <f t="shared" si="217"/>
        <v>41796.771597222221</v>
      </c>
      <c r="S3484" s="12">
        <f t="shared" si="218"/>
        <v>2014</v>
      </c>
      <c r="T3484" s="12"/>
    </row>
    <row r="3485" spans="1:20" ht="42.75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8273</v>
      </c>
      <c r="O3485" t="s">
        <v>8274</v>
      </c>
      <c r="P3485">
        <f t="shared" si="219"/>
        <v>160</v>
      </c>
      <c r="Q3485">
        <f t="shared" si="216"/>
        <v>40.29</v>
      </c>
      <c r="R3485" s="10">
        <f t="shared" si="217"/>
        <v>41793.668761574074</v>
      </c>
      <c r="S3485" s="12">
        <f t="shared" si="218"/>
        <v>2014</v>
      </c>
      <c r="T3485" s="12"/>
    </row>
    <row r="3486" spans="1:20" ht="42.75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8273</v>
      </c>
      <c r="O3486" t="s">
        <v>8274</v>
      </c>
      <c r="P3486">
        <f t="shared" si="219"/>
        <v>114</v>
      </c>
      <c r="Q3486">
        <f t="shared" si="216"/>
        <v>64.91</v>
      </c>
      <c r="R3486" s="10">
        <f t="shared" si="217"/>
        <v>42506.760405092587</v>
      </c>
      <c r="S3486" s="12">
        <f t="shared" si="218"/>
        <v>2016</v>
      </c>
      <c r="T3486" s="12"/>
    </row>
    <row r="3487" spans="1:20" ht="42.75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8273</v>
      </c>
      <c r="O3487" t="s">
        <v>8274</v>
      </c>
      <c r="P3487">
        <f t="shared" si="219"/>
        <v>101</v>
      </c>
      <c r="Q3487">
        <f t="shared" si="216"/>
        <v>55.33</v>
      </c>
      <c r="R3487" s="10">
        <f t="shared" si="217"/>
        <v>42372.693055555559</v>
      </c>
      <c r="S3487" s="12">
        <f t="shared" si="218"/>
        <v>2016</v>
      </c>
      <c r="T3487" s="12"/>
    </row>
    <row r="3488" spans="1:20" ht="42.75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8273</v>
      </c>
      <c r="O3488" t="s">
        <v>8274</v>
      </c>
      <c r="P3488">
        <f t="shared" si="219"/>
        <v>155</v>
      </c>
      <c r="Q3488">
        <f t="shared" si="216"/>
        <v>83.14</v>
      </c>
      <c r="R3488" s="10">
        <f t="shared" si="217"/>
        <v>42126.87501157407</v>
      </c>
      <c r="S3488" s="12">
        <f t="shared" si="218"/>
        <v>2015</v>
      </c>
      <c r="T3488" s="12"/>
    </row>
    <row r="3489" spans="1:20" ht="42.75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8273</v>
      </c>
      <c r="O3489" t="s">
        <v>8274</v>
      </c>
      <c r="P3489">
        <f t="shared" si="219"/>
        <v>128</v>
      </c>
      <c r="Q3489">
        <f t="shared" si="216"/>
        <v>38.71</v>
      </c>
      <c r="R3489" s="10">
        <f t="shared" si="217"/>
        <v>42149.940416666665</v>
      </c>
      <c r="S3489" s="12">
        <f t="shared" si="218"/>
        <v>2015</v>
      </c>
      <c r="T3489" s="12"/>
    </row>
    <row r="3490" spans="1:20" ht="42.75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8273</v>
      </c>
      <c r="O3490" t="s">
        <v>8274</v>
      </c>
      <c r="P3490">
        <f t="shared" si="219"/>
        <v>121</v>
      </c>
      <c r="Q3490">
        <f t="shared" si="216"/>
        <v>125.38</v>
      </c>
      <c r="R3490" s="10">
        <f t="shared" si="217"/>
        <v>42087.768055555556</v>
      </c>
      <c r="S3490" s="12">
        <f t="shared" si="218"/>
        <v>2015</v>
      </c>
      <c r="T3490" s="12"/>
    </row>
    <row r="3491" spans="1:20" ht="42.75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8273</v>
      </c>
      <c r="O3491" t="s">
        <v>8274</v>
      </c>
      <c r="P3491">
        <f t="shared" si="219"/>
        <v>113</v>
      </c>
      <c r="Q3491">
        <f t="shared" si="216"/>
        <v>78.260000000000005</v>
      </c>
      <c r="R3491" s="10">
        <f t="shared" si="217"/>
        <v>41753.635775462964</v>
      </c>
      <c r="S3491" s="12">
        <f t="shared" si="218"/>
        <v>2014</v>
      </c>
      <c r="T3491" s="12"/>
    </row>
    <row r="3492" spans="1:20" ht="42.75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8273</v>
      </c>
      <c r="O3492" t="s">
        <v>8274</v>
      </c>
      <c r="P3492">
        <f t="shared" si="219"/>
        <v>128</v>
      </c>
      <c r="Q3492">
        <f t="shared" si="216"/>
        <v>47.22</v>
      </c>
      <c r="R3492" s="10">
        <f t="shared" si="217"/>
        <v>42443.802361111113</v>
      </c>
      <c r="S3492" s="12">
        <f t="shared" si="218"/>
        <v>2016</v>
      </c>
      <c r="T3492" s="12"/>
    </row>
    <row r="3493" spans="1:20" ht="42.75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8273</v>
      </c>
      <c r="O3493" t="s">
        <v>8274</v>
      </c>
      <c r="P3493">
        <f t="shared" si="219"/>
        <v>158</v>
      </c>
      <c r="Q3493">
        <f t="shared" si="216"/>
        <v>79.099999999999994</v>
      </c>
      <c r="R3493" s="10">
        <f t="shared" si="217"/>
        <v>42121.249814814815</v>
      </c>
      <c r="S3493" s="12">
        <f t="shared" si="218"/>
        <v>2015</v>
      </c>
      <c r="T3493" s="12"/>
    </row>
    <row r="3494" spans="1:20" ht="42.75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8273</v>
      </c>
      <c r="O3494" t="s">
        <v>8274</v>
      </c>
      <c r="P3494">
        <f t="shared" si="219"/>
        <v>105</v>
      </c>
      <c r="Q3494">
        <f t="shared" si="216"/>
        <v>114.29</v>
      </c>
      <c r="R3494" s="10">
        <f t="shared" si="217"/>
        <v>42268.009224537032</v>
      </c>
      <c r="S3494" s="12">
        <f t="shared" si="218"/>
        <v>2015</v>
      </c>
      <c r="T3494" s="12"/>
    </row>
    <row r="3495" spans="1:20" ht="42.75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8273</v>
      </c>
      <c r="O3495" t="s">
        <v>8274</v>
      </c>
      <c r="P3495">
        <f t="shared" si="219"/>
        <v>100</v>
      </c>
      <c r="Q3495">
        <f t="shared" si="216"/>
        <v>51.72</v>
      </c>
      <c r="R3495" s="10">
        <f t="shared" si="217"/>
        <v>41848.866157407407</v>
      </c>
      <c r="S3495" s="12">
        <f t="shared" si="218"/>
        <v>2014</v>
      </c>
      <c r="T3495" s="12"/>
    </row>
    <row r="3496" spans="1:20" ht="42.75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8273</v>
      </c>
      <c r="O3496" t="s">
        <v>8274</v>
      </c>
      <c r="P3496">
        <f t="shared" si="219"/>
        <v>100</v>
      </c>
      <c r="Q3496">
        <f t="shared" si="216"/>
        <v>30.77</v>
      </c>
      <c r="R3496" s="10">
        <f t="shared" si="217"/>
        <v>42689.214988425927</v>
      </c>
      <c r="S3496" s="12">
        <f t="shared" si="218"/>
        <v>2016</v>
      </c>
      <c r="T3496" s="12"/>
    </row>
    <row r="3497" spans="1:20" ht="42.75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8273</v>
      </c>
      <c r="O3497" t="s">
        <v>8274</v>
      </c>
      <c r="P3497">
        <f t="shared" si="219"/>
        <v>107</v>
      </c>
      <c r="Q3497">
        <f t="shared" si="216"/>
        <v>74.209999999999994</v>
      </c>
      <c r="R3497" s="10">
        <f t="shared" si="217"/>
        <v>41915.762835648151</v>
      </c>
      <c r="S3497" s="12">
        <f t="shared" si="218"/>
        <v>2014</v>
      </c>
      <c r="T3497" s="12"/>
    </row>
    <row r="3498" spans="1:20" ht="57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8273</v>
      </c>
      <c r="O3498" t="s">
        <v>8274</v>
      </c>
      <c r="P3498">
        <f t="shared" si="219"/>
        <v>124</v>
      </c>
      <c r="Q3498">
        <f t="shared" si="216"/>
        <v>47.85</v>
      </c>
      <c r="R3498" s="10">
        <f t="shared" si="217"/>
        <v>42584.846828703703</v>
      </c>
      <c r="S3498" s="12">
        <f t="shared" si="218"/>
        <v>2016</v>
      </c>
      <c r="T3498" s="12"/>
    </row>
    <row r="3499" spans="1:20" ht="42.75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8273</v>
      </c>
      <c r="O3499" t="s">
        <v>8274</v>
      </c>
      <c r="P3499">
        <f t="shared" si="219"/>
        <v>109</v>
      </c>
      <c r="Q3499">
        <f t="shared" si="216"/>
        <v>34.409999999999997</v>
      </c>
      <c r="R3499" s="10">
        <f t="shared" si="217"/>
        <v>42511.741944444439</v>
      </c>
      <c r="S3499" s="12">
        <f t="shared" si="218"/>
        <v>2016</v>
      </c>
      <c r="T3499" s="12"/>
    </row>
    <row r="3500" spans="1:20" ht="42.75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8273</v>
      </c>
      <c r="O3500" t="s">
        <v>8274</v>
      </c>
      <c r="P3500">
        <f t="shared" si="219"/>
        <v>102</v>
      </c>
      <c r="Q3500">
        <f t="shared" si="216"/>
        <v>40.24</v>
      </c>
      <c r="R3500" s="10">
        <f t="shared" si="217"/>
        <v>42459.15861111111</v>
      </c>
      <c r="S3500" s="12">
        <f t="shared" si="218"/>
        <v>2016</v>
      </c>
      <c r="T3500" s="12"/>
    </row>
    <row r="3501" spans="1:20" ht="42.75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8273</v>
      </c>
      <c r="O3501" t="s">
        <v>8274</v>
      </c>
      <c r="P3501">
        <f t="shared" si="219"/>
        <v>106</v>
      </c>
      <c r="Q3501">
        <f t="shared" si="216"/>
        <v>60.29</v>
      </c>
      <c r="R3501" s="10">
        <f t="shared" si="217"/>
        <v>42132.036168981482</v>
      </c>
      <c r="S3501" s="12">
        <f t="shared" si="218"/>
        <v>2015</v>
      </c>
      <c r="T3501" s="12"/>
    </row>
    <row r="3502" spans="1:20" ht="57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8273</v>
      </c>
      <c r="O3502" t="s">
        <v>8274</v>
      </c>
      <c r="P3502">
        <f t="shared" si="219"/>
        <v>106</v>
      </c>
      <c r="Q3502">
        <f t="shared" si="216"/>
        <v>25.31</v>
      </c>
      <c r="R3502" s="10">
        <f t="shared" si="217"/>
        <v>42419.91942129629</v>
      </c>
      <c r="S3502" s="12">
        <f t="shared" si="218"/>
        <v>2016</v>
      </c>
      <c r="T3502" s="12"/>
    </row>
    <row r="3503" spans="1:20" ht="42.75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8273</v>
      </c>
      <c r="O3503" t="s">
        <v>8274</v>
      </c>
      <c r="P3503">
        <f t="shared" si="219"/>
        <v>101</v>
      </c>
      <c r="Q3503">
        <f t="shared" si="216"/>
        <v>35.950000000000003</v>
      </c>
      <c r="R3503" s="10">
        <f t="shared" si="217"/>
        <v>42233.763831018514</v>
      </c>
      <c r="S3503" s="12">
        <f t="shared" si="218"/>
        <v>2015</v>
      </c>
      <c r="T3503" s="12"/>
    </row>
    <row r="3504" spans="1:20" ht="42.75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8273</v>
      </c>
      <c r="O3504" t="s">
        <v>8274</v>
      </c>
      <c r="P3504">
        <f t="shared" si="219"/>
        <v>105</v>
      </c>
      <c r="Q3504">
        <f t="shared" si="216"/>
        <v>136</v>
      </c>
      <c r="R3504" s="10">
        <f t="shared" si="217"/>
        <v>42430.839398148149</v>
      </c>
      <c r="S3504" s="12">
        <f t="shared" si="218"/>
        <v>2016</v>
      </c>
      <c r="T3504" s="12"/>
    </row>
    <row r="3505" spans="1:20" ht="42.75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8273</v>
      </c>
      <c r="O3505" t="s">
        <v>8274</v>
      </c>
      <c r="P3505">
        <f t="shared" si="219"/>
        <v>108</v>
      </c>
      <c r="Q3505">
        <f t="shared" si="216"/>
        <v>70.760000000000005</v>
      </c>
      <c r="R3505" s="10">
        <f t="shared" si="217"/>
        <v>42545.478333333333</v>
      </c>
      <c r="S3505" s="12">
        <f t="shared" si="218"/>
        <v>2016</v>
      </c>
      <c r="T3505" s="12"/>
    </row>
    <row r="3506" spans="1:20" ht="42.75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8273</v>
      </c>
      <c r="O3506" t="s">
        <v>8274</v>
      </c>
      <c r="P3506">
        <f t="shared" si="219"/>
        <v>100</v>
      </c>
      <c r="Q3506">
        <f t="shared" si="216"/>
        <v>125</v>
      </c>
      <c r="R3506" s="10">
        <f t="shared" si="217"/>
        <v>42297.748738425929</v>
      </c>
      <c r="S3506" s="12">
        <f t="shared" si="218"/>
        <v>2015</v>
      </c>
      <c r="T3506" s="12"/>
    </row>
    <row r="3507" spans="1:20" ht="85.5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8273</v>
      </c>
      <c r="O3507" t="s">
        <v>8274</v>
      </c>
      <c r="P3507">
        <f t="shared" si="219"/>
        <v>104</v>
      </c>
      <c r="Q3507">
        <f t="shared" si="216"/>
        <v>66.510000000000005</v>
      </c>
      <c r="R3507" s="10">
        <f t="shared" si="217"/>
        <v>41760.935706018521</v>
      </c>
      <c r="S3507" s="12">
        <f t="shared" si="218"/>
        <v>2014</v>
      </c>
      <c r="T3507" s="12"/>
    </row>
    <row r="3508" spans="1:20" ht="42.75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8273</v>
      </c>
      <c r="O3508" t="s">
        <v>8274</v>
      </c>
      <c r="P3508">
        <f t="shared" si="219"/>
        <v>102</v>
      </c>
      <c r="Q3508">
        <f t="shared" si="216"/>
        <v>105</v>
      </c>
      <c r="R3508" s="10">
        <f t="shared" si="217"/>
        <v>41829.734259259261</v>
      </c>
      <c r="S3508" s="12">
        <f t="shared" si="218"/>
        <v>2014</v>
      </c>
      <c r="T3508" s="12"/>
    </row>
    <row r="3509" spans="1:20" ht="42.75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8273</v>
      </c>
      <c r="O3509" t="s">
        <v>8274</v>
      </c>
      <c r="P3509">
        <f t="shared" si="219"/>
        <v>104</v>
      </c>
      <c r="Q3509">
        <f t="shared" si="216"/>
        <v>145</v>
      </c>
      <c r="R3509" s="10">
        <f t="shared" si="217"/>
        <v>42491.92288194444</v>
      </c>
      <c r="S3509" s="12">
        <f t="shared" si="218"/>
        <v>2016</v>
      </c>
      <c r="T3509" s="12"/>
    </row>
    <row r="3510" spans="1:20" ht="42.75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8273</v>
      </c>
      <c r="O3510" t="s">
        <v>8274</v>
      </c>
      <c r="P3510">
        <f t="shared" si="219"/>
        <v>180</v>
      </c>
      <c r="Q3510">
        <f t="shared" si="216"/>
        <v>12</v>
      </c>
      <c r="R3510" s="10">
        <f t="shared" si="217"/>
        <v>42477.729780092588</v>
      </c>
      <c r="S3510" s="12">
        <f t="shared" si="218"/>
        <v>2016</v>
      </c>
      <c r="T3510" s="12"/>
    </row>
    <row r="3511" spans="1:20" ht="42.75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t="s">
        <v>8274</v>
      </c>
      <c r="P3511">
        <f t="shared" si="219"/>
        <v>106</v>
      </c>
      <c r="Q3511">
        <f t="shared" si="216"/>
        <v>96.67</v>
      </c>
      <c r="R3511" s="10">
        <f t="shared" si="217"/>
        <v>41950.859560185185</v>
      </c>
      <c r="S3511" s="12">
        <f t="shared" si="218"/>
        <v>2014</v>
      </c>
      <c r="T3511" s="12"/>
    </row>
    <row r="3512" spans="1:20" ht="42.75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8273</v>
      </c>
      <c r="O3512" t="s">
        <v>8274</v>
      </c>
      <c r="P3512">
        <f t="shared" si="219"/>
        <v>101</v>
      </c>
      <c r="Q3512">
        <f t="shared" si="216"/>
        <v>60.33</v>
      </c>
      <c r="R3512" s="10">
        <f t="shared" si="217"/>
        <v>41802.62090277778</v>
      </c>
      <c r="S3512" s="12">
        <f t="shared" si="218"/>
        <v>2014</v>
      </c>
      <c r="T3512" s="12"/>
    </row>
    <row r="3513" spans="1:20" ht="42.75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8273</v>
      </c>
      <c r="O3513" t="s">
        <v>8274</v>
      </c>
      <c r="P3513">
        <f t="shared" si="219"/>
        <v>101</v>
      </c>
      <c r="Q3513">
        <f t="shared" si="216"/>
        <v>79.89</v>
      </c>
      <c r="R3513" s="10">
        <f t="shared" si="217"/>
        <v>41927.873784722222</v>
      </c>
      <c r="S3513" s="12">
        <f t="shared" si="218"/>
        <v>2014</v>
      </c>
      <c r="T3513" s="12"/>
    </row>
    <row r="3514" spans="1:20" ht="42.75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8273</v>
      </c>
      <c r="O3514" t="s">
        <v>8274</v>
      </c>
      <c r="P3514">
        <f t="shared" si="219"/>
        <v>100</v>
      </c>
      <c r="Q3514">
        <f t="shared" si="216"/>
        <v>58.82</v>
      </c>
      <c r="R3514" s="10">
        <f t="shared" si="217"/>
        <v>42057.536944444444</v>
      </c>
      <c r="S3514" s="12">
        <f t="shared" si="218"/>
        <v>2015</v>
      </c>
      <c r="T3514" s="12"/>
    </row>
    <row r="3515" spans="1:20" ht="42.75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8273</v>
      </c>
      <c r="O3515" t="s">
        <v>8274</v>
      </c>
      <c r="P3515">
        <f t="shared" si="219"/>
        <v>118</v>
      </c>
      <c r="Q3515">
        <f t="shared" si="216"/>
        <v>75.34</v>
      </c>
      <c r="R3515" s="10">
        <f t="shared" si="217"/>
        <v>41781.096203703702</v>
      </c>
      <c r="S3515" s="12">
        <f t="shared" si="218"/>
        <v>2014</v>
      </c>
      <c r="T3515" s="12"/>
    </row>
    <row r="3516" spans="1:20" ht="42.75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8273</v>
      </c>
      <c r="O3516" t="s">
        <v>8274</v>
      </c>
      <c r="P3516">
        <f t="shared" si="219"/>
        <v>110</v>
      </c>
      <c r="Q3516">
        <f t="shared" si="216"/>
        <v>55</v>
      </c>
      <c r="R3516" s="10">
        <f t="shared" si="217"/>
        <v>42020.846666666665</v>
      </c>
      <c r="S3516" s="12">
        <f t="shared" si="218"/>
        <v>2015</v>
      </c>
      <c r="T3516" s="12"/>
    </row>
    <row r="3517" spans="1:20" ht="42.75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8273</v>
      </c>
      <c r="O3517" t="s">
        <v>8274</v>
      </c>
      <c r="P3517">
        <f t="shared" si="219"/>
        <v>103</v>
      </c>
      <c r="Q3517">
        <f t="shared" si="216"/>
        <v>66.959999999999994</v>
      </c>
      <c r="R3517" s="10">
        <f t="shared" si="217"/>
        <v>42125.772812499999</v>
      </c>
      <c r="S3517" s="12">
        <f t="shared" si="218"/>
        <v>2015</v>
      </c>
      <c r="T3517" s="12"/>
    </row>
    <row r="3518" spans="1:20" ht="42.75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8273</v>
      </c>
      <c r="O3518" t="s">
        <v>8274</v>
      </c>
      <c r="P3518">
        <f t="shared" si="219"/>
        <v>100</v>
      </c>
      <c r="Q3518">
        <f t="shared" si="216"/>
        <v>227.27</v>
      </c>
      <c r="R3518" s="10">
        <f t="shared" si="217"/>
        <v>41856.010069444441</v>
      </c>
      <c r="S3518" s="12">
        <f t="shared" si="218"/>
        <v>2014</v>
      </c>
      <c r="T3518" s="12"/>
    </row>
    <row r="3519" spans="1:20" ht="42.75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8273</v>
      </c>
      <c r="O3519" t="s">
        <v>8274</v>
      </c>
      <c r="P3519">
        <f t="shared" si="219"/>
        <v>100</v>
      </c>
      <c r="Q3519">
        <f t="shared" si="216"/>
        <v>307.69</v>
      </c>
      <c r="R3519" s="10">
        <f t="shared" si="217"/>
        <v>41794.817523148151</v>
      </c>
      <c r="S3519" s="12">
        <f t="shared" si="218"/>
        <v>2014</v>
      </c>
      <c r="T3519" s="12"/>
    </row>
    <row r="3520" spans="1:20" ht="42.75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8273</v>
      </c>
      <c r="O3520" t="s">
        <v>8274</v>
      </c>
      <c r="P3520">
        <f t="shared" si="219"/>
        <v>110</v>
      </c>
      <c r="Q3520">
        <f t="shared" si="216"/>
        <v>50.02</v>
      </c>
      <c r="R3520" s="10">
        <f t="shared" si="217"/>
        <v>41893.783553240741</v>
      </c>
      <c r="S3520" s="12">
        <f t="shared" si="218"/>
        <v>2014</v>
      </c>
      <c r="T3520" s="12"/>
    </row>
    <row r="3521" spans="1:20" ht="42.75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8273</v>
      </c>
      <c r="O3521" t="s">
        <v>8274</v>
      </c>
      <c r="P3521">
        <f t="shared" si="219"/>
        <v>101</v>
      </c>
      <c r="Q3521">
        <f t="shared" si="216"/>
        <v>72.39</v>
      </c>
      <c r="R3521" s="10">
        <f t="shared" si="217"/>
        <v>42037.598958333328</v>
      </c>
      <c r="S3521" s="12">
        <f t="shared" si="218"/>
        <v>2015</v>
      </c>
      <c r="T3521" s="12"/>
    </row>
    <row r="3522" spans="1:20" ht="28.5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8273</v>
      </c>
      <c r="O3522" t="s">
        <v>8274</v>
      </c>
      <c r="P3522">
        <f t="shared" si="219"/>
        <v>101</v>
      </c>
      <c r="Q3522">
        <f t="shared" si="216"/>
        <v>95.95</v>
      </c>
      <c r="R3522" s="10">
        <f t="shared" si="217"/>
        <v>42227.824212962965</v>
      </c>
      <c r="S3522" s="12">
        <f t="shared" si="218"/>
        <v>2015</v>
      </c>
      <c r="T3522" s="12"/>
    </row>
    <row r="3523" spans="1:20" ht="42.75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8273</v>
      </c>
      <c r="O3523" t="s">
        <v>8274</v>
      </c>
      <c r="P3523">
        <f t="shared" si="219"/>
        <v>169</v>
      </c>
      <c r="Q3523">
        <f t="shared" ref="Q3523:Q3586" si="220">IFERROR(ROUND(E3523/L3523,2),0)</f>
        <v>45.62</v>
      </c>
      <c r="R3523" s="10">
        <f t="shared" ref="R3523:R3586" si="221">(((J3523/60)/60)/24)+DATE(1970,1,1)</f>
        <v>41881.361342592594</v>
      </c>
      <c r="S3523" s="12">
        <f t="shared" ref="S3523:S3586" si="222">YEAR(R3523)</f>
        <v>2014</v>
      </c>
      <c r="T3523" s="12"/>
    </row>
    <row r="3524" spans="1:20" ht="42.75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8273</v>
      </c>
      <c r="O3524" t="s">
        <v>8274</v>
      </c>
      <c r="P3524">
        <f t="shared" ref="P3524:P3587" si="223">ROUND(E3524/D3524*100,0)</f>
        <v>100</v>
      </c>
      <c r="Q3524">
        <f t="shared" si="220"/>
        <v>41.03</v>
      </c>
      <c r="R3524" s="10">
        <f t="shared" si="221"/>
        <v>42234.789884259255</v>
      </c>
      <c r="S3524" s="12">
        <f t="shared" si="222"/>
        <v>2015</v>
      </c>
      <c r="T3524" s="12"/>
    </row>
    <row r="3525" spans="1:20" ht="42.75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8273</v>
      </c>
      <c r="O3525" t="s">
        <v>8274</v>
      </c>
      <c r="P3525">
        <f t="shared" si="223"/>
        <v>114</v>
      </c>
      <c r="Q3525">
        <f t="shared" si="220"/>
        <v>56.83</v>
      </c>
      <c r="R3525" s="10">
        <f t="shared" si="221"/>
        <v>42581.397546296299</v>
      </c>
      <c r="S3525" s="12">
        <f t="shared" si="222"/>
        <v>2016</v>
      </c>
      <c r="T3525" s="12"/>
    </row>
    <row r="3526" spans="1:20" ht="42.75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8273</v>
      </c>
      <c r="O3526" t="s">
        <v>8274</v>
      </c>
      <c r="P3526">
        <f t="shared" si="223"/>
        <v>102</v>
      </c>
      <c r="Q3526">
        <f t="shared" si="220"/>
        <v>137.24</v>
      </c>
      <c r="R3526" s="10">
        <f t="shared" si="221"/>
        <v>41880.76357638889</v>
      </c>
      <c r="S3526" s="12">
        <f t="shared" si="222"/>
        <v>2014</v>
      </c>
      <c r="T3526" s="12"/>
    </row>
    <row r="3527" spans="1:20" ht="42.75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8273</v>
      </c>
      <c r="O3527" t="s">
        <v>8274</v>
      </c>
      <c r="P3527">
        <f t="shared" si="223"/>
        <v>106</v>
      </c>
      <c r="Q3527">
        <f t="shared" si="220"/>
        <v>75.709999999999994</v>
      </c>
      <c r="R3527" s="10">
        <f t="shared" si="221"/>
        <v>42214.6956712963</v>
      </c>
      <c r="S3527" s="12">
        <f t="shared" si="222"/>
        <v>2015</v>
      </c>
      <c r="T3527" s="12"/>
    </row>
    <row r="3528" spans="1:20" ht="42.75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8273</v>
      </c>
      <c r="O3528" t="s">
        <v>8274</v>
      </c>
      <c r="P3528">
        <f t="shared" si="223"/>
        <v>102</v>
      </c>
      <c r="Q3528">
        <f t="shared" si="220"/>
        <v>99</v>
      </c>
      <c r="R3528" s="10">
        <f t="shared" si="221"/>
        <v>42460.335312499999</v>
      </c>
      <c r="S3528" s="12">
        <f t="shared" si="222"/>
        <v>2016</v>
      </c>
      <c r="T3528" s="12"/>
    </row>
    <row r="3529" spans="1:20" ht="42.75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8273</v>
      </c>
      <c r="O3529" t="s">
        <v>8274</v>
      </c>
      <c r="P3529">
        <f t="shared" si="223"/>
        <v>117</v>
      </c>
      <c r="Q3529">
        <f t="shared" si="220"/>
        <v>81.569999999999993</v>
      </c>
      <c r="R3529" s="10">
        <f t="shared" si="221"/>
        <v>42167.023206018523</v>
      </c>
      <c r="S3529" s="12">
        <f t="shared" si="222"/>
        <v>2015</v>
      </c>
      <c r="T3529" s="12"/>
    </row>
    <row r="3530" spans="1:20" ht="42.75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8273</v>
      </c>
      <c r="O3530" t="s">
        <v>8274</v>
      </c>
      <c r="P3530">
        <f t="shared" si="223"/>
        <v>101</v>
      </c>
      <c r="Q3530">
        <f t="shared" si="220"/>
        <v>45.11</v>
      </c>
      <c r="R3530" s="10">
        <f t="shared" si="221"/>
        <v>42733.50136574074</v>
      </c>
      <c r="S3530" s="12">
        <f t="shared" si="222"/>
        <v>2016</v>
      </c>
      <c r="T3530" s="12"/>
    </row>
    <row r="3531" spans="1:20" ht="42.75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8273</v>
      </c>
      <c r="O3531" t="s">
        <v>8274</v>
      </c>
      <c r="P3531">
        <f t="shared" si="223"/>
        <v>132</v>
      </c>
      <c r="Q3531">
        <f t="shared" si="220"/>
        <v>36.67</v>
      </c>
      <c r="R3531" s="10">
        <f t="shared" si="221"/>
        <v>42177.761782407411</v>
      </c>
      <c r="S3531" s="12">
        <f t="shared" si="222"/>
        <v>2015</v>
      </c>
      <c r="T3531" s="12"/>
    </row>
    <row r="3532" spans="1:20" ht="42.75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8273</v>
      </c>
      <c r="O3532" t="s">
        <v>8274</v>
      </c>
      <c r="P3532">
        <f t="shared" si="223"/>
        <v>100</v>
      </c>
      <c r="Q3532">
        <f t="shared" si="220"/>
        <v>125</v>
      </c>
      <c r="R3532" s="10">
        <f t="shared" si="221"/>
        <v>42442.623344907406</v>
      </c>
      <c r="S3532" s="12">
        <f t="shared" si="222"/>
        <v>2016</v>
      </c>
      <c r="T3532" s="12"/>
    </row>
    <row r="3533" spans="1:20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8273</v>
      </c>
      <c r="O3533" t="s">
        <v>8274</v>
      </c>
      <c r="P3533">
        <f t="shared" si="223"/>
        <v>128</v>
      </c>
      <c r="Q3533">
        <f t="shared" si="220"/>
        <v>49.23</v>
      </c>
      <c r="R3533" s="10">
        <f t="shared" si="221"/>
        <v>42521.654328703706</v>
      </c>
      <c r="S3533" s="12">
        <f t="shared" si="222"/>
        <v>2016</v>
      </c>
      <c r="T3533" s="12"/>
    </row>
    <row r="3534" spans="1:20" ht="57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8273</v>
      </c>
      <c r="O3534" t="s">
        <v>8274</v>
      </c>
      <c r="P3534">
        <f t="shared" si="223"/>
        <v>119</v>
      </c>
      <c r="Q3534">
        <f t="shared" si="220"/>
        <v>42.3</v>
      </c>
      <c r="R3534" s="10">
        <f t="shared" si="221"/>
        <v>41884.599849537037</v>
      </c>
      <c r="S3534" s="12">
        <f t="shared" si="222"/>
        <v>2014</v>
      </c>
      <c r="T3534" s="12"/>
    </row>
    <row r="3535" spans="1:20" ht="42.75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8273</v>
      </c>
      <c r="O3535" t="s">
        <v>8274</v>
      </c>
      <c r="P3535">
        <f t="shared" si="223"/>
        <v>126</v>
      </c>
      <c r="Q3535">
        <f t="shared" si="220"/>
        <v>78.88</v>
      </c>
      <c r="R3535" s="10">
        <f t="shared" si="221"/>
        <v>42289.761192129634</v>
      </c>
      <c r="S3535" s="12">
        <f t="shared" si="222"/>
        <v>2015</v>
      </c>
      <c r="T3535" s="12"/>
    </row>
    <row r="3536" spans="1:20" ht="28.5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8273</v>
      </c>
      <c r="O3536" t="s">
        <v>8274</v>
      </c>
      <c r="P3536">
        <f t="shared" si="223"/>
        <v>156</v>
      </c>
      <c r="Q3536">
        <f t="shared" si="220"/>
        <v>38.28</v>
      </c>
      <c r="R3536" s="10">
        <f t="shared" si="221"/>
        <v>42243.6252662037</v>
      </c>
      <c r="S3536" s="12">
        <f t="shared" si="222"/>
        <v>2015</v>
      </c>
      <c r="T3536" s="12"/>
    </row>
    <row r="3537" spans="1:20" ht="42.75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8273</v>
      </c>
      <c r="O3537" t="s">
        <v>8274</v>
      </c>
      <c r="P3537">
        <f t="shared" si="223"/>
        <v>103</v>
      </c>
      <c r="Q3537">
        <f t="shared" si="220"/>
        <v>44.85</v>
      </c>
      <c r="R3537" s="10">
        <f t="shared" si="221"/>
        <v>42248.640162037031</v>
      </c>
      <c r="S3537" s="12">
        <f t="shared" si="222"/>
        <v>2015</v>
      </c>
      <c r="T3537" s="12"/>
    </row>
    <row r="3538" spans="1:20" ht="42.75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8273</v>
      </c>
      <c r="O3538" t="s">
        <v>8274</v>
      </c>
      <c r="P3538">
        <f t="shared" si="223"/>
        <v>153</v>
      </c>
      <c r="Q3538">
        <f t="shared" si="220"/>
        <v>13.53</v>
      </c>
      <c r="R3538" s="10">
        <f t="shared" si="221"/>
        <v>42328.727141203708</v>
      </c>
      <c r="S3538" s="12">
        <f t="shared" si="222"/>
        <v>2015</v>
      </c>
      <c r="T3538" s="12"/>
    </row>
    <row r="3539" spans="1:20" ht="42.75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8273</v>
      </c>
      <c r="O3539" t="s">
        <v>8274</v>
      </c>
      <c r="P3539">
        <f t="shared" si="223"/>
        <v>180</v>
      </c>
      <c r="Q3539">
        <f t="shared" si="220"/>
        <v>43.5</v>
      </c>
      <c r="R3539" s="10">
        <f t="shared" si="221"/>
        <v>41923.354351851849</v>
      </c>
      <c r="S3539" s="12">
        <f t="shared" si="222"/>
        <v>2014</v>
      </c>
      <c r="T3539" s="12"/>
    </row>
    <row r="3540" spans="1:20" ht="42.75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8273</v>
      </c>
      <c r="O3540" t="s">
        <v>8274</v>
      </c>
      <c r="P3540">
        <f t="shared" si="223"/>
        <v>128</v>
      </c>
      <c r="Q3540">
        <f t="shared" si="220"/>
        <v>30.95</v>
      </c>
      <c r="R3540" s="10">
        <f t="shared" si="221"/>
        <v>42571.420601851853</v>
      </c>
      <c r="S3540" s="12">
        <f t="shared" si="222"/>
        <v>2016</v>
      </c>
      <c r="T3540" s="12"/>
    </row>
    <row r="3541" spans="1:20" ht="42.75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8273</v>
      </c>
      <c r="O3541" t="s">
        <v>8274</v>
      </c>
      <c r="P3541">
        <f t="shared" si="223"/>
        <v>120</v>
      </c>
      <c r="Q3541">
        <f t="shared" si="220"/>
        <v>55.23</v>
      </c>
      <c r="R3541" s="10">
        <f t="shared" si="221"/>
        <v>42600.756041666667</v>
      </c>
      <c r="S3541" s="12">
        <f t="shared" si="222"/>
        <v>2016</v>
      </c>
      <c r="T3541" s="12"/>
    </row>
    <row r="3542" spans="1:20" ht="57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8273</v>
      </c>
      <c r="O3542" t="s">
        <v>8274</v>
      </c>
      <c r="P3542">
        <f t="shared" si="223"/>
        <v>123</v>
      </c>
      <c r="Q3542">
        <f t="shared" si="220"/>
        <v>46.13</v>
      </c>
      <c r="R3542" s="10">
        <f t="shared" si="221"/>
        <v>42517.003368055557</v>
      </c>
      <c r="S3542" s="12">
        <f t="shared" si="222"/>
        <v>2016</v>
      </c>
      <c r="T3542" s="12"/>
    </row>
    <row r="3543" spans="1:20" ht="42.75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8273</v>
      </c>
      <c r="O3543" t="s">
        <v>8274</v>
      </c>
      <c r="P3543">
        <f t="shared" si="223"/>
        <v>105</v>
      </c>
      <c r="Q3543">
        <f t="shared" si="220"/>
        <v>39.380000000000003</v>
      </c>
      <c r="R3543" s="10">
        <f t="shared" si="221"/>
        <v>42222.730034722219</v>
      </c>
      <c r="S3543" s="12">
        <f t="shared" si="222"/>
        <v>2015</v>
      </c>
      <c r="T3543" s="12"/>
    </row>
    <row r="3544" spans="1:20" ht="42.75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8273</v>
      </c>
      <c r="O3544" t="s">
        <v>8274</v>
      </c>
      <c r="P3544">
        <f t="shared" si="223"/>
        <v>102</v>
      </c>
      <c r="Q3544">
        <f t="shared" si="220"/>
        <v>66.150000000000006</v>
      </c>
      <c r="R3544" s="10">
        <f t="shared" si="221"/>
        <v>41829.599791666667</v>
      </c>
      <c r="S3544" s="12">
        <f t="shared" si="222"/>
        <v>2014</v>
      </c>
      <c r="T3544" s="12"/>
    </row>
    <row r="3545" spans="1:20" ht="42.75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8273</v>
      </c>
      <c r="O3545" t="s">
        <v>8274</v>
      </c>
      <c r="P3545">
        <f t="shared" si="223"/>
        <v>105</v>
      </c>
      <c r="Q3545">
        <f t="shared" si="220"/>
        <v>54.14</v>
      </c>
      <c r="R3545" s="10">
        <f t="shared" si="221"/>
        <v>42150.755312499998</v>
      </c>
      <c r="S3545" s="12">
        <f t="shared" si="222"/>
        <v>2015</v>
      </c>
      <c r="T3545" s="12"/>
    </row>
    <row r="3546" spans="1:20" ht="28.5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8273</v>
      </c>
      <c r="O3546" t="s">
        <v>8274</v>
      </c>
      <c r="P3546">
        <f t="shared" si="223"/>
        <v>100</v>
      </c>
      <c r="Q3546">
        <f t="shared" si="220"/>
        <v>104.17</v>
      </c>
      <c r="R3546" s="10">
        <f t="shared" si="221"/>
        <v>42040.831678240742</v>
      </c>
      <c r="S3546" s="12">
        <f t="shared" si="222"/>
        <v>2015</v>
      </c>
      <c r="T3546" s="12"/>
    </row>
    <row r="3547" spans="1:20" ht="42.75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8273</v>
      </c>
      <c r="O3547" t="s">
        <v>8274</v>
      </c>
      <c r="P3547">
        <f t="shared" si="223"/>
        <v>100</v>
      </c>
      <c r="Q3547">
        <f t="shared" si="220"/>
        <v>31.38</v>
      </c>
      <c r="R3547" s="10">
        <f t="shared" si="221"/>
        <v>42075.807395833333</v>
      </c>
      <c r="S3547" s="12">
        <f t="shared" si="222"/>
        <v>2015</v>
      </c>
      <c r="T3547" s="12"/>
    </row>
    <row r="3548" spans="1:20" ht="42.75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8273</v>
      </c>
      <c r="O3548" t="s">
        <v>8274</v>
      </c>
      <c r="P3548">
        <f t="shared" si="223"/>
        <v>102</v>
      </c>
      <c r="Q3548">
        <f t="shared" si="220"/>
        <v>59.21</v>
      </c>
      <c r="R3548" s="10">
        <f t="shared" si="221"/>
        <v>42073.660694444443</v>
      </c>
      <c r="S3548" s="12">
        <f t="shared" si="222"/>
        <v>2015</v>
      </c>
      <c r="T3548" s="12"/>
    </row>
    <row r="3549" spans="1:20" ht="42.75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8273</v>
      </c>
      <c r="O3549" t="s">
        <v>8274</v>
      </c>
      <c r="P3549">
        <f t="shared" si="223"/>
        <v>114</v>
      </c>
      <c r="Q3549">
        <f t="shared" si="220"/>
        <v>119.18</v>
      </c>
      <c r="R3549" s="10">
        <f t="shared" si="221"/>
        <v>42480.078715277778</v>
      </c>
      <c r="S3549" s="12">
        <f t="shared" si="222"/>
        <v>2016</v>
      </c>
      <c r="T3549" s="12"/>
    </row>
    <row r="3550" spans="1:20" ht="42.75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8273</v>
      </c>
      <c r="O3550" t="s">
        <v>8274</v>
      </c>
      <c r="P3550">
        <f t="shared" si="223"/>
        <v>102</v>
      </c>
      <c r="Q3550">
        <f t="shared" si="220"/>
        <v>164.62</v>
      </c>
      <c r="R3550" s="10">
        <f t="shared" si="221"/>
        <v>42411.942291666666</v>
      </c>
      <c r="S3550" s="12">
        <f t="shared" si="222"/>
        <v>2016</v>
      </c>
      <c r="T3550" s="12"/>
    </row>
    <row r="3551" spans="1:20" ht="42.75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8273</v>
      </c>
      <c r="O3551" t="s">
        <v>8274</v>
      </c>
      <c r="P3551">
        <f t="shared" si="223"/>
        <v>102</v>
      </c>
      <c r="Q3551">
        <f t="shared" si="220"/>
        <v>24.29</v>
      </c>
      <c r="R3551" s="10">
        <f t="shared" si="221"/>
        <v>42223.394363425927</v>
      </c>
      <c r="S3551" s="12">
        <f t="shared" si="222"/>
        <v>2015</v>
      </c>
      <c r="T3551" s="12"/>
    </row>
    <row r="3552" spans="1:20" ht="42.75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8273</v>
      </c>
      <c r="O3552" t="s">
        <v>8274</v>
      </c>
      <c r="P3552">
        <f t="shared" si="223"/>
        <v>105</v>
      </c>
      <c r="Q3552">
        <f t="shared" si="220"/>
        <v>40.94</v>
      </c>
      <c r="R3552" s="10">
        <f t="shared" si="221"/>
        <v>42462.893495370372</v>
      </c>
      <c r="S3552" s="12">
        <f t="shared" si="222"/>
        <v>2016</v>
      </c>
      <c r="T3552" s="12"/>
    </row>
    <row r="3553" spans="1:20" ht="42.75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8273</v>
      </c>
      <c r="O3553" t="s">
        <v>8274</v>
      </c>
      <c r="P3553">
        <f t="shared" si="223"/>
        <v>102</v>
      </c>
      <c r="Q3553">
        <f t="shared" si="220"/>
        <v>61.1</v>
      </c>
      <c r="R3553" s="10">
        <f t="shared" si="221"/>
        <v>41753.515856481477</v>
      </c>
      <c r="S3553" s="12">
        <f t="shared" si="222"/>
        <v>2014</v>
      </c>
      <c r="T3553" s="12"/>
    </row>
    <row r="3554" spans="1:20" ht="42.75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8273</v>
      </c>
      <c r="O3554" t="s">
        <v>8274</v>
      </c>
      <c r="P3554">
        <f t="shared" si="223"/>
        <v>100</v>
      </c>
      <c r="Q3554">
        <f t="shared" si="220"/>
        <v>38.65</v>
      </c>
      <c r="R3554" s="10">
        <f t="shared" si="221"/>
        <v>41788.587083333332</v>
      </c>
      <c r="S3554" s="12">
        <f t="shared" si="222"/>
        <v>2014</v>
      </c>
      <c r="T3554" s="12"/>
    </row>
    <row r="3555" spans="1:20" ht="42.75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8273</v>
      </c>
      <c r="O3555" t="s">
        <v>8274</v>
      </c>
      <c r="P3555">
        <f t="shared" si="223"/>
        <v>106</v>
      </c>
      <c r="Q3555">
        <f t="shared" si="220"/>
        <v>56.2</v>
      </c>
      <c r="R3555" s="10">
        <f t="shared" si="221"/>
        <v>42196.028703703705</v>
      </c>
      <c r="S3555" s="12">
        <f t="shared" si="222"/>
        <v>2015</v>
      </c>
      <c r="T3555" s="12"/>
    </row>
    <row r="3556" spans="1:20" ht="42.75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8273</v>
      </c>
      <c r="O3556" t="s">
        <v>8274</v>
      </c>
      <c r="P3556">
        <f t="shared" si="223"/>
        <v>113</v>
      </c>
      <c r="Q3556">
        <f t="shared" si="220"/>
        <v>107</v>
      </c>
      <c r="R3556" s="10">
        <f t="shared" si="221"/>
        <v>42016.050451388888</v>
      </c>
      <c r="S3556" s="12">
        <f t="shared" si="222"/>
        <v>2015</v>
      </c>
      <c r="T3556" s="12"/>
    </row>
    <row r="3557" spans="1:20" ht="42.75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8273</v>
      </c>
      <c r="O3557" t="s">
        <v>8274</v>
      </c>
      <c r="P3557">
        <f t="shared" si="223"/>
        <v>100</v>
      </c>
      <c r="Q3557">
        <f t="shared" si="220"/>
        <v>171.43</v>
      </c>
      <c r="R3557" s="10">
        <f t="shared" si="221"/>
        <v>42661.442060185189</v>
      </c>
      <c r="S3557" s="12">
        <f t="shared" si="222"/>
        <v>2016</v>
      </c>
      <c r="T3557" s="12"/>
    </row>
    <row r="3558" spans="1:20" ht="42.75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8273</v>
      </c>
      <c r="O3558" t="s">
        <v>8274</v>
      </c>
      <c r="P3558">
        <f t="shared" si="223"/>
        <v>100</v>
      </c>
      <c r="Q3558">
        <f t="shared" si="220"/>
        <v>110.5</v>
      </c>
      <c r="R3558" s="10">
        <f t="shared" si="221"/>
        <v>41808.649583333332</v>
      </c>
      <c r="S3558" s="12">
        <f t="shared" si="222"/>
        <v>2014</v>
      </c>
      <c r="T3558" s="12"/>
    </row>
    <row r="3559" spans="1:20" ht="57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t="s">
        <v>8274</v>
      </c>
      <c r="P3559">
        <f t="shared" si="223"/>
        <v>100</v>
      </c>
      <c r="Q3559">
        <f t="shared" si="220"/>
        <v>179.28</v>
      </c>
      <c r="R3559" s="10">
        <f t="shared" si="221"/>
        <v>41730.276747685188</v>
      </c>
      <c r="S3559" s="12">
        <f t="shared" si="222"/>
        <v>2014</v>
      </c>
      <c r="T3559" s="12"/>
    </row>
    <row r="3560" spans="1:20" ht="42.75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8273</v>
      </c>
      <c r="O3560" t="s">
        <v>8274</v>
      </c>
      <c r="P3560">
        <f t="shared" si="223"/>
        <v>144</v>
      </c>
      <c r="Q3560">
        <f t="shared" si="220"/>
        <v>22.91</v>
      </c>
      <c r="R3560" s="10">
        <f t="shared" si="221"/>
        <v>42139.816840277781</v>
      </c>
      <c r="S3560" s="12">
        <f t="shared" si="222"/>
        <v>2015</v>
      </c>
      <c r="T3560" s="12"/>
    </row>
    <row r="3561" spans="1:20" ht="57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8273</v>
      </c>
      <c r="O3561" t="s">
        <v>8274</v>
      </c>
      <c r="P3561">
        <f t="shared" si="223"/>
        <v>104</v>
      </c>
      <c r="Q3561">
        <f t="shared" si="220"/>
        <v>43.13</v>
      </c>
      <c r="R3561" s="10">
        <f t="shared" si="221"/>
        <v>42194.096157407403</v>
      </c>
      <c r="S3561" s="12">
        <f t="shared" si="222"/>
        <v>2015</v>
      </c>
      <c r="T3561" s="12"/>
    </row>
    <row r="3562" spans="1:20" ht="42.75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8273</v>
      </c>
      <c r="O3562" t="s">
        <v>8274</v>
      </c>
      <c r="P3562">
        <f t="shared" si="223"/>
        <v>108</v>
      </c>
      <c r="Q3562">
        <f t="shared" si="220"/>
        <v>46.89</v>
      </c>
      <c r="R3562" s="10">
        <f t="shared" si="221"/>
        <v>42115.889652777783</v>
      </c>
      <c r="S3562" s="12">
        <f t="shared" si="222"/>
        <v>2015</v>
      </c>
      <c r="T3562" s="12"/>
    </row>
    <row r="3563" spans="1:20" ht="99.75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8273</v>
      </c>
      <c r="O3563" t="s">
        <v>8274</v>
      </c>
      <c r="P3563">
        <f t="shared" si="223"/>
        <v>102</v>
      </c>
      <c r="Q3563">
        <f t="shared" si="220"/>
        <v>47.41</v>
      </c>
      <c r="R3563" s="10">
        <f t="shared" si="221"/>
        <v>42203.680300925931</v>
      </c>
      <c r="S3563" s="12">
        <f t="shared" si="222"/>
        <v>2015</v>
      </c>
      <c r="T3563" s="12"/>
    </row>
    <row r="3564" spans="1:20" ht="42.75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8273</v>
      </c>
      <c r="O3564" t="s">
        <v>8274</v>
      </c>
      <c r="P3564">
        <f t="shared" si="223"/>
        <v>149</v>
      </c>
      <c r="Q3564">
        <f t="shared" si="220"/>
        <v>15.13</v>
      </c>
      <c r="R3564" s="10">
        <f t="shared" si="221"/>
        <v>42433.761886574073</v>
      </c>
      <c r="S3564" s="12">
        <f t="shared" si="222"/>
        <v>2016</v>
      </c>
      <c r="T3564" s="12"/>
    </row>
    <row r="3565" spans="1:20" ht="42.75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8273</v>
      </c>
      <c r="O3565" t="s">
        <v>8274</v>
      </c>
      <c r="P3565">
        <f t="shared" si="223"/>
        <v>105</v>
      </c>
      <c r="Q3565">
        <f t="shared" si="220"/>
        <v>21.1</v>
      </c>
      <c r="R3565" s="10">
        <f t="shared" si="221"/>
        <v>42555.671944444446</v>
      </c>
      <c r="S3565" s="12">
        <f t="shared" si="222"/>
        <v>2016</v>
      </c>
      <c r="T3565" s="12"/>
    </row>
    <row r="3566" spans="1:20" ht="28.5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8273</v>
      </c>
      <c r="O3566" t="s">
        <v>8274</v>
      </c>
      <c r="P3566">
        <f t="shared" si="223"/>
        <v>101</v>
      </c>
      <c r="Q3566">
        <f t="shared" si="220"/>
        <v>59.12</v>
      </c>
      <c r="R3566" s="10">
        <f t="shared" si="221"/>
        <v>42236.623252314821</v>
      </c>
      <c r="S3566" s="12">
        <f t="shared" si="222"/>
        <v>2015</v>
      </c>
      <c r="T3566" s="12"/>
    </row>
    <row r="3567" spans="1:20" ht="42.75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8273</v>
      </c>
      <c r="O3567" t="s">
        <v>8274</v>
      </c>
      <c r="P3567">
        <f t="shared" si="223"/>
        <v>131</v>
      </c>
      <c r="Q3567">
        <f t="shared" si="220"/>
        <v>97.92</v>
      </c>
      <c r="R3567" s="10">
        <f t="shared" si="221"/>
        <v>41974.743148148147</v>
      </c>
      <c r="S3567" s="12">
        <f t="shared" si="222"/>
        <v>2014</v>
      </c>
      <c r="T3567" s="12"/>
    </row>
    <row r="3568" spans="1:20" ht="42.75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8273</v>
      </c>
      <c r="O3568" t="s">
        <v>8274</v>
      </c>
      <c r="P3568">
        <f t="shared" si="223"/>
        <v>105</v>
      </c>
      <c r="Q3568">
        <f t="shared" si="220"/>
        <v>55.13</v>
      </c>
      <c r="R3568" s="10">
        <f t="shared" si="221"/>
        <v>41997.507905092592</v>
      </c>
      <c r="S3568" s="12">
        <f t="shared" si="222"/>
        <v>2014</v>
      </c>
      <c r="T3568" s="12"/>
    </row>
    <row r="3569" spans="1:20" ht="42.75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8273</v>
      </c>
      <c r="O3569" t="s">
        <v>8274</v>
      </c>
      <c r="P3569">
        <f t="shared" si="223"/>
        <v>109</v>
      </c>
      <c r="Q3569">
        <f t="shared" si="220"/>
        <v>26.54</v>
      </c>
      <c r="R3569" s="10">
        <f t="shared" si="221"/>
        <v>42135.810694444444</v>
      </c>
      <c r="S3569" s="12">
        <f t="shared" si="222"/>
        <v>2015</v>
      </c>
      <c r="T3569" s="12"/>
    </row>
    <row r="3570" spans="1:20" ht="42.75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8273</v>
      </c>
      <c r="O3570" t="s">
        <v>8274</v>
      </c>
      <c r="P3570">
        <f t="shared" si="223"/>
        <v>111</v>
      </c>
      <c r="Q3570">
        <f t="shared" si="220"/>
        <v>58.42</v>
      </c>
      <c r="R3570" s="10">
        <f t="shared" si="221"/>
        <v>41869.740671296298</v>
      </c>
      <c r="S3570" s="12">
        <f t="shared" si="222"/>
        <v>2014</v>
      </c>
      <c r="T3570" s="12"/>
    </row>
    <row r="3571" spans="1:20" ht="42.75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8273</v>
      </c>
      <c r="O3571" t="s">
        <v>8274</v>
      </c>
      <c r="P3571">
        <f t="shared" si="223"/>
        <v>100</v>
      </c>
      <c r="Q3571">
        <f t="shared" si="220"/>
        <v>122.54</v>
      </c>
      <c r="R3571" s="10">
        <f t="shared" si="221"/>
        <v>41982.688611111109</v>
      </c>
      <c r="S3571" s="12">
        <f t="shared" si="222"/>
        <v>2014</v>
      </c>
      <c r="T3571" s="12"/>
    </row>
    <row r="3572" spans="1:20" ht="42.75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8273</v>
      </c>
      <c r="O3572" t="s">
        <v>8274</v>
      </c>
      <c r="P3572">
        <f t="shared" si="223"/>
        <v>114</v>
      </c>
      <c r="Q3572">
        <f t="shared" si="220"/>
        <v>87.96</v>
      </c>
      <c r="R3572" s="10">
        <f t="shared" si="221"/>
        <v>41976.331979166673</v>
      </c>
      <c r="S3572" s="12">
        <f t="shared" si="222"/>
        <v>2014</v>
      </c>
      <c r="T3572" s="12"/>
    </row>
    <row r="3573" spans="1:20" ht="42.75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8273</v>
      </c>
      <c r="O3573" t="s">
        <v>8274</v>
      </c>
      <c r="P3573">
        <f t="shared" si="223"/>
        <v>122</v>
      </c>
      <c r="Q3573">
        <f t="shared" si="220"/>
        <v>73.239999999999995</v>
      </c>
      <c r="R3573" s="10">
        <f t="shared" si="221"/>
        <v>41912.858946759261</v>
      </c>
      <c r="S3573" s="12">
        <f t="shared" si="222"/>
        <v>2014</v>
      </c>
      <c r="T3573" s="12"/>
    </row>
    <row r="3574" spans="1:20" ht="28.5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8273</v>
      </c>
      <c r="O3574" t="s">
        <v>8274</v>
      </c>
      <c r="P3574">
        <f t="shared" si="223"/>
        <v>100</v>
      </c>
      <c r="Q3574">
        <f t="shared" si="220"/>
        <v>55.56</v>
      </c>
      <c r="R3574" s="10">
        <f t="shared" si="221"/>
        <v>42146.570393518516</v>
      </c>
      <c r="S3574" s="12">
        <f t="shared" si="222"/>
        <v>2015</v>
      </c>
      <c r="T3574" s="12"/>
    </row>
    <row r="3575" spans="1:20" ht="28.5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8273</v>
      </c>
      <c r="O3575" t="s">
        <v>8274</v>
      </c>
      <c r="P3575">
        <f t="shared" si="223"/>
        <v>103</v>
      </c>
      <c r="Q3575">
        <f t="shared" si="220"/>
        <v>39.54</v>
      </c>
      <c r="R3575" s="10">
        <f t="shared" si="221"/>
        <v>41921.375532407408</v>
      </c>
      <c r="S3575" s="12">
        <f t="shared" si="222"/>
        <v>2014</v>
      </c>
      <c r="T3575" s="12"/>
    </row>
    <row r="3576" spans="1:20" ht="42.75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8273</v>
      </c>
      <c r="O3576" t="s">
        <v>8274</v>
      </c>
      <c r="P3576">
        <f t="shared" si="223"/>
        <v>106</v>
      </c>
      <c r="Q3576">
        <f t="shared" si="220"/>
        <v>136.78</v>
      </c>
      <c r="R3576" s="10">
        <f t="shared" si="221"/>
        <v>41926.942685185182</v>
      </c>
      <c r="S3576" s="12">
        <f t="shared" si="222"/>
        <v>2014</v>
      </c>
      <c r="T3576" s="12"/>
    </row>
    <row r="3577" spans="1:20" ht="42.75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8273</v>
      </c>
      <c r="O3577" t="s">
        <v>8274</v>
      </c>
      <c r="P3577">
        <f t="shared" si="223"/>
        <v>101</v>
      </c>
      <c r="Q3577">
        <f t="shared" si="220"/>
        <v>99.34</v>
      </c>
      <c r="R3577" s="10">
        <f t="shared" si="221"/>
        <v>42561.783877314811</v>
      </c>
      <c r="S3577" s="12">
        <f t="shared" si="222"/>
        <v>2016</v>
      </c>
      <c r="T3577" s="12"/>
    </row>
    <row r="3578" spans="1:20" ht="42.75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8273</v>
      </c>
      <c r="O3578" t="s">
        <v>8274</v>
      </c>
      <c r="P3578">
        <f t="shared" si="223"/>
        <v>100</v>
      </c>
      <c r="Q3578">
        <f t="shared" si="220"/>
        <v>20</v>
      </c>
      <c r="R3578" s="10">
        <f t="shared" si="221"/>
        <v>42649.54923611111</v>
      </c>
      <c r="S3578" s="12">
        <f t="shared" si="222"/>
        <v>2016</v>
      </c>
      <c r="T3578" s="12"/>
    </row>
    <row r="3579" spans="1:20" ht="42.75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8273</v>
      </c>
      <c r="O3579" t="s">
        <v>8274</v>
      </c>
      <c r="P3579">
        <f t="shared" si="223"/>
        <v>130</v>
      </c>
      <c r="Q3579">
        <f t="shared" si="220"/>
        <v>28.89</v>
      </c>
      <c r="R3579" s="10">
        <f t="shared" si="221"/>
        <v>42093.786840277782</v>
      </c>
      <c r="S3579" s="12">
        <f t="shared" si="222"/>
        <v>2015</v>
      </c>
      <c r="T3579" s="12"/>
    </row>
    <row r="3580" spans="1:20" ht="42.75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t="s">
        <v>8274</v>
      </c>
      <c r="P3580">
        <f t="shared" si="223"/>
        <v>100</v>
      </c>
      <c r="Q3580">
        <f t="shared" si="220"/>
        <v>40.549999999999997</v>
      </c>
      <c r="R3580" s="10">
        <f t="shared" si="221"/>
        <v>42460.733530092592</v>
      </c>
      <c r="S3580" s="12">
        <f t="shared" si="222"/>
        <v>2016</v>
      </c>
      <c r="T3580" s="12"/>
    </row>
    <row r="3581" spans="1:20" ht="42.75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8273</v>
      </c>
      <c r="O3581" t="s">
        <v>8274</v>
      </c>
      <c r="P3581">
        <f t="shared" si="223"/>
        <v>100</v>
      </c>
      <c r="Q3581">
        <f t="shared" si="220"/>
        <v>35.71</v>
      </c>
      <c r="R3581" s="10">
        <f t="shared" si="221"/>
        <v>42430.762222222227</v>
      </c>
      <c r="S3581" s="12">
        <f t="shared" si="222"/>
        <v>2016</v>
      </c>
      <c r="T3581" s="12"/>
    </row>
    <row r="3582" spans="1:20" ht="42.75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8273</v>
      </c>
      <c r="O3582" t="s">
        <v>8274</v>
      </c>
      <c r="P3582">
        <f t="shared" si="223"/>
        <v>114</v>
      </c>
      <c r="Q3582">
        <f t="shared" si="220"/>
        <v>37.96</v>
      </c>
      <c r="R3582" s="10">
        <f t="shared" si="221"/>
        <v>42026.176180555558</v>
      </c>
      <c r="S3582" s="12">
        <f t="shared" si="222"/>
        <v>2015</v>
      </c>
      <c r="T3582" s="12"/>
    </row>
    <row r="3583" spans="1:20" ht="42.75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8273</v>
      </c>
      <c r="O3583" t="s">
        <v>8274</v>
      </c>
      <c r="P3583">
        <f t="shared" si="223"/>
        <v>100</v>
      </c>
      <c r="Q3583">
        <f t="shared" si="220"/>
        <v>33.33</v>
      </c>
      <c r="R3583" s="10">
        <f t="shared" si="221"/>
        <v>41836.471180555556</v>
      </c>
      <c r="S3583" s="12">
        <f t="shared" si="222"/>
        <v>2014</v>
      </c>
      <c r="T3583" s="12"/>
    </row>
    <row r="3584" spans="1:20" ht="42.75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8273</v>
      </c>
      <c r="O3584" t="s">
        <v>8274</v>
      </c>
      <c r="P3584">
        <f t="shared" si="223"/>
        <v>287</v>
      </c>
      <c r="Q3584">
        <f t="shared" si="220"/>
        <v>58.57</v>
      </c>
      <c r="R3584" s="10">
        <f t="shared" si="221"/>
        <v>42451.095856481479</v>
      </c>
      <c r="S3584" s="12">
        <f t="shared" si="222"/>
        <v>2016</v>
      </c>
      <c r="T3584" s="12"/>
    </row>
    <row r="3585" spans="1:20" ht="42.75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8273</v>
      </c>
      <c r="O3585" t="s">
        <v>8274</v>
      </c>
      <c r="P3585">
        <f t="shared" si="223"/>
        <v>109</v>
      </c>
      <c r="Q3585">
        <f t="shared" si="220"/>
        <v>135.63</v>
      </c>
      <c r="R3585" s="10">
        <f t="shared" si="221"/>
        <v>42418.425983796296</v>
      </c>
      <c r="S3585" s="12">
        <f t="shared" si="222"/>
        <v>2016</v>
      </c>
      <c r="T3585" s="12"/>
    </row>
    <row r="3586" spans="1:20" ht="85.5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8273</v>
      </c>
      <c r="O3586" t="s">
        <v>8274</v>
      </c>
      <c r="P3586">
        <f t="shared" si="223"/>
        <v>116</v>
      </c>
      <c r="Q3586">
        <f t="shared" si="220"/>
        <v>30.94</v>
      </c>
      <c r="R3586" s="10">
        <f t="shared" si="221"/>
        <v>42168.316481481481</v>
      </c>
      <c r="S3586" s="12">
        <f t="shared" si="222"/>
        <v>2015</v>
      </c>
      <c r="T3586" s="12"/>
    </row>
    <row r="3587" spans="1:20" ht="42.75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8273</v>
      </c>
      <c r="O3587" t="s">
        <v>8274</v>
      </c>
      <c r="P3587">
        <f t="shared" si="223"/>
        <v>119</v>
      </c>
      <c r="Q3587">
        <f t="shared" ref="Q3587:Q3650" si="224">IFERROR(ROUND(E3587/L3587,2),0)</f>
        <v>176.09</v>
      </c>
      <c r="R3587" s="10">
        <f t="shared" ref="R3587:R3650" si="225">(((J3587/60)/60)/24)+DATE(1970,1,1)</f>
        <v>41964.716319444444</v>
      </c>
      <c r="S3587" s="12">
        <f t="shared" ref="S3587:S3650" si="226">YEAR(R3587)</f>
        <v>2014</v>
      </c>
      <c r="T3587" s="12"/>
    </row>
    <row r="3588" spans="1:20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8273</v>
      </c>
      <c r="O3588" t="s">
        <v>8274</v>
      </c>
      <c r="P3588">
        <f t="shared" ref="P3588:P3651" si="227">ROUND(E3588/D3588*100,0)</f>
        <v>109</v>
      </c>
      <c r="Q3588">
        <f t="shared" si="224"/>
        <v>151.97999999999999</v>
      </c>
      <c r="R3588" s="10">
        <f t="shared" si="225"/>
        <v>42576.697569444441</v>
      </c>
      <c r="S3588" s="12">
        <f t="shared" si="226"/>
        <v>2016</v>
      </c>
      <c r="T3588" s="12"/>
    </row>
    <row r="3589" spans="1:20" ht="42.75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8273</v>
      </c>
      <c r="O3589" t="s">
        <v>8274</v>
      </c>
      <c r="P3589">
        <f t="shared" si="227"/>
        <v>127</v>
      </c>
      <c r="Q3589">
        <f t="shared" si="224"/>
        <v>22.61</v>
      </c>
      <c r="R3589" s="10">
        <f t="shared" si="225"/>
        <v>42503.539976851855</v>
      </c>
      <c r="S3589" s="12">
        <f t="shared" si="226"/>
        <v>2016</v>
      </c>
      <c r="T3589" s="12"/>
    </row>
    <row r="3590" spans="1:20" ht="42.75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8273</v>
      </c>
      <c r="O3590" t="s">
        <v>8274</v>
      </c>
      <c r="P3590">
        <f t="shared" si="227"/>
        <v>101</v>
      </c>
      <c r="Q3590">
        <f t="shared" si="224"/>
        <v>18.27</v>
      </c>
      <c r="R3590" s="10">
        <f t="shared" si="225"/>
        <v>42101.828819444447</v>
      </c>
      <c r="S3590" s="12">
        <f t="shared" si="226"/>
        <v>2015</v>
      </c>
      <c r="T3590" s="12"/>
    </row>
    <row r="3591" spans="1:20" ht="42.75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8273</v>
      </c>
      <c r="O3591" t="s">
        <v>8274</v>
      </c>
      <c r="P3591">
        <f t="shared" si="227"/>
        <v>128</v>
      </c>
      <c r="Q3591">
        <f t="shared" si="224"/>
        <v>82.26</v>
      </c>
      <c r="R3591" s="10">
        <f t="shared" si="225"/>
        <v>42125.647534722222</v>
      </c>
      <c r="S3591" s="12">
        <f t="shared" si="226"/>
        <v>2015</v>
      </c>
      <c r="T3591" s="12"/>
    </row>
    <row r="3592" spans="1:20" ht="42.75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t="s">
        <v>8274</v>
      </c>
      <c r="P3592">
        <f t="shared" si="227"/>
        <v>100</v>
      </c>
      <c r="Q3592">
        <f t="shared" si="224"/>
        <v>68.53</v>
      </c>
      <c r="R3592" s="10">
        <f t="shared" si="225"/>
        <v>41902.333726851852</v>
      </c>
      <c r="S3592" s="12">
        <f t="shared" si="226"/>
        <v>2014</v>
      </c>
      <c r="T3592" s="12"/>
    </row>
    <row r="3593" spans="1:20" ht="42.75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8273</v>
      </c>
      <c r="O3593" t="s">
        <v>8274</v>
      </c>
      <c r="P3593">
        <f t="shared" si="227"/>
        <v>175</v>
      </c>
      <c r="Q3593">
        <f t="shared" si="224"/>
        <v>68.06</v>
      </c>
      <c r="R3593" s="10">
        <f t="shared" si="225"/>
        <v>42003.948425925926</v>
      </c>
      <c r="S3593" s="12">
        <f t="shared" si="226"/>
        <v>2014</v>
      </c>
      <c r="T3593" s="12"/>
    </row>
    <row r="3594" spans="1:20" ht="42.75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8273</v>
      </c>
      <c r="O3594" t="s">
        <v>8274</v>
      </c>
      <c r="P3594">
        <f t="shared" si="227"/>
        <v>127</v>
      </c>
      <c r="Q3594">
        <f t="shared" si="224"/>
        <v>72.709999999999994</v>
      </c>
      <c r="R3594" s="10">
        <f t="shared" si="225"/>
        <v>41988.829942129625</v>
      </c>
      <c r="S3594" s="12">
        <f t="shared" si="226"/>
        <v>2014</v>
      </c>
      <c r="T3594" s="12"/>
    </row>
    <row r="3595" spans="1:20" ht="42.75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8273</v>
      </c>
      <c r="O3595" t="s">
        <v>8274</v>
      </c>
      <c r="P3595">
        <f t="shared" si="227"/>
        <v>111</v>
      </c>
      <c r="Q3595">
        <f t="shared" si="224"/>
        <v>77.19</v>
      </c>
      <c r="R3595" s="10">
        <f t="shared" si="225"/>
        <v>41974.898599537039</v>
      </c>
      <c r="S3595" s="12">
        <f t="shared" si="226"/>
        <v>2014</v>
      </c>
      <c r="T3595" s="12"/>
    </row>
    <row r="3596" spans="1:20" ht="42.75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8273</v>
      </c>
      <c r="O3596" t="s">
        <v>8274</v>
      </c>
      <c r="P3596">
        <f t="shared" si="227"/>
        <v>126</v>
      </c>
      <c r="Q3596">
        <f t="shared" si="224"/>
        <v>55.97</v>
      </c>
      <c r="R3596" s="10">
        <f t="shared" si="225"/>
        <v>42592.066921296297</v>
      </c>
      <c r="S3596" s="12">
        <f t="shared" si="226"/>
        <v>2016</v>
      </c>
      <c r="T3596" s="12"/>
    </row>
    <row r="3597" spans="1:20" ht="28.5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8273</v>
      </c>
      <c r="O3597" t="s">
        <v>8274</v>
      </c>
      <c r="P3597">
        <f t="shared" si="227"/>
        <v>119</v>
      </c>
      <c r="Q3597">
        <f t="shared" si="224"/>
        <v>49.69</v>
      </c>
      <c r="R3597" s="10">
        <f t="shared" si="225"/>
        <v>42050.008368055554</v>
      </c>
      <c r="S3597" s="12">
        <f t="shared" si="226"/>
        <v>2015</v>
      </c>
      <c r="T3597" s="12"/>
    </row>
    <row r="3598" spans="1:20" ht="42.75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8273</v>
      </c>
      <c r="O3598" t="s">
        <v>8274</v>
      </c>
      <c r="P3598">
        <f t="shared" si="227"/>
        <v>108</v>
      </c>
      <c r="Q3598">
        <f t="shared" si="224"/>
        <v>79</v>
      </c>
      <c r="R3598" s="10">
        <f t="shared" si="225"/>
        <v>41856.715069444443</v>
      </c>
      <c r="S3598" s="12">
        <f t="shared" si="226"/>
        <v>2014</v>
      </c>
      <c r="T3598" s="12"/>
    </row>
    <row r="3599" spans="1:20" ht="28.5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8273</v>
      </c>
      <c r="O3599" t="s">
        <v>8274</v>
      </c>
      <c r="P3599">
        <f t="shared" si="227"/>
        <v>103</v>
      </c>
      <c r="Q3599">
        <f t="shared" si="224"/>
        <v>77.73</v>
      </c>
      <c r="R3599" s="10">
        <f t="shared" si="225"/>
        <v>42417.585532407407</v>
      </c>
      <c r="S3599" s="12">
        <f t="shared" si="226"/>
        <v>2016</v>
      </c>
      <c r="T3599" s="12"/>
    </row>
    <row r="3600" spans="1:20" ht="42.75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8273</v>
      </c>
      <c r="O3600" t="s">
        <v>8274</v>
      </c>
      <c r="P3600">
        <f t="shared" si="227"/>
        <v>110</v>
      </c>
      <c r="Q3600">
        <f t="shared" si="224"/>
        <v>40.78</v>
      </c>
      <c r="R3600" s="10">
        <f t="shared" si="225"/>
        <v>41866.79886574074</v>
      </c>
      <c r="S3600" s="12">
        <f t="shared" si="226"/>
        <v>2014</v>
      </c>
      <c r="T3600" s="12"/>
    </row>
    <row r="3601" spans="1:20" ht="42.75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8273</v>
      </c>
      <c r="O3601" t="s">
        <v>8274</v>
      </c>
      <c r="P3601">
        <f t="shared" si="227"/>
        <v>202</v>
      </c>
      <c r="Q3601">
        <f t="shared" si="224"/>
        <v>59.41</v>
      </c>
      <c r="R3601" s="10">
        <f t="shared" si="225"/>
        <v>42220.79487268519</v>
      </c>
      <c r="S3601" s="12">
        <f t="shared" si="226"/>
        <v>2015</v>
      </c>
      <c r="T3601" s="12"/>
    </row>
    <row r="3602" spans="1:20" ht="28.5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8273</v>
      </c>
      <c r="O3602" t="s">
        <v>8274</v>
      </c>
      <c r="P3602">
        <f t="shared" si="227"/>
        <v>130</v>
      </c>
      <c r="Q3602">
        <f t="shared" si="224"/>
        <v>3.25</v>
      </c>
      <c r="R3602" s="10">
        <f t="shared" si="225"/>
        <v>42628.849120370374</v>
      </c>
      <c r="S3602" s="12">
        <f t="shared" si="226"/>
        <v>2016</v>
      </c>
      <c r="T3602" s="12"/>
    </row>
    <row r="3603" spans="1:20" ht="42.75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8273</v>
      </c>
      <c r="O3603" t="s">
        <v>8274</v>
      </c>
      <c r="P3603">
        <f t="shared" si="227"/>
        <v>104</v>
      </c>
      <c r="Q3603">
        <f t="shared" si="224"/>
        <v>39.380000000000003</v>
      </c>
      <c r="R3603" s="10">
        <f t="shared" si="225"/>
        <v>41990.99863425926</v>
      </c>
      <c r="S3603" s="12">
        <f t="shared" si="226"/>
        <v>2014</v>
      </c>
      <c r="T3603" s="12"/>
    </row>
    <row r="3604" spans="1:20" ht="57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t="s">
        <v>8274</v>
      </c>
      <c r="P3604">
        <f t="shared" si="227"/>
        <v>100</v>
      </c>
      <c r="Q3604">
        <f t="shared" si="224"/>
        <v>81.67</v>
      </c>
      <c r="R3604" s="10">
        <f t="shared" si="225"/>
        <v>42447.894432870366</v>
      </c>
      <c r="S3604" s="12">
        <f t="shared" si="226"/>
        <v>2016</v>
      </c>
      <c r="T3604" s="12"/>
    </row>
    <row r="3605" spans="1:20" ht="42.75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8273</v>
      </c>
      <c r="O3605" t="s">
        <v>8274</v>
      </c>
      <c r="P3605">
        <f t="shared" si="227"/>
        <v>171</v>
      </c>
      <c r="Q3605">
        <f t="shared" si="224"/>
        <v>44.91</v>
      </c>
      <c r="R3605" s="10">
        <f t="shared" si="225"/>
        <v>42283.864351851851</v>
      </c>
      <c r="S3605" s="12">
        <f t="shared" si="226"/>
        <v>2015</v>
      </c>
      <c r="T3605" s="12"/>
    </row>
    <row r="3606" spans="1:20" ht="42.75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8273</v>
      </c>
      <c r="O3606" t="s">
        <v>8274</v>
      </c>
      <c r="P3606">
        <f t="shared" si="227"/>
        <v>113</v>
      </c>
      <c r="Q3606">
        <f t="shared" si="224"/>
        <v>49.06</v>
      </c>
      <c r="R3606" s="10">
        <f t="shared" si="225"/>
        <v>42483.015694444446</v>
      </c>
      <c r="S3606" s="12">
        <f t="shared" si="226"/>
        <v>2016</v>
      </c>
      <c r="T3606" s="12"/>
    </row>
    <row r="3607" spans="1:20" ht="57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8273</v>
      </c>
      <c r="O3607" t="s">
        <v>8274</v>
      </c>
      <c r="P3607">
        <f t="shared" si="227"/>
        <v>184</v>
      </c>
      <c r="Q3607">
        <f t="shared" si="224"/>
        <v>30.67</v>
      </c>
      <c r="R3607" s="10">
        <f t="shared" si="225"/>
        <v>42383.793124999997</v>
      </c>
      <c r="S3607" s="12">
        <f t="shared" si="226"/>
        <v>2016</v>
      </c>
      <c r="T3607" s="12"/>
    </row>
    <row r="3608" spans="1:20" ht="42.75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8273</v>
      </c>
      <c r="O3608" t="s">
        <v>8274</v>
      </c>
      <c r="P3608">
        <f t="shared" si="227"/>
        <v>130</v>
      </c>
      <c r="Q3608">
        <f t="shared" si="224"/>
        <v>61.06</v>
      </c>
      <c r="R3608" s="10">
        <f t="shared" si="225"/>
        <v>42566.604826388888</v>
      </c>
      <c r="S3608" s="12">
        <f t="shared" si="226"/>
        <v>2016</v>
      </c>
      <c r="T3608" s="12"/>
    </row>
    <row r="3609" spans="1:20" ht="28.5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8273</v>
      </c>
      <c r="O3609" t="s">
        <v>8274</v>
      </c>
      <c r="P3609">
        <f t="shared" si="227"/>
        <v>105</v>
      </c>
      <c r="Q3609">
        <f t="shared" si="224"/>
        <v>29</v>
      </c>
      <c r="R3609" s="10">
        <f t="shared" si="225"/>
        <v>42338.963912037041</v>
      </c>
      <c r="S3609" s="12">
        <f t="shared" si="226"/>
        <v>2015</v>
      </c>
      <c r="T3609" s="12"/>
    </row>
    <row r="3610" spans="1:20" ht="42.75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8273</v>
      </c>
      <c r="O3610" t="s">
        <v>8274</v>
      </c>
      <c r="P3610">
        <f t="shared" si="227"/>
        <v>100</v>
      </c>
      <c r="Q3610">
        <f t="shared" si="224"/>
        <v>29.63</v>
      </c>
      <c r="R3610" s="10">
        <f t="shared" si="225"/>
        <v>42506.709375000006</v>
      </c>
      <c r="S3610" s="12">
        <f t="shared" si="226"/>
        <v>2016</v>
      </c>
      <c r="T3610" s="12"/>
    </row>
    <row r="3611" spans="1:20" ht="42.75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8273</v>
      </c>
      <c r="O3611" t="s">
        <v>8274</v>
      </c>
      <c r="P3611">
        <f t="shared" si="227"/>
        <v>153</v>
      </c>
      <c r="Q3611">
        <f t="shared" si="224"/>
        <v>143.1</v>
      </c>
      <c r="R3611" s="10">
        <f t="shared" si="225"/>
        <v>42429.991724537031</v>
      </c>
      <c r="S3611" s="12">
        <f t="shared" si="226"/>
        <v>2016</v>
      </c>
      <c r="T3611" s="12"/>
    </row>
    <row r="3612" spans="1:20" ht="42.75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8273</v>
      </c>
      <c r="O3612" t="s">
        <v>8274</v>
      </c>
      <c r="P3612">
        <f t="shared" si="227"/>
        <v>162</v>
      </c>
      <c r="Q3612">
        <f t="shared" si="224"/>
        <v>52.35</v>
      </c>
      <c r="R3612" s="10">
        <f t="shared" si="225"/>
        <v>42203.432129629626</v>
      </c>
      <c r="S3612" s="12">
        <f t="shared" si="226"/>
        <v>2015</v>
      </c>
      <c r="T3612" s="12"/>
    </row>
    <row r="3613" spans="1:20" ht="42.75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8273</v>
      </c>
      <c r="O3613" t="s">
        <v>8274</v>
      </c>
      <c r="P3613">
        <f t="shared" si="227"/>
        <v>136</v>
      </c>
      <c r="Q3613">
        <f t="shared" si="224"/>
        <v>66.67</v>
      </c>
      <c r="R3613" s="10">
        <f t="shared" si="225"/>
        <v>42072.370381944449</v>
      </c>
      <c r="S3613" s="12">
        <f t="shared" si="226"/>
        <v>2015</v>
      </c>
      <c r="T3613" s="12"/>
    </row>
    <row r="3614" spans="1:20" ht="42.75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8273</v>
      </c>
      <c r="O3614" t="s">
        <v>8274</v>
      </c>
      <c r="P3614">
        <f t="shared" si="227"/>
        <v>144</v>
      </c>
      <c r="Q3614">
        <f t="shared" si="224"/>
        <v>126.67</v>
      </c>
      <c r="R3614" s="10">
        <f t="shared" si="225"/>
        <v>41789.726979166669</v>
      </c>
      <c r="S3614" s="12">
        <f t="shared" si="226"/>
        <v>2014</v>
      </c>
      <c r="T3614" s="12"/>
    </row>
    <row r="3615" spans="1:20" ht="28.5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8273</v>
      </c>
      <c r="O3615" t="s">
        <v>8274</v>
      </c>
      <c r="P3615">
        <f t="shared" si="227"/>
        <v>100</v>
      </c>
      <c r="Q3615">
        <f t="shared" si="224"/>
        <v>62.5</v>
      </c>
      <c r="R3615" s="10">
        <f t="shared" si="225"/>
        <v>41788.58997685185</v>
      </c>
      <c r="S3615" s="12">
        <f t="shared" si="226"/>
        <v>2014</v>
      </c>
      <c r="T3615" s="12"/>
    </row>
    <row r="3616" spans="1:20" ht="42.75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8273</v>
      </c>
      <c r="O3616" t="s">
        <v>8274</v>
      </c>
      <c r="P3616">
        <f t="shared" si="227"/>
        <v>101</v>
      </c>
      <c r="Q3616">
        <f t="shared" si="224"/>
        <v>35.49</v>
      </c>
      <c r="R3616" s="10">
        <f t="shared" si="225"/>
        <v>42144.041851851856</v>
      </c>
      <c r="S3616" s="12">
        <f t="shared" si="226"/>
        <v>2015</v>
      </c>
      <c r="T3616" s="12"/>
    </row>
    <row r="3617" spans="1:20" ht="42.75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8273</v>
      </c>
      <c r="O3617" t="s">
        <v>8274</v>
      </c>
      <c r="P3617">
        <f t="shared" si="227"/>
        <v>107</v>
      </c>
      <c r="Q3617">
        <f t="shared" si="224"/>
        <v>37.08</v>
      </c>
      <c r="R3617" s="10">
        <f t="shared" si="225"/>
        <v>42318.593703703707</v>
      </c>
      <c r="S3617" s="12">
        <f t="shared" si="226"/>
        <v>2015</v>
      </c>
      <c r="T3617" s="12"/>
    </row>
    <row r="3618" spans="1:20" ht="42.75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8273</v>
      </c>
      <c r="O3618" t="s">
        <v>8274</v>
      </c>
      <c r="P3618">
        <f t="shared" si="227"/>
        <v>125</v>
      </c>
      <c r="Q3618">
        <f t="shared" si="224"/>
        <v>69.33</v>
      </c>
      <c r="R3618" s="10">
        <f t="shared" si="225"/>
        <v>42052.949814814812</v>
      </c>
      <c r="S3618" s="12">
        <f t="shared" si="226"/>
        <v>2015</v>
      </c>
      <c r="T3618" s="12"/>
    </row>
    <row r="3619" spans="1:20" ht="42.75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8273</v>
      </c>
      <c r="O3619" t="s">
        <v>8274</v>
      </c>
      <c r="P3619">
        <f t="shared" si="227"/>
        <v>119</v>
      </c>
      <c r="Q3619">
        <f t="shared" si="224"/>
        <v>17.25</v>
      </c>
      <c r="R3619" s="10">
        <f t="shared" si="225"/>
        <v>42779.610289351855</v>
      </c>
      <c r="S3619" s="12">
        <f t="shared" si="226"/>
        <v>2017</v>
      </c>
      <c r="T3619" s="12"/>
    </row>
    <row r="3620" spans="1:20" ht="42.75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8273</v>
      </c>
      <c r="O3620" t="s">
        <v>8274</v>
      </c>
      <c r="P3620">
        <f t="shared" si="227"/>
        <v>101</v>
      </c>
      <c r="Q3620">
        <f t="shared" si="224"/>
        <v>36.07</v>
      </c>
      <c r="R3620" s="10">
        <f t="shared" si="225"/>
        <v>42128.627893518518</v>
      </c>
      <c r="S3620" s="12">
        <f t="shared" si="226"/>
        <v>2015</v>
      </c>
      <c r="T3620" s="12"/>
    </row>
    <row r="3621" spans="1:20" ht="42.75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8273</v>
      </c>
      <c r="O3621" t="s">
        <v>8274</v>
      </c>
      <c r="P3621">
        <f t="shared" si="227"/>
        <v>113</v>
      </c>
      <c r="Q3621">
        <f t="shared" si="224"/>
        <v>66.47</v>
      </c>
      <c r="R3621" s="10">
        <f t="shared" si="225"/>
        <v>42661.132245370376</v>
      </c>
      <c r="S3621" s="12">
        <f t="shared" si="226"/>
        <v>2016</v>
      </c>
      <c r="T3621" s="12"/>
    </row>
    <row r="3622" spans="1:20" ht="42.75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8273</v>
      </c>
      <c r="O3622" t="s">
        <v>8274</v>
      </c>
      <c r="P3622">
        <f t="shared" si="227"/>
        <v>105</v>
      </c>
      <c r="Q3622">
        <f t="shared" si="224"/>
        <v>56.07</v>
      </c>
      <c r="R3622" s="10">
        <f t="shared" si="225"/>
        <v>42037.938206018516</v>
      </c>
      <c r="S3622" s="12">
        <f t="shared" si="226"/>
        <v>2015</v>
      </c>
      <c r="T3622" s="12"/>
    </row>
    <row r="3623" spans="1:20" ht="42.75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8273</v>
      </c>
      <c r="O3623" t="s">
        <v>8274</v>
      </c>
      <c r="P3623">
        <f t="shared" si="227"/>
        <v>110</v>
      </c>
      <c r="Q3623">
        <f t="shared" si="224"/>
        <v>47.03</v>
      </c>
      <c r="R3623" s="10">
        <f t="shared" si="225"/>
        <v>42619.935694444444</v>
      </c>
      <c r="S3623" s="12">
        <f t="shared" si="226"/>
        <v>2016</v>
      </c>
      <c r="T3623" s="12"/>
    </row>
    <row r="3624" spans="1:20" ht="28.5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t="s">
        <v>8274</v>
      </c>
      <c r="P3624">
        <f t="shared" si="227"/>
        <v>100</v>
      </c>
      <c r="Q3624">
        <f t="shared" si="224"/>
        <v>47.67</v>
      </c>
      <c r="R3624" s="10">
        <f t="shared" si="225"/>
        <v>41877.221886574072</v>
      </c>
      <c r="S3624" s="12">
        <f t="shared" si="226"/>
        <v>2014</v>
      </c>
      <c r="T3624" s="12"/>
    </row>
    <row r="3625" spans="1:20" ht="28.5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8273</v>
      </c>
      <c r="O3625" t="s">
        <v>8274</v>
      </c>
      <c r="P3625">
        <f t="shared" si="227"/>
        <v>120</v>
      </c>
      <c r="Q3625">
        <f t="shared" si="224"/>
        <v>88.24</v>
      </c>
      <c r="R3625" s="10">
        <f t="shared" si="225"/>
        <v>41828.736921296295</v>
      </c>
      <c r="S3625" s="12">
        <f t="shared" si="226"/>
        <v>2014</v>
      </c>
      <c r="T3625" s="12"/>
    </row>
    <row r="3626" spans="1:20" ht="71.25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t="s">
        <v>8274</v>
      </c>
      <c r="P3626">
        <f t="shared" si="227"/>
        <v>105</v>
      </c>
      <c r="Q3626">
        <f t="shared" si="224"/>
        <v>80.72</v>
      </c>
      <c r="R3626" s="10">
        <f t="shared" si="225"/>
        <v>42545.774189814809</v>
      </c>
      <c r="S3626" s="12">
        <f t="shared" si="226"/>
        <v>2016</v>
      </c>
      <c r="T3626" s="12"/>
    </row>
    <row r="3627" spans="1:20" ht="42.75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8273</v>
      </c>
      <c r="O3627" t="s">
        <v>8274</v>
      </c>
      <c r="P3627">
        <f t="shared" si="227"/>
        <v>103</v>
      </c>
      <c r="Q3627">
        <f t="shared" si="224"/>
        <v>39.49</v>
      </c>
      <c r="R3627" s="10">
        <f t="shared" si="225"/>
        <v>42157.652511574073</v>
      </c>
      <c r="S3627" s="12">
        <f t="shared" si="226"/>
        <v>2015</v>
      </c>
      <c r="T3627" s="12"/>
    </row>
    <row r="3628" spans="1:20" ht="42.75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8273</v>
      </c>
      <c r="O3628" t="s">
        <v>8274</v>
      </c>
      <c r="P3628">
        <f t="shared" si="227"/>
        <v>102</v>
      </c>
      <c r="Q3628">
        <f t="shared" si="224"/>
        <v>84.85</v>
      </c>
      <c r="R3628" s="10">
        <f t="shared" si="225"/>
        <v>41846.667326388888</v>
      </c>
      <c r="S3628" s="12">
        <f t="shared" si="226"/>
        <v>2014</v>
      </c>
      <c r="T3628" s="12"/>
    </row>
    <row r="3629" spans="1:20" ht="42.75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8273</v>
      </c>
      <c r="O3629" t="s">
        <v>8274</v>
      </c>
      <c r="P3629">
        <f t="shared" si="227"/>
        <v>100</v>
      </c>
      <c r="Q3629">
        <f t="shared" si="224"/>
        <v>68.97</v>
      </c>
      <c r="R3629" s="10">
        <f t="shared" si="225"/>
        <v>42460.741747685184</v>
      </c>
      <c r="S3629" s="12">
        <f t="shared" si="226"/>
        <v>2016</v>
      </c>
      <c r="T3629" s="12"/>
    </row>
    <row r="3630" spans="1:20" ht="42.75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8273</v>
      </c>
      <c r="O3630" t="s">
        <v>8315</v>
      </c>
      <c r="P3630">
        <f t="shared" si="227"/>
        <v>0</v>
      </c>
      <c r="Q3630">
        <f t="shared" si="224"/>
        <v>0</v>
      </c>
      <c r="R3630" s="10">
        <f t="shared" si="225"/>
        <v>42291.833287037036</v>
      </c>
      <c r="S3630" s="12">
        <f t="shared" si="226"/>
        <v>2015</v>
      </c>
      <c r="T3630" s="12"/>
    </row>
    <row r="3631" spans="1:20" ht="42.75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8273</v>
      </c>
      <c r="O3631" t="s">
        <v>8315</v>
      </c>
      <c r="P3631">
        <f t="shared" si="227"/>
        <v>0</v>
      </c>
      <c r="Q3631">
        <f t="shared" si="224"/>
        <v>1</v>
      </c>
      <c r="R3631" s="10">
        <f t="shared" si="225"/>
        <v>42437.094490740739</v>
      </c>
      <c r="S3631" s="12">
        <f t="shared" si="226"/>
        <v>2016</v>
      </c>
      <c r="T3631" s="12"/>
    </row>
    <row r="3632" spans="1:20" ht="42.75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8273</v>
      </c>
      <c r="O3632" t="s">
        <v>8315</v>
      </c>
      <c r="P3632">
        <f t="shared" si="227"/>
        <v>0</v>
      </c>
      <c r="Q3632">
        <f t="shared" si="224"/>
        <v>1</v>
      </c>
      <c r="R3632" s="10">
        <f t="shared" si="225"/>
        <v>41942.84710648148</v>
      </c>
      <c r="S3632" s="12">
        <f t="shared" si="226"/>
        <v>2014</v>
      </c>
      <c r="T3632" s="12"/>
    </row>
    <row r="3633" spans="1:20" ht="57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t="s">
        <v>8315</v>
      </c>
      <c r="P3633">
        <f t="shared" si="227"/>
        <v>51</v>
      </c>
      <c r="Q3633">
        <f t="shared" si="224"/>
        <v>147.88</v>
      </c>
      <c r="R3633" s="10">
        <f t="shared" si="225"/>
        <v>41880.753437499996</v>
      </c>
      <c r="S3633" s="12">
        <f t="shared" si="226"/>
        <v>2014</v>
      </c>
      <c r="T3633" s="12"/>
    </row>
    <row r="3634" spans="1:20" ht="42.75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8273</v>
      </c>
      <c r="O3634" t="s">
        <v>8315</v>
      </c>
      <c r="P3634">
        <f t="shared" si="227"/>
        <v>20</v>
      </c>
      <c r="Q3634">
        <f t="shared" si="224"/>
        <v>100</v>
      </c>
      <c r="R3634" s="10">
        <f t="shared" si="225"/>
        <v>41946.936909722222</v>
      </c>
      <c r="S3634" s="12">
        <f t="shared" si="226"/>
        <v>2014</v>
      </c>
      <c r="T3634" s="12"/>
    </row>
    <row r="3635" spans="1:20" ht="42.75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8273</v>
      </c>
      <c r="O3635" t="s">
        <v>8315</v>
      </c>
      <c r="P3635">
        <f t="shared" si="227"/>
        <v>35</v>
      </c>
      <c r="Q3635">
        <f t="shared" si="224"/>
        <v>56.84</v>
      </c>
      <c r="R3635" s="10">
        <f t="shared" si="225"/>
        <v>42649.623460648145</v>
      </c>
      <c r="S3635" s="12">
        <f t="shared" si="226"/>
        <v>2016</v>
      </c>
      <c r="T3635" s="12"/>
    </row>
    <row r="3636" spans="1:20" ht="42.75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t="s">
        <v>8315</v>
      </c>
      <c r="P3636">
        <f t="shared" si="227"/>
        <v>4</v>
      </c>
      <c r="Q3636">
        <f t="shared" si="224"/>
        <v>176.94</v>
      </c>
      <c r="R3636" s="10">
        <f t="shared" si="225"/>
        <v>42701.166365740741</v>
      </c>
      <c r="S3636" s="12">
        <f t="shared" si="226"/>
        <v>2016</v>
      </c>
      <c r="T3636" s="12"/>
    </row>
    <row r="3637" spans="1:20" ht="28.5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8273</v>
      </c>
      <c r="O3637" t="s">
        <v>8315</v>
      </c>
      <c r="P3637">
        <f t="shared" si="227"/>
        <v>36</v>
      </c>
      <c r="Q3637">
        <f t="shared" si="224"/>
        <v>127.6</v>
      </c>
      <c r="R3637" s="10">
        <f t="shared" si="225"/>
        <v>42450.88282407407</v>
      </c>
      <c r="S3637" s="12">
        <f t="shared" si="226"/>
        <v>2016</v>
      </c>
      <c r="T3637" s="12"/>
    </row>
    <row r="3638" spans="1:20" ht="42.75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8273</v>
      </c>
      <c r="O3638" t="s">
        <v>8315</v>
      </c>
      <c r="P3638">
        <f t="shared" si="227"/>
        <v>0</v>
      </c>
      <c r="Q3638">
        <f t="shared" si="224"/>
        <v>0</v>
      </c>
      <c r="R3638" s="10">
        <f t="shared" si="225"/>
        <v>42226.694780092599</v>
      </c>
      <c r="S3638" s="12">
        <f t="shared" si="226"/>
        <v>2015</v>
      </c>
      <c r="T3638" s="12"/>
    </row>
    <row r="3639" spans="1:20" ht="57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8273</v>
      </c>
      <c r="O3639" t="s">
        <v>8315</v>
      </c>
      <c r="P3639">
        <f t="shared" si="227"/>
        <v>31</v>
      </c>
      <c r="Q3639">
        <f t="shared" si="224"/>
        <v>66.14</v>
      </c>
      <c r="R3639" s="10">
        <f t="shared" si="225"/>
        <v>41975.700636574074</v>
      </c>
      <c r="S3639" s="12">
        <f t="shared" si="226"/>
        <v>2014</v>
      </c>
      <c r="T3639" s="12"/>
    </row>
    <row r="3640" spans="1:20" ht="28.5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8273</v>
      </c>
      <c r="O3640" t="s">
        <v>8315</v>
      </c>
      <c r="P3640">
        <f t="shared" si="227"/>
        <v>7</v>
      </c>
      <c r="Q3640">
        <f t="shared" si="224"/>
        <v>108</v>
      </c>
      <c r="R3640" s="10">
        <f t="shared" si="225"/>
        <v>42053.672824074078</v>
      </c>
      <c r="S3640" s="12">
        <f t="shared" si="226"/>
        <v>2015</v>
      </c>
      <c r="T3640" s="12"/>
    </row>
    <row r="3641" spans="1:20" ht="42.75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8273</v>
      </c>
      <c r="O3641" t="s">
        <v>8315</v>
      </c>
      <c r="P3641">
        <f t="shared" si="227"/>
        <v>0</v>
      </c>
      <c r="Q3641">
        <f t="shared" si="224"/>
        <v>1</v>
      </c>
      <c r="R3641" s="10">
        <f t="shared" si="225"/>
        <v>42590.677152777775</v>
      </c>
      <c r="S3641" s="12">
        <f t="shared" si="226"/>
        <v>2016</v>
      </c>
      <c r="T3641" s="12"/>
    </row>
    <row r="3642" spans="1:20" ht="71.25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8273</v>
      </c>
      <c r="O3642" t="s">
        <v>8315</v>
      </c>
      <c r="P3642">
        <f t="shared" si="227"/>
        <v>6</v>
      </c>
      <c r="Q3642">
        <f t="shared" si="224"/>
        <v>18.329999999999998</v>
      </c>
      <c r="R3642" s="10">
        <f t="shared" si="225"/>
        <v>42104.781597222223</v>
      </c>
      <c r="S3642" s="12">
        <f t="shared" si="226"/>
        <v>2015</v>
      </c>
      <c r="T3642" s="12"/>
    </row>
    <row r="3643" spans="1:20" ht="42.75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8273</v>
      </c>
      <c r="O3643" t="s">
        <v>8315</v>
      </c>
      <c r="P3643">
        <f t="shared" si="227"/>
        <v>0</v>
      </c>
      <c r="Q3643">
        <f t="shared" si="224"/>
        <v>0</v>
      </c>
      <c r="R3643" s="10">
        <f t="shared" si="225"/>
        <v>41899.627071759263</v>
      </c>
      <c r="S3643" s="12">
        <f t="shared" si="226"/>
        <v>2014</v>
      </c>
      <c r="T3643" s="12"/>
    </row>
    <row r="3644" spans="1:20" ht="57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8273</v>
      </c>
      <c r="O3644" t="s">
        <v>8315</v>
      </c>
      <c r="P3644">
        <f t="shared" si="227"/>
        <v>2</v>
      </c>
      <c r="Q3644">
        <f t="shared" si="224"/>
        <v>7.5</v>
      </c>
      <c r="R3644" s="10">
        <f t="shared" si="225"/>
        <v>42297.816284722227</v>
      </c>
      <c r="S3644" s="12">
        <f t="shared" si="226"/>
        <v>2015</v>
      </c>
      <c r="T3644" s="12"/>
    </row>
    <row r="3645" spans="1:20" ht="42.75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8273</v>
      </c>
      <c r="O3645" t="s">
        <v>8315</v>
      </c>
      <c r="P3645">
        <f t="shared" si="227"/>
        <v>0</v>
      </c>
      <c r="Q3645">
        <f t="shared" si="224"/>
        <v>0</v>
      </c>
      <c r="R3645" s="10">
        <f t="shared" si="225"/>
        <v>42285.143969907411</v>
      </c>
      <c r="S3645" s="12">
        <f t="shared" si="226"/>
        <v>2015</v>
      </c>
      <c r="T3645" s="12"/>
    </row>
    <row r="3646" spans="1:20" ht="42.75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8273</v>
      </c>
      <c r="O3646" t="s">
        <v>8315</v>
      </c>
      <c r="P3646">
        <f t="shared" si="227"/>
        <v>16</v>
      </c>
      <c r="Q3646">
        <f t="shared" si="224"/>
        <v>68.42</v>
      </c>
      <c r="R3646" s="10">
        <f t="shared" si="225"/>
        <v>42409.241747685184</v>
      </c>
      <c r="S3646" s="12">
        <f t="shared" si="226"/>
        <v>2016</v>
      </c>
      <c r="T3646" s="12"/>
    </row>
    <row r="3647" spans="1:20" ht="42.75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8273</v>
      </c>
      <c r="O3647" t="s">
        <v>8315</v>
      </c>
      <c r="P3647">
        <f t="shared" si="227"/>
        <v>0</v>
      </c>
      <c r="Q3647">
        <f t="shared" si="224"/>
        <v>1</v>
      </c>
      <c r="R3647" s="10">
        <f t="shared" si="225"/>
        <v>42665.970347222217</v>
      </c>
      <c r="S3647" s="12">
        <f t="shared" si="226"/>
        <v>2016</v>
      </c>
      <c r="T3647" s="12"/>
    </row>
    <row r="3648" spans="1:20" ht="42.75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8273</v>
      </c>
      <c r="O3648" t="s">
        <v>8315</v>
      </c>
      <c r="P3648">
        <f t="shared" si="227"/>
        <v>5</v>
      </c>
      <c r="Q3648">
        <f t="shared" si="224"/>
        <v>60.13</v>
      </c>
      <c r="R3648" s="10">
        <f t="shared" si="225"/>
        <v>42140.421319444446</v>
      </c>
      <c r="S3648" s="12">
        <f t="shared" si="226"/>
        <v>2015</v>
      </c>
      <c r="T3648" s="12"/>
    </row>
    <row r="3649" spans="1:20" ht="42.75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8273</v>
      </c>
      <c r="O3649" t="s">
        <v>8315</v>
      </c>
      <c r="P3649">
        <f t="shared" si="227"/>
        <v>6</v>
      </c>
      <c r="Q3649">
        <f t="shared" si="224"/>
        <v>15</v>
      </c>
      <c r="R3649" s="10">
        <f t="shared" si="225"/>
        <v>42598.749155092592</v>
      </c>
      <c r="S3649" s="12">
        <f t="shared" si="226"/>
        <v>2016</v>
      </c>
      <c r="T3649" s="12"/>
    </row>
    <row r="3650" spans="1:20" ht="28.5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8273</v>
      </c>
      <c r="O3650" t="s">
        <v>8274</v>
      </c>
      <c r="P3650">
        <f t="shared" si="227"/>
        <v>100</v>
      </c>
      <c r="Q3650">
        <f t="shared" si="224"/>
        <v>550.04</v>
      </c>
      <c r="R3650" s="10">
        <f t="shared" si="225"/>
        <v>41887.292187500003</v>
      </c>
      <c r="S3650" s="12">
        <f t="shared" si="226"/>
        <v>2014</v>
      </c>
      <c r="T3650" s="12"/>
    </row>
    <row r="3651" spans="1:20" ht="42.75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8273</v>
      </c>
      <c r="O3651" t="s">
        <v>8274</v>
      </c>
      <c r="P3651">
        <f t="shared" si="227"/>
        <v>104</v>
      </c>
      <c r="Q3651">
        <f t="shared" ref="Q3651:Q3714" si="228">IFERROR(ROUND(E3651/L3651,2),0)</f>
        <v>97.5</v>
      </c>
      <c r="R3651" s="10">
        <f t="shared" ref="R3651:R3714" si="229">(((J3651/60)/60)/24)+DATE(1970,1,1)</f>
        <v>41780.712893518517</v>
      </c>
      <c r="S3651" s="12">
        <f t="shared" ref="S3651:S3714" si="230">YEAR(R3651)</f>
        <v>2014</v>
      </c>
      <c r="T3651" s="12"/>
    </row>
    <row r="3652" spans="1:20" ht="42.75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8273</v>
      </c>
      <c r="O3652" t="s">
        <v>8274</v>
      </c>
      <c r="P3652">
        <f t="shared" ref="P3652:P3715" si="231">ROUND(E3652/D3652*100,0)</f>
        <v>100</v>
      </c>
      <c r="Q3652">
        <f t="shared" si="228"/>
        <v>29.41</v>
      </c>
      <c r="R3652" s="10">
        <f t="shared" si="229"/>
        <v>42381.478981481487</v>
      </c>
      <c r="S3652" s="12">
        <f t="shared" si="230"/>
        <v>2016</v>
      </c>
      <c r="T3652" s="12"/>
    </row>
    <row r="3653" spans="1:20" ht="42.75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8273</v>
      </c>
      <c r="O3653" t="s">
        <v>8274</v>
      </c>
      <c r="P3653">
        <f t="shared" si="231"/>
        <v>104</v>
      </c>
      <c r="Q3653">
        <f t="shared" si="228"/>
        <v>57.78</v>
      </c>
      <c r="R3653" s="10">
        <f t="shared" si="229"/>
        <v>41828.646319444444</v>
      </c>
      <c r="S3653" s="12">
        <f t="shared" si="230"/>
        <v>2014</v>
      </c>
      <c r="T3653" s="12"/>
    </row>
    <row r="3654" spans="1:20" ht="42.75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8273</v>
      </c>
      <c r="O3654" t="s">
        <v>8274</v>
      </c>
      <c r="P3654">
        <f t="shared" si="231"/>
        <v>251</v>
      </c>
      <c r="Q3654">
        <f t="shared" si="228"/>
        <v>44.24</v>
      </c>
      <c r="R3654" s="10">
        <f t="shared" si="229"/>
        <v>42596.644699074073</v>
      </c>
      <c r="S3654" s="12">
        <f t="shared" si="230"/>
        <v>2016</v>
      </c>
      <c r="T3654" s="12"/>
    </row>
    <row r="3655" spans="1:20" ht="42.75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8273</v>
      </c>
      <c r="O3655" t="s">
        <v>8274</v>
      </c>
      <c r="P3655">
        <f t="shared" si="231"/>
        <v>101</v>
      </c>
      <c r="Q3655">
        <f t="shared" si="228"/>
        <v>60.91</v>
      </c>
      <c r="R3655" s="10">
        <f t="shared" si="229"/>
        <v>42191.363506944443</v>
      </c>
      <c r="S3655" s="12">
        <f t="shared" si="230"/>
        <v>2015</v>
      </c>
      <c r="T3655" s="12"/>
    </row>
    <row r="3656" spans="1:20" ht="57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8273</v>
      </c>
      <c r="O3656" t="s">
        <v>8274</v>
      </c>
      <c r="P3656">
        <f t="shared" si="231"/>
        <v>174</v>
      </c>
      <c r="Q3656">
        <f t="shared" si="228"/>
        <v>68.84</v>
      </c>
      <c r="R3656" s="10">
        <f t="shared" si="229"/>
        <v>42440.416504629626</v>
      </c>
      <c r="S3656" s="12">
        <f t="shared" si="230"/>
        <v>2016</v>
      </c>
      <c r="T3656" s="12"/>
    </row>
    <row r="3657" spans="1:20" ht="42.75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8273</v>
      </c>
      <c r="O3657" t="s">
        <v>8274</v>
      </c>
      <c r="P3657">
        <f t="shared" si="231"/>
        <v>116</v>
      </c>
      <c r="Q3657">
        <f t="shared" si="228"/>
        <v>73.58</v>
      </c>
      <c r="R3657" s="10">
        <f t="shared" si="229"/>
        <v>42173.803217592591</v>
      </c>
      <c r="S3657" s="12">
        <f t="shared" si="230"/>
        <v>2015</v>
      </c>
      <c r="T3657" s="12"/>
    </row>
    <row r="3658" spans="1:20" ht="42.75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8273</v>
      </c>
      <c r="O3658" t="s">
        <v>8274</v>
      </c>
      <c r="P3658">
        <f t="shared" si="231"/>
        <v>106</v>
      </c>
      <c r="Q3658">
        <f t="shared" si="228"/>
        <v>115.02</v>
      </c>
      <c r="R3658" s="10">
        <f t="shared" si="229"/>
        <v>42737.910138888896</v>
      </c>
      <c r="S3658" s="12">
        <f t="shared" si="230"/>
        <v>2017</v>
      </c>
      <c r="T3658" s="12"/>
    </row>
    <row r="3659" spans="1:20" ht="42.75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8273</v>
      </c>
      <c r="O3659" t="s">
        <v>8274</v>
      </c>
      <c r="P3659">
        <f t="shared" si="231"/>
        <v>111</v>
      </c>
      <c r="Q3659">
        <f t="shared" si="228"/>
        <v>110.75</v>
      </c>
      <c r="R3659" s="10">
        <f t="shared" si="229"/>
        <v>42499.629849537043</v>
      </c>
      <c r="S3659" s="12">
        <f t="shared" si="230"/>
        <v>2016</v>
      </c>
      <c r="T3659" s="12"/>
    </row>
    <row r="3660" spans="1:20" ht="28.5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8273</v>
      </c>
      <c r="O3660" t="s">
        <v>8274</v>
      </c>
      <c r="P3660">
        <f t="shared" si="231"/>
        <v>101</v>
      </c>
      <c r="Q3660">
        <f t="shared" si="228"/>
        <v>75.5</v>
      </c>
      <c r="R3660" s="10">
        <f t="shared" si="229"/>
        <v>41775.858564814815</v>
      </c>
      <c r="S3660" s="12">
        <f t="shared" si="230"/>
        <v>2014</v>
      </c>
      <c r="T3660" s="12"/>
    </row>
    <row r="3661" spans="1:20" ht="42.75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8273</v>
      </c>
      <c r="O3661" t="s">
        <v>8274</v>
      </c>
      <c r="P3661">
        <f t="shared" si="231"/>
        <v>102</v>
      </c>
      <c r="Q3661">
        <f t="shared" si="228"/>
        <v>235.46</v>
      </c>
      <c r="R3661" s="10">
        <f t="shared" si="229"/>
        <v>42055.277199074073</v>
      </c>
      <c r="S3661" s="12">
        <f t="shared" si="230"/>
        <v>2015</v>
      </c>
      <c r="T3661" s="12"/>
    </row>
    <row r="3662" spans="1:20" ht="57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8273</v>
      </c>
      <c r="O3662" t="s">
        <v>8274</v>
      </c>
      <c r="P3662">
        <f t="shared" si="231"/>
        <v>100</v>
      </c>
      <c r="Q3662">
        <f t="shared" si="228"/>
        <v>11.36</v>
      </c>
      <c r="R3662" s="10">
        <f t="shared" si="229"/>
        <v>41971.881076388891</v>
      </c>
      <c r="S3662" s="12">
        <f t="shared" si="230"/>
        <v>2014</v>
      </c>
      <c r="T3662" s="12"/>
    </row>
    <row r="3663" spans="1:20" ht="42.75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8273</v>
      </c>
      <c r="O3663" t="s">
        <v>8274</v>
      </c>
      <c r="P3663">
        <f t="shared" si="231"/>
        <v>111</v>
      </c>
      <c r="Q3663">
        <f t="shared" si="228"/>
        <v>92.5</v>
      </c>
      <c r="R3663" s="10">
        <f t="shared" si="229"/>
        <v>42447.896666666667</v>
      </c>
      <c r="S3663" s="12">
        <f t="shared" si="230"/>
        <v>2016</v>
      </c>
      <c r="T3663" s="12"/>
    </row>
    <row r="3664" spans="1:20" ht="42.75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8273</v>
      </c>
      <c r="O3664" t="s">
        <v>8274</v>
      </c>
      <c r="P3664">
        <f t="shared" si="231"/>
        <v>101</v>
      </c>
      <c r="Q3664">
        <f t="shared" si="228"/>
        <v>202.85</v>
      </c>
      <c r="R3664" s="10">
        <f t="shared" si="229"/>
        <v>42064.220069444447</v>
      </c>
      <c r="S3664" s="12">
        <f t="shared" si="230"/>
        <v>2015</v>
      </c>
      <c r="T3664" s="12"/>
    </row>
    <row r="3665" spans="1:20" ht="42.75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8273</v>
      </c>
      <c r="O3665" t="s">
        <v>8274</v>
      </c>
      <c r="P3665">
        <f t="shared" si="231"/>
        <v>104</v>
      </c>
      <c r="Q3665">
        <f t="shared" si="228"/>
        <v>26</v>
      </c>
      <c r="R3665" s="10">
        <f t="shared" si="229"/>
        <v>42665.451736111107</v>
      </c>
      <c r="S3665" s="12">
        <f t="shared" si="230"/>
        <v>2016</v>
      </c>
      <c r="T3665" s="12"/>
    </row>
    <row r="3666" spans="1:20" ht="42.75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8273</v>
      </c>
      <c r="O3666" t="s">
        <v>8274</v>
      </c>
      <c r="P3666">
        <f t="shared" si="231"/>
        <v>109</v>
      </c>
      <c r="Q3666">
        <f t="shared" si="228"/>
        <v>46.05</v>
      </c>
      <c r="R3666" s="10">
        <f t="shared" si="229"/>
        <v>42523.248715277776</v>
      </c>
      <c r="S3666" s="12">
        <f t="shared" si="230"/>
        <v>2016</v>
      </c>
      <c r="T3666" s="12"/>
    </row>
    <row r="3667" spans="1:20" ht="42.75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8273</v>
      </c>
      <c r="O3667" t="s">
        <v>8274</v>
      </c>
      <c r="P3667">
        <f t="shared" si="231"/>
        <v>115</v>
      </c>
      <c r="Q3667">
        <f t="shared" si="228"/>
        <v>51</v>
      </c>
      <c r="R3667" s="10">
        <f t="shared" si="229"/>
        <v>42294.808124999996</v>
      </c>
      <c r="S3667" s="12">
        <f t="shared" si="230"/>
        <v>2015</v>
      </c>
      <c r="T3667" s="12"/>
    </row>
    <row r="3668" spans="1:20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8273</v>
      </c>
      <c r="O3668" t="s">
        <v>8274</v>
      </c>
      <c r="P3668">
        <f t="shared" si="231"/>
        <v>100</v>
      </c>
      <c r="Q3668">
        <f t="shared" si="228"/>
        <v>31.58</v>
      </c>
      <c r="R3668" s="10">
        <f t="shared" si="229"/>
        <v>41822.90488425926</v>
      </c>
      <c r="S3668" s="12">
        <f t="shared" si="230"/>
        <v>2014</v>
      </c>
      <c r="T3668" s="12"/>
    </row>
    <row r="3669" spans="1:20" ht="42.75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8273</v>
      </c>
      <c r="O3669" t="s">
        <v>8274</v>
      </c>
      <c r="P3669">
        <f t="shared" si="231"/>
        <v>103</v>
      </c>
      <c r="Q3669">
        <f t="shared" si="228"/>
        <v>53.36</v>
      </c>
      <c r="R3669" s="10">
        <f t="shared" si="229"/>
        <v>42173.970127314817</v>
      </c>
      <c r="S3669" s="12">
        <f t="shared" si="230"/>
        <v>2015</v>
      </c>
      <c r="T3669" s="12"/>
    </row>
    <row r="3670" spans="1:20" ht="42.75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8273</v>
      </c>
      <c r="O3670" t="s">
        <v>8274</v>
      </c>
      <c r="P3670">
        <f t="shared" si="231"/>
        <v>104</v>
      </c>
      <c r="Q3670">
        <f t="shared" si="228"/>
        <v>36.96</v>
      </c>
      <c r="R3670" s="10">
        <f t="shared" si="229"/>
        <v>42185.556157407409</v>
      </c>
      <c r="S3670" s="12">
        <f t="shared" si="230"/>
        <v>2015</v>
      </c>
      <c r="T3670" s="12"/>
    </row>
    <row r="3671" spans="1:20" ht="42.75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8273</v>
      </c>
      <c r="O3671" t="s">
        <v>8274</v>
      </c>
      <c r="P3671">
        <f t="shared" si="231"/>
        <v>138</v>
      </c>
      <c r="Q3671">
        <f t="shared" si="228"/>
        <v>81.290000000000006</v>
      </c>
      <c r="R3671" s="10">
        <f t="shared" si="229"/>
        <v>42136.675196759257</v>
      </c>
      <c r="S3671" s="12">
        <f t="shared" si="230"/>
        <v>2015</v>
      </c>
      <c r="T3671" s="12"/>
    </row>
    <row r="3672" spans="1:20" ht="42.75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8273</v>
      </c>
      <c r="O3672" t="s">
        <v>8274</v>
      </c>
      <c r="P3672">
        <f t="shared" si="231"/>
        <v>110</v>
      </c>
      <c r="Q3672">
        <f t="shared" si="228"/>
        <v>20.079999999999998</v>
      </c>
      <c r="R3672" s="10">
        <f t="shared" si="229"/>
        <v>42142.514016203699</v>
      </c>
      <c r="S3672" s="12">
        <f t="shared" si="230"/>
        <v>2015</v>
      </c>
      <c r="T3672" s="12"/>
    </row>
    <row r="3673" spans="1:20" ht="42.75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8273</v>
      </c>
      <c r="O3673" t="s">
        <v>8274</v>
      </c>
      <c r="P3673">
        <f t="shared" si="231"/>
        <v>101</v>
      </c>
      <c r="Q3673">
        <f t="shared" si="228"/>
        <v>88.25</v>
      </c>
      <c r="R3673" s="10">
        <f t="shared" si="229"/>
        <v>41820.62809027778</v>
      </c>
      <c r="S3673" s="12">
        <f t="shared" si="230"/>
        <v>2014</v>
      </c>
      <c r="T3673" s="12"/>
    </row>
    <row r="3674" spans="1:20" ht="57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8273</v>
      </c>
      <c r="O3674" t="s">
        <v>8274</v>
      </c>
      <c r="P3674">
        <f t="shared" si="231"/>
        <v>102</v>
      </c>
      <c r="Q3674">
        <f t="shared" si="228"/>
        <v>53.44</v>
      </c>
      <c r="R3674" s="10">
        <f t="shared" si="229"/>
        <v>41878.946574074071</v>
      </c>
      <c r="S3674" s="12">
        <f t="shared" si="230"/>
        <v>2014</v>
      </c>
      <c r="T3674" s="12"/>
    </row>
    <row r="3675" spans="1:20" ht="42.75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8273</v>
      </c>
      <c r="O3675" t="s">
        <v>8274</v>
      </c>
      <c r="P3675">
        <f t="shared" si="231"/>
        <v>114</v>
      </c>
      <c r="Q3675">
        <f t="shared" si="228"/>
        <v>39.869999999999997</v>
      </c>
      <c r="R3675" s="10">
        <f t="shared" si="229"/>
        <v>41914.295104166667</v>
      </c>
      <c r="S3675" s="12">
        <f t="shared" si="230"/>
        <v>2014</v>
      </c>
      <c r="T3675" s="12"/>
    </row>
    <row r="3676" spans="1:20" ht="42.75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8273</v>
      </c>
      <c r="O3676" t="s">
        <v>8274</v>
      </c>
      <c r="P3676">
        <f t="shared" si="231"/>
        <v>100</v>
      </c>
      <c r="Q3676">
        <f t="shared" si="228"/>
        <v>145.16</v>
      </c>
      <c r="R3676" s="10">
        <f t="shared" si="229"/>
        <v>42556.873020833329</v>
      </c>
      <c r="S3676" s="12">
        <f t="shared" si="230"/>
        <v>2016</v>
      </c>
      <c r="T3676" s="12"/>
    </row>
    <row r="3677" spans="1:20" ht="42.75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8273</v>
      </c>
      <c r="O3677" t="s">
        <v>8274</v>
      </c>
      <c r="P3677">
        <f t="shared" si="231"/>
        <v>140</v>
      </c>
      <c r="Q3677">
        <f t="shared" si="228"/>
        <v>23.33</v>
      </c>
      <c r="R3677" s="10">
        <f t="shared" si="229"/>
        <v>42493.597013888888</v>
      </c>
      <c r="S3677" s="12">
        <f t="shared" si="230"/>
        <v>2016</v>
      </c>
      <c r="T3677" s="12"/>
    </row>
    <row r="3678" spans="1:20" ht="42.75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8273</v>
      </c>
      <c r="O3678" t="s">
        <v>8274</v>
      </c>
      <c r="P3678">
        <f t="shared" si="231"/>
        <v>129</v>
      </c>
      <c r="Q3678">
        <f t="shared" si="228"/>
        <v>64.38</v>
      </c>
      <c r="R3678" s="10">
        <f t="shared" si="229"/>
        <v>41876.815787037034</v>
      </c>
      <c r="S3678" s="12">
        <f t="shared" si="230"/>
        <v>2014</v>
      </c>
      <c r="T3678" s="12"/>
    </row>
    <row r="3679" spans="1:20" ht="42.75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8273</v>
      </c>
      <c r="O3679" t="s">
        <v>8274</v>
      </c>
      <c r="P3679">
        <f t="shared" si="231"/>
        <v>103</v>
      </c>
      <c r="Q3679">
        <f t="shared" si="228"/>
        <v>62.05</v>
      </c>
      <c r="R3679" s="10">
        <f t="shared" si="229"/>
        <v>41802.574282407404</v>
      </c>
      <c r="S3679" s="12">
        <f t="shared" si="230"/>
        <v>2014</v>
      </c>
      <c r="T3679" s="12"/>
    </row>
    <row r="3680" spans="1:20" ht="42.75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8273</v>
      </c>
      <c r="O3680" t="s">
        <v>8274</v>
      </c>
      <c r="P3680">
        <f t="shared" si="231"/>
        <v>103</v>
      </c>
      <c r="Q3680">
        <f t="shared" si="228"/>
        <v>66.13</v>
      </c>
      <c r="R3680" s="10">
        <f t="shared" si="229"/>
        <v>42120.531226851846</v>
      </c>
      <c r="S3680" s="12">
        <f t="shared" si="230"/>
        <v>2015</v>
      </c>
      <c r="T3680" s="12"/>
    </row>
    <row r="3681" spans="1:20" ht="42.75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8273</v>
      </c>
      <c r="O3681" t="s">
        <v>8274</v>
      </c>
      <c r="P3681">
        <f t="shared" si="231"/>
        <v>110</v>
      </c>
      <c r="Q3681">
        <f t="shared" si="228"/>
        <v>73.400000000000006</v>
      </c>
      <c r="R3681" s="10">
        <f t="shared" si="229"/>
        <v>41786.761354166665</v>
      </c>
      <c r="S3681" s="12">
        <f t="shared" si="230"/>
        <v>2014</v>
      </c>
      <c r="T3681" s="12"/>
    </row>
    <row r="3682" spans="1:20" ht="42.75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8273</v>
      </c>
      <c r="O3682" t="s">
        <v>8274</v>
      </c>
      <c r="P3682">
        <f t="shared" si="231"/>
        <v>113</v>
      </c>
      <c r="Q3682">
        <f t="shared" si="228"/>
        <v>99.5</v>
      </c>
      <c r="R3682" s="10">
        <f t="shared" si="229"/>
        <v>42627.454097222217</v>
      </c>
      <c r="S3682" s="12">
        <f t="shared" si="230"/>
        <v>2016</v>
      </c>
      <c r="T3682" s="12"/>
    </row>
    <row r="3683" spans="1:20" ht="57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8273</v>
      </c>
      <c r="O3683" t="s">
        <v>8274</v>
      </c>
      <c r="P3683">
        <f t="shared" si="231"/>
        <v>112</v>
      </c>
      <c r="Q3683">
        <f t="shared" si="228"/>
        <v>62.17</v>
      </c>
      <c r="R3683" s="10">
        <f t="shared" si="229"/>
        <v>42374.651504629626</v>
      </c>
      <c r="S3683" s="12">
        <f t="shared" si="230"/>
        <v>2016</v>
      </c>
      <c r="T3683" s="12"/>
    </row>
    <row r="3684" spans="1:20" ht="42.75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8273</v>
      </c>
      <c r="O3684" t="s">
        <v>8274</v>
      </c>
      <c r="P3684">
        <f t="shared" si="231"/>
        <v>139</v>
      </c>
      <c r="Q3684">
        <f t="shared" si="228"/>
        <v>62.33</v>
      </c>
      <c r="R3684" s="10">
        <f t="shared" si="229"/>
        <v>41772.685393518521</v>
      </c>
      <c r="S3684" s="12">
        <f t="shared" si="230"/>
        <v>2014</v>
      </c>
      <c r="T3684" s="12"/>
    </row>
    <row r="3685" spans="1:20" ht="42.75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8273</v>
      </c>
      <c r="O3685" t="s">
        <v>8274</v>
      </c>
      <c r="P3685">
        <f t="shared" si="231"/>
        <v>111</v>
      </c>
      <c r="Q3685">
        <f t="shared" si="228"/>
        <v>58.79</v>
      </c>
      <c r="R3685" s="10">
        <f t="shared" si="229"/>
        <v>42633.116851851853</v>
      </c>
      <c r="S3685" s="12">
        <f t="shared" si="230"/>
        <v>2016</v>
      </c>
      <c r="T3685" s="12"/>
    </row>
    <row r="3686" spans="1:20" ht="42.75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8273</v>
      </c>
      <c r="O3686" t="s">
        <v>8274</v>
      </c>
      <c r="P3686">
        <f t="shared" si="231"/>
        <v>139</v>
      </c>
      <c r="Q3686">
        <f t="shared" si="228"/>
        <v>45.35</v>
      </c>
      <c r="R3686" s="10">
        <f t="shared" si="229"/>
        <v>42219.180393518516</v>
      </c>
      <c r="S3686" s="12">
        <f t="shared" si="230"/>
        <v>2015</v>
      </c>
      <c r="T3686" s="12"/>
    </row>
    <row r="3687" spans="1:20" ht="42.75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8273</v>
      </c>
      <c r="O3687" t="s">
        <v>8274</v>
      </c>
      <c r="P3687">
        <f t="shared" si="231"/>
        <v>106</v>
      </c>
      <c r="Q3687">
        <f t="shared" si="228"/>
        <v>41.94</v>
      </c>
      <c r="R3687" s="10">
        <f t="shared" si="229"/>
        <v>41753.593275462961</v>
      </c>
      <c r="S3687" s="12">
        <f t="shared" si="230"/>
        <v>2014</v>
      </c>
      <c r="T3687" s="12"/>
    </row>
    <row r="3688" spans="1:20" ht="42.75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8273</v>
      </c>
      <c r="O3688" t="s">
        <v>8274</v>
      </c>
      <c r="P3688">
        <f t="shared" si="231"/>
        <v>101</v>
      </c>
      <c r="Q3688">
        <f t="shared" si="228"/>
        <v>59.17</v>
      </c>
      <c r="R3688" s="10">
        <f t="shared" si="229"/>
        <v>42230.662731481483</v>
      </c>
      <c r="S3688" s="12">
        <f t="shared" si="230"/>
        <v>2015</v>
      </c>
      <c r="T3688" s="12"/>
    </row>
    <row r="3689" spans="1:20" ht="42.75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t="s">
        <v>8274</v>
      </c>
      <c r="P3689">
        <f t="shared" si="231"/>
        <v>100</v>
      </c>
      <c r="Q3689">
        <f t="shared" si="228"/>
        <v>200.49</v>
      </c>
      <c r="R3689" s="10">
        <f t="shared" si="229"/>
        <v>41787.218229166669</v>
      </c>
      <c r="S3689" s="12">
        <f t="shared" si="230"/>
        <v>2014</v>
      </c>
      <c r="T3689" s="12"/>
    </row>
    <row r="3690" spans="1:20" ht="42.75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8273</v>
      </c>
      <c r="O3690" t="s">
        <v>8274</v>
      </c>
      <c r="P3690">
        <f t="shared" si="231"/>
        <v>109</v>
      </c>
      <c r="Q3690">
        <f t="shared" si="228"/>
        <v>83.97</v>
      </c>
      <c r="R3690" s="10">
        <f t="shared" si="229"/>
        <v>41829.787083333329</v>
      </c>
      <c r="S3690" s="12">
        <f t="shared" si="230"/>
        <v>2014</v>
      </c>
      <c r="T3690" s="12"/>
    </row>
    <row r="3691" spans="1:20" ht="42.75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8273</v>
      </c>
      <c r="O3691" t="s">
        <v>8274</v>
      </c>
      <c r="P3691">
        <f t="shared" si="231"/>
        <v>118</v>
      </c>
      <c r="Q3691">
        <f t="shared" si="228"/>
        <v>57.26</v>
      </c>
      <c r="R3691" s="10">
        <f t="shared" si="229"/>
        <v>42147.826840277776</v>
      </c>
      <c r="S3691" s="12">
        <f t="shared" si="230"/>
        <v>2015</v>
      </c>
      <c r="T3691" s="12"/>
    </row>
    <row r="3692" spans="1:20" ht="42.75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8273</v>
      </c>
      <c r="O3692" t="s">
        <v>8274</v>
      </c>
      <c r="P3692">
        <f t="shared" si="231"/>
        <v>120</v>
      </c>
      <c r="Q3692">
        <f t="shared" si="228"/>
        <v>58.06</v>
      </c>
      <c r="R3692" s="10">
        <f t="shared" si="229"/>
        <v>41940.598182870373</v>
      </c>
      <c r="S3692" s="12">
        <f t="shared" si="230"/>
        <v>2014</v>
      </c>
      <c r="T3692" s="12"/>
    </row>
    <row r="3693" spans="1:20" ht="28.5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8273</v>
      </c>
      <c r="O3693" t="s">
        <v>8274</v>
      </c>
      <c r="P3693">
        <f t="shared" si="231"/>
        <v>128</v>
      </c>
      <c r="Q3693">
        <f t="shared" si="228"/>
        <v>186.8</v>
      </c>
      <c r="R3693" s="10">
        <f t="shared" si="229"/>
        <v>42020.700567129628</v>
      </c>
      <c r="S3693" s="12">
        <f t="shared" si="230"/>
        <v>2015</v>
      </c>
      <c r="T3693" s="12"/>
    </row>
    <row r="3694" spans="1:20" ht="28.5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8273</v>
      </c>
      <c r="O3694" t="s">
        <v>8274</v>
      </c>
      <c r="P3694">
        <f t="shared" si="231"/>
        <v>126</v>
      </c>
      <c r="Q3694">
        <f t="shared" si="228"/>
        <v>74.12</v>
      </c>
      <c r="R3694" s="10">
        <f t="shared" si="229"/>
        <v>41891.96503472222</v>
      </c>
      <c r="S3694" s="12">
        <f t="shared" si="230"/>
        <v>2014</v>
      </c>
      <c r="T3694" s="12"/>
    </row>
    <row r="3695" spans="1:20" ht="42.75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8273</v>
      </c>
      <c r="O3695" t="s">
        <v>8274</v>
      </c>
      <c r="P3695">
        <f t="shared" si="231"/>
        <v>129</v>
      </c>
      <c r="Q3695">
        <f t="shared" si="228"/>
        <v>30.71</v>
      </c>
      <c r="R3695" s="10">
        <f t="shared" si="229"/>
        <v>42309.191307870366</v>
      </c>
      <c r="S3695" s="12">
        <f t="shared" si="230"/>
        <v>2015</v>
      </c>
      <c r="T3695" s="12"/>
    </row>
    <row r="3696" spans="1:20" ht="42.75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8273</v>
      </c>
      <c r="O3696" t="s">
        <v>8274</v>
      </c>
      <c r="P3696">
        <f t="shared" si="231"/>
        <v>107</v>
      </c>
      <c r="Q3696">
        <f t="shared" si="228"/>
        <v>62.67</v>
      </c>
      <c r="R3696" s="10">
        <f t="shared" si="229"/>
        <v>42490.133877314816</v>
      </c>
      <c r="S3696" s="12">
        <f t="shared" si="230"/>
        <v>2016</v>
      </c>
      <c r="T3696" s="12"/>
    </row>
    <row r="3697" spans="1:20" ht="57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t="s">
        <v>8274</v>
      </c>
      <c r="P3697">
        <f t="shared" si="231"/>
        <v>100</v>
      </c>
      <c r="Q3697">
        <f t="shared" si="228"/>
        <v>121.36</v>
      </c>
      <c r="R3697" s="10">
        <f t="shared" si="229"/>
        <v>41995.870486111111</v>
      </c>
      <c r="S3697" s="12">
        <f t="shared" si="230"/>
        <v>2014</v>
      </c>
      <c r="T3697" s="12"/>
    </row>
    <row r="3698" spans="1:20" ht="42.75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8273</v>
      </c>
      <c r="O3698" t="s">
        <v>8274</v>
      </c>
      <c r="P3698">
        <f t="shared" si="231"/>
        <v>155</v>
      </c>
      <c r="Q3698">
        <f t="shared" si="228"/>
        <v>39.74</v>
      </c>
      <c r="R3698" s="10">
        <f t="shared" si="229"/>
        <v>41988.617083333331</v>
      </c>
      <c r="S3698" s="12">
        <f t="shared" si="230"/>
        <v>2014</v>
      </c>
      <c r="T3698" s="12"/>
    </row>
    <row r="3699" spans="1:20" ht="42.75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8273</v>
      </c>
      <c r="O3699" t="s">
        <v>8274</v>
      </c>
      <c r="P3699">
        <f t="shared" si="231"/>
        <v>108</v>
      </c>
      <c r="Q3699">
        <f t="shared" si="228"/>
        <v>72</v>
      </c>
      <c r="R3699" s="10">
        <f t="shared" si="229"/>
        <v>42479.465833333335</v>
      </c>
      <c r="S3699" s="12">
        <f t="shared" si="230"/>
        <v>2016</v>
      </c>
      <c r="T3699" s="12"/>
    </row>
    <row r="3700" spans="1:20" ht="42.75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8273</v>
      </c>
      <c r="O3700" t="s">
        <v>8274</v>
      </c>
      <c r="P3700">
        <f t="shared" si="231"/>
        <v>111</v>
      </c>
      <c r="Q3700">
        <f t="shared" si="228"/>
        <v>40.630000000000003</v>
      </c>
      <c r="R3700" s="10">
        <f t="shared" si="229"/>
        <v>42401.806562500002</v>
      </c>
      <c r="S3700" s="12">
        <f t="shared" si="230"/>
        <v>2016</v>
      </c>
      <c r="T3700" s="12"/>
    </row>
    <row r="3701" spans="1:20" ht="42.75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8273</v>
      </c>
      <c r="O3701" t="s">
        <v>8274</v>
      </c>
      <c r="P3701">
        <f t="shared" si="231"/>
        <v>101</v>
      </c>
      <c r="Q3701">
        <f t="shared" si="228"/>
        <v>63</v>
      </c>
      <c r="R3701" s="10">
        <f t="shared" si="229"/>
        <v>41897.602037037039</v>
      </c>
      <c r="S3701" s="12">
        <f t="shared" si="230"/>
        <v>2014</v>
      </c>
      <c r="T3701" s="12"/>
    </row>
    <row r="3702" spans="1:20" ht="28.5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8273</v>
      </c>
      <c r="O3702" t="s">
        <v>8274</v>
      </c>
      <c r="P3702">
        <f t="shared" si="231"/>
        <v>121</v>
      </c>
      <c r="Q3702">
        <f t="shared" si="228"/>
        <v>33.67</v>
      </c>
      <c r="R3702" s="10">
        <f t="shared" si="229"/>
        <v>41882.585648148146</v>
      </c>
      <c r="S3702" s="12">
        <f t="shared" si="230"/>
        <v>2014</v>
      </c>
      <c r="T3702" s="12"/>
    </row>
    <row r="3703" spans="1:20" ht="42.75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8273</v>
      </c>
      <c r="O3703" t="s">
        <v>8274</v>
      </c>
      <c r="P3703">
        <f t="shared" si="231"/>
        <v>100</v>
      </c>
      <c r="Q3703">
        <f t="shared" si="228"/>
        <v>38.590000000000003</v>
      </c>
      <c r="R3703" s="10">
        <f t="shared" si="229"/>
        <v>42129.541585648149</v>
      </c>
      <c r="S3703" s="12">
        <f t="shared" si="230"/>
        <v>2015</v>
      </c>
      <c r="T3703" s="12"/>
    </row>
    <row r="3704" spans="1:20" ht="42.75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8273</v>
      </c>
      <c r="O3704" t="s">
        <v>8274</v>
      </c>
      <c r="P3704">
        <f t="shared" si="231"/>
        <v>109</v>
      </c>
      <c r="Q3704">
        <f t="shared" si="228"/>
        <v>155.94999999999999</v>
      </c>
      <c r="R3704" s="10">
        <f t="shared" si="229"/>
        <v>42524.53800925926</v>
      </c>
      <c r="S3704" s="12">
        <f t="shared" si="230"/>
        <v>2016</v>
      </c>
      <c r="T3704" s="12"/>
    </row>
    <row r="3705" spans="1:20" ht="42.75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8273</v>
      </c>
      <c r="O3705" t="s">
        <v>8274</v>
      </c>
      <c r="P3705">
        <f t="shared" si="231"/>
        <v>123</v>
      </c>
      <c r="Q3705">
        <f t="shared" si="228"/>
        <v>43.2</v>
      </c>
      <c r="R3705" s="10">
        <f t="shared" si="229"/>
        <v>42556.504490740743</v>
      </c>
      <c r="S3705" s="12">
        <f t="shared" si="230"/>
        <v>2016</v>
      </c>
      <c r="T3705" s="12"/>
    </row>
    <row r="3706" spans="1:20" ht="42.75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8273</v>
      </c>
      <c r="O3706" t="s">
        <v>8274</v>
      </c>
      <c r="P3706">
        <f t="shared" si="231"/>
        <v>136</v>
      </c>
      <c r="Q3706">
        <f t="shared" si="228"/>
        <v>15.15</v>
      </c>
      <c r="R3706" s="10">
        <f t="shared" si="229"/>
        <v>42461.689745370371</v>
      </c>
      <c r="S3706" s="12">
        <f t="shared" si="230"/>
        <v>2016</v>
      </c>
      <c r="T3706" s="12"/>
    </row>
    <row r="3707" spans="1:20" ht="42.75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8273</v>
      </c>
      <c r="O3707" t="s">
        <v>8274</v>
      </c>
      <c r="P3707">
        <f t="shared" si="231"/>
        <v>103</v>
      </c>
      <c r="Q3707">
        <f t="shared" si="228"/>
        <v>83.57</v>
      </c>
      <c r="R3707" s="10">
        <f t="shared" si="229"/>
        <v>41792.542986111112</v>
      </c>
      <c r="S3707" s="12">
        <f t="shared" si="230"/>
        <v>2014</v>
      </c>
      <c r="T3707" s="12"/>
    </row>
    <row r="3708" spans="1:20" ht="42.75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8273</v>
      </c>
      <c r="O3708" t="s">
        <v>8274</v>
      </c>
      <c r="P3708">
        <f t="shared" si="231"/>
        <v>121</v>
      </c>
      <c r="Q3708">
        <f t="shared" si="228"/>
        <v>140</v>
      </c>
      <c r="R3708" s="10">
        <f t="shared" si="229"/>
        <v>41879.913761574076</v>
      </c>
      <c r="S3708" s="12">
        <f t="shared" si="230"/>
        <v>2014</v>
      </c>
      <c r="T3708" s="12"/>
    </row>
    <row r="3709" spans="1:20" ht="42.75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8273</v>
      </c>
      <c r="O3709" t="s">
        <v>8274</v>
      </c>
      <c r="P3709">
        <f t="shared" si="231"/>
        <v>186</v>
      </c>
      <c r="Q3709">
        <f t="shared" si="228"/>
        <v>80.87</v>
      </c>
      <c r="R3709" s="10">
        <f t="shared" si="229"/>
        <v>42552.048356481479</v>
      </c>
      <c r="S3709" s="12">
        <f t="shared" si="230"/>
        <v>2016</v>
      </c>
      <c r="T3709" s="12"/>
    </row>
    <row r="3710" spans="1:20" ht="57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8273</v>
      </c>
      <c r="O3710" t="s">
        <v>8274</v>
      </c>
      <c r="P3710">
        <f t="shared" si="231"/>
        <v>300</v>
      </c>
      <c r="Q3710">
        <f t="shared" si="228"/>
        <v>53.85</v>
      </c>
      <c r="R3710" s="10">
        <f t="shared" si="229"/>
        <v>41810.142199074071</v>
      </c>
      <c r="S3710" s="12">
        <f t="shared" si="230"/>
        <v>2014</v>
      </c>
      <c r="T3710" s="12"/>
    </row>
    <row r="3711" spans="1:20" ht="42.75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8273</v>
      </c>
      <c r="O3711" t="s">
        <v>8274</v>
      </c>
      <c r="P3711">
        <f t="shared" si="231"/>
        <v>108</v>
      </c>
      <c r="Q3711">
        <f t="shared" si="228"/>
        <v>30.93</v>
      </c>
      <c r="R3711" s="10">
        <f t="shared" si="229"/>
        <v>41785.707708333335</v>
      </c>
      <c r="S3711" s="12">
        <f t="shared" si="230"/>
        <v>2014</v>
      </c>
      <c r="T3711" s="12"/>
    </row>
    <row r="3712" spans="1:20" ht="28.5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8273</v>
      </c>
      <c r="O3712" t="s">
        <v>8274</v>
      </c>
      <c r="P3712">
        <f t="shared" si="231"/>
        <v>141</v>
      </c>
      <c r="Q3712">
        <f t="shared" si="228"/>
        <v>67.959999999999994</v>
      </c>
      <c r="R3712" s="10">
        <f t="shared" si="229"/>
        <v>42072.576249999998</v>
      </c>
      <c r="S3712" s="12">
        <f t="shared" si="230"/>
        <v>2015</v>
      </c>
      <c r="T3712" s="12"/>
    </row>
    <row r="3713" spans="1:20" ht="28.5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8273</v>
      </c>
      <c r="O3713" t="s">
        <v>8274</v>
      </c>
      <c r="P3713">
        <f t="shared" si="231"/>
        <v>114</v>
      </c>
      <c r="Q3713">
        <f t="shared" si="228"/>
        <v>27.14</v>
      </c>
      <c r="R3713" s="10">
        <f t="shared" si="229"/>
        <v>41779.724224537036</v>
      </c>
      <c r="S3713" s="12">
        <f t="shared" si="230"/>
        <v>2014</v>
      </c>
      <c r="T3713" s="12"/>
    </row>
    <row r="3714" spans="1:20" ht="42.75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8273</v>
      </c>
      <c r="O3714" t="s">
        <v>8274</v>
      </c>
      <c r="P3714">
        <f t="shared" si="231"/>
        <v>154</v>
      </c>
      <c r="Q3714">
        <f t="shared" si="228"/>
        <v>110.87</v>
      </c>
      <c r="R3714" s="10">
        <f t="shared" si="229"/>
        <v>42134.172071759262</v>
      </c>
      <c r="S3714" s="12">
        <f t="shared" si="230"/>
        <v>2015</v>
      </c>
      <c r="T3714" s="12"/>
    </row>
    <row r="3715" spans="1:20" ht="42.75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8273</v>
      </c>
      <c r="O3715" t="s">
        <v>8274</v>
      </c>
      <c r="P3715">
        <f t="shared" si="231"/>
        <v>102</v>
      </c>
      <c r="Q3715">
        <f t="shared" ref="Q3715:Q3778" si="232">IFERROR(ROUND(E3715/L3715,2),0)</f>
        <v>106.84</v>
      </c>
      <c r="R3715" s="10">
        <f t="shared" ref="R3715:R3778" si="233">(((J3715/60)/60)/24)+DATE(1970,1,1)</f>
        <v>42505.738032407404</v>
      </c>
      <c r="S3715" s="12">
        <f t="shared" ref="S3715:S3778" si="234">YEAR(R3715)</f>
        <v>2016</v>
      </c>
      <c r="T3715" s="12"/>
    </row>
    <row r="3716" spans="1:20" ht="42.75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8273</v>
      </c>
      <c r="O3716" t="s">
        <v>8274</v>
      </c>
      <c r="P3716">
        <f t="shared" ref="P3716:P3779" si="235">ROUND(E3716/D3716*100,0)</f>
        <v>102</v>
      </c>
      <c r="Q3716">
        <f t="shared" si="232"/>
        <v>105.52</v>
      </c>
      <c r="R3716" s="10">
        <f t="shared" si="233"/>
        <v>42118.556331018524</v>
      </c>
      <c r="S3716" s="12">
        <f t="shared" si="234"/>
        <v>2015</v>
      </c>
      <c r="T3716" s="12"/>
    </row>
    <row r="3717" spans="1:20" ht="42.75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8273</v>
      </c>
      <c r="O3717" t="s">
        <v>8274</v>
      </c>
      <c r="P3717">
        <f t="shared" si="235"/>
        <v>103</v>
      </c>
      <c r="Q3717">
        <f t="shared" si="232"/>
        <v>132.96</v>
      </c>
      <c r="R3717" s="10">
        <f t="shared" si="233"/>
        <v>42036.995590277773</v>
      </c>
      <c r="S3717" s="12">
        <f t="shared" si="234"/>
        <v>2015</v>
      </c>
      <c r="T3717" s="12"/>
    </row>
    <row r="3718" spans="1:20" ht="42.75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8273</v>
      </c>
      <c r="O3718" t="s">
        <v>8274</v>
      </c>
      <c r="P3718">
        <f t="shared" si="235"/>
        <v>156</v>
      </c>
      <c r="Q3718">
        <f t="shared" si="232"/>
        <v>51.92</v>
      </c>
      <c r="R3718" s="10">
        <f t="shared" si="233"/>
        <v>42360.887835648144</v>
      </c>
      <c r="S3718" s="12">
        <f t="shared" si="234"/>
        <v>2015</v>
      </c>
      <c r="T3718" s="12"/>
    </row>
    <row r="3719" spans="1:20" ht="42.75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8273</v>
      </c>
      <c r="O3719" t="s">
        <v>8274</v>
      </c>
      <c r="P3719">
        <f t="shared" si="235"/>
        <v>101</v>
      </c>
      <c r="Q3719">
        <f t="shared" si="232"/>
        <v>310</v>
      </c>
      <c r="R3719" s="10">
        <f t="shared" si="233"/>
        <v>42102.866307870368</v>
      </c>
      <c r="S3719" s="12">
        <f t="shared" si="234"/>
        <v>2015</v>
      </c>
      <c r="T3719" s="12"/>
    </row>
    <row r="3720" spans="1:20" ht="42.75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8273</v>
      </c>
      <c r="O3720" t="s">
        <v>8274</v>
      </c>
      <c r="P3720">
        <f t="shared" si="235"/>
        <v>239</v>
      </c>
      <c r="Q3720">
        <f t="shared" si="232"/>
        <v>26.02</v>
      </c>
      <c r="R3720" s="10">
        <f t="shared" si="233"/>
        <v>42032.716145833328</v>
      </c>
      <c r="S3720" s="12">
        <f t="shared" si="234"/>
        <v>2015</v>
      </c>
      <c r="T3720" s="12"/>
    </row>
    <row r="3721" spans="1:20" ht="28.5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8273</v>
      </c>
      <c r="O3721" t="s">
        <v>8274</v>
      </c>
      <c r="P3721">
        <f t="shared" si="235"/>
        <v>210</v>
      </c>
      <c r="Q3721">
        <f t="shared" si="232"/>
        <v>105</v>
      </c>
      <c r="R3721" s="10">
        <f t="shared" si="233"/>
        <v>42147.729930555557</v>
      </c>
      <c r="S3721" s="12">
        <f t="shared" si="234"/>
        <v>2015</v>
      </c>
      <c r="T3721" s="12"/>
    </row>
    <row r="3722" spans="1:20" ht="28.5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8273</v>
      </c>
      <c r="O3722" t="s">
        <v>8274</v>
      </c>
      <c r="P3722">
        <f t="shared" si="235"/>
        <v>105</v>
      </c>
      <c r="Q3722">
        <f t="shared" si="232"/>
        <v>86.23</v>
      </c>
      <c r="R3722" s="10">
        <f t="shared" si="233"/>
        <v>42165.993125000001</v>
      </c>
      <c r="S3722" s="12">
        <f t="shared" si="234"/>
        <v>2015</v>
      </c>
      <c r="T3722" s="12"/>
    </row>
    <row r="3723" spans="1:20" ht="42.75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8273</v>
      </c>
      <c r="O3723" t="s">
        <v>8274</v>
      </c>
      <c r="P3723">
        <f t="shared" si="235"/>
        <v>101</v>
      </c>
      <c r="Q3723">
        <f t="shared" si="232"/>
        <v>114.55</v>
      </c>
      <c r="R3723" s="10">
        <f t="shared" si="233"/>
        <v>41927.936157407406</v>
      </c>
      <c r="S3723" s="12">
        <f t="shared" si="234"/>
        <v>2014</v>
      </c>
      <c r="T3723" s="12"/>
    </row>
    <row r="3724" spans="1:20" ht="57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8273</v>
      </c>
      <c r="O3724" t="s">
        <v>8274</v>
      </c>
      <c r="P3724">
        <f t="shared" si="235"/>
        <v>111</v>
      </c>
      <c r="Q3724">
        <f t="shared" si="232"/>
        <v>47.66</v>
      </c>
      <c r="R3724" s="10">
        <f t="shared" si="233"/>
        <v>42381.671840277777</v>
      </c>
      <c r="S3724" s="12">
        <f t="shared" si="234"/>
        <v>2016</v>
      </c>
      <c r="T3724" s="12"/>
    </row>
    <row r="3725" spans="1:20" ht="28.5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8273</v>
      </c>
      <c r="O3725" t="s">
        <v>8274</v>
      </c>
      <c r="P3725">
        <f t="shared" si="235"/>
        <v>102</v>
      </c>
      <c r="Q3725">
        <f t="shared" si="232"/>
        <v>72.89</v>
      </c>
      <c r="R3725" s="10">
        <f t="shared" si="233"/>
        <v>41943.753032407411</v>
      </c>
      <c r="S3725" s="12">
        <f t="shared" si="234"/>
        <v>2014</v>
      </c>
      <c r="T3725" s="12"/>
    </row>
    <row r="3726" spans="1:20" ht="42.75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8273</v>
      </c>
      <c r="O3726" t="s">
        <v>8274</v>
      </c>
      <c r="P3726">
        <f t="shared" si="235"/>
        <v>103</v>
      </c>
      <c r="Q3726">
        <f t="shared" si="232"/>
        <v>49.55</v>
      </c>
      <c r="R3726" s="10">
        <f t="shared" si="233"/>
        <v>42465.491435185191</v>
      </c>
      <c r="S3726" s="12">
        <f t="shared" si="234"/>
        <v>2016</v>
      </c>
      <c r="T3726" s="12"/>
    </row>
    <row r="3727" spans="1:20" ht="42.75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8273</v>
      </c>
      <c r="O3727" t="s">
        <v>8274</v>
      </c>
      <c r="P3727">
        <f t="shared" si="235"/>
        <v>127</v>
      </c>
      <c r="Q3727">
        <f t="shared" si="232"/>
        <v>25.4</v>
      </c>
      <c r="R3727" s="10">
        <f t="shared" si="233"/>
        <v>42401.945219907408</v>
      </c>
      <c r="S3727" s="12">
        <f t="shared" si="234"/>
        <v>2016</v>
      </c>
      <c r="T3727" s="12"/>
    </row>
    <row r="3728" spans="1:20" ht="42.75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8273</v>
      </c>
      <c r="O3728" t="s">
        <v>8274</v>
      </c>
      <c r="P3728">
        <f t="shared" si="235"/>
        <v>339</v>
      </c>
      <c r="Q3728">
        <f t="shared" si="232"/>
        <v>62.59</v>
      </c>
      <c r="R3728" s="10">
        <f t="shared" si="233"/>
        <v>42462.140868055561</v>
      </c>
      <c r="S3728" s="12">
        <f t="shared" si="234"/>
        <v>2016</v>
      </c>
      <c r="T3728" s="12"/>
    </row>
    <row r="3729" spans="1:20" ht="42.75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8273</v>
      </c>
      <c r="O3729" t="s">
        <v>8274</v>
      </c>
      <c r="P3729">
        <f t="shared" si="235"/>
        <v>101</v>
      </c>
      <c r="Q3729">
        <f t="shared" si="232"/>
        <v>61.06</v>
      </c>
      <c r="R3729" s="10">
        <f t="shared" si="233"/>
        <v>42632.348310185189</v>
      </c>
      <c r="S3729" s="12">
        <f t="shared" si="234"/>
        <v>2016</v>
      </c>
      <c r="T3729" s="12"/>
    </row>
    <row r="3730" spans="1:20" ht="42.75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8273</v>
      </c>
      <c r="O3730" t="s">
        <v>8274</v>
      </c>
      <c r="P3730">
        <f t="shared" si="235"/>
        <v>9</v>
      </c>
      <c r="Q3730">
        <f t="shared" si="232"/>
        <v>60.06</v>
      </c>
      <c r="R3730" s="10">
        <f t="shared" si="233"/>
        <v>42205.171018518522</v>
      </c>
      <c r="S3730" s="12">
        <f t="shared" si="234"/>
        <v>2015</v>
      </c>
      <c r="T3730" s="12"/>
    </row>
    <row r="3731" spans="1:20" ht="42.75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8273</v>
      </c>
      <c r="O3731" t="s">
        <v>8274</v>
      </c>
      <c r="P3731">
        <f t="shared" si="235"/>
        <v>7</v>
      </c>
      <c r="Q3731">
        <f t="shared" si="232"/>
        <v>72.400000000000006</v>
      </c>
      <c r="R3731" s="10">
        <f t="shared" si="233"/>
        <v>42041.205000000002</v>
      </c>
      <c r="S3731" s="12">
        <f t="shared" si="234"/>
        <v>2015</v>
      </c>
      <c r="T3731" s="12"/>
    </row>
    <row r="3732" spans="1:20" ht="42.75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8273</v>
      </c>
      <c r="O3732" t="s">
        <v>8274</v>
      </c>
      <c r="P3732">
        <f t="shared" si="235"/>
        <v>10</v>
      </c>
      <c r="Q3732">
        <f t="shared" si="232"/>
        <v>100</v>
      </c>
      <c r="R3732" s="10">
        <f t="shared" si="233"/>
        <v>42203.677766203706</v>
      </c>
      <c r="S3732" s="12">
        <f t="shared" si="234"/>
        <v>2015</v>
      </c>
      <c r="T3732" s="12"/>
    </row>
    <row r="3733" spans="1:20" ht="42.75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8273</v>
      </c>
      <c r="O3733" t="s">
        <v>8274</v>
      </c>
      <c r="P3733">
        <f t="shared" si="235"/>
        <v>11</v>
      </c>
      <c r="Q3733">
        <f t="shared" si="232"/>
        <v>51.67</v>
      </c>
      <c r="R3733" s="10">
        <f t="shared" si="233"/>
        <v>41983.752847222218</v>
      </c>
      <c r="S3733" s="12">
        <f t="shared" si="234"/>
        <v>2014</v>
      </c>
      <c r="T3733" s="12"/>
    </row>
    <row r="3734" spans="1:20" ht="42.75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8273</v>
      </c>
      <c r="O3734" t="s">
        <v>8274</v>
      </c>
      <c r="P3734">
        <f t="shared" si="235"/>
        <v>15</v>
      </c>
      <c r="Q3734">
        <f t="shared" si="232"/>
        <v>32.75</v>
      </c>
      <c r="R3734" s="10">
        <f t="shared" si="233"/>
        <v>41968.677465277782</v>
      </c>
      <c r="S3734" s="12">
        <f t="shared" si="234"/>
        <v>2014</v>
      </c>
      <c r="T3734" s="12"/>
    </row>
    <row r="3735" spans="1:20" ht="42.75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8273</v>
      </c>
      <c r="O3735" t="s">
        <v>8274</v>
      </c>
      <c r="P3735">
        <f t="shared" si="235"/>
        <v>0</v>
      </c>
      <c r="Q3735">
        <f t="shared" si="232"/>
        <v>0</v>
      </c>
      <c r="R3735" s="10">
        <f t="shared" si="233"/>
        <v>42103.024398148147</v>
      </c>
      <c r="S3735" s="12">
        <f t="shared" si="234"/>
        <v>2015</v>
      </c>
      <c r="T3735" s="12"/>
    </row>
    <row r="3736" spans="1:20" ht="42.75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8273</v>
      </c>
      <c r="O3736" t="s">
        <v>8274</v>
      </c>
      <c r="P3736">
        <f t="shared" si="235"/>
        <v>28</v>
      </c>
      <c r="Q3736">
        <f t="shared" si="232"/>
        <v>61</v>
      </c>
      <c r="R3736" s="10">
        <f t="shared" si="233"/>
        <v>42089.901574074072</v>
      </c>
      <c r="S3736" s="12">
        <f t="shared" si="234"/>
        <v>2015</v>
      </c>
      <c r="T3736" s="12"/>
    </row>
    <row r="3737" spans="1:20" ht="28.5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8273</v>
      </c>
      <c r="O3737" t="s">
        <v>8274</v>
      </c>
      <c r="P3737">
        <f t="shared" si="235"/>
        <v>13</v>
      </c>
      <c r="Q3737">
        <f t="shared" si="232"/>
        <v>10</v>
      </c>
      <c r="R3737" s="10">
        <f t="shared" si="233"/>
        <v>42122.693159722221</v>
      </c>
      <c r="S3737" s="12">
        <f t="shared" si="234"/>
        <v>2015</v>
      </c>
      <c r="T3737" s="12"/>
    </row>
    <row r="3738" spans="1:20" ht="42.75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8273</v>
      </c>
      <c r="O3738" t="s">
        <v>8274</v>
      </c>
      <c r="P3738">
        <f t="shared" si="235"/>
        <v>1</v>
      </c>
      <c r="Q3738">
        <f t="shared" si="232"/>
        <v>10</v>
      </c>
      <c r="R3738" s="10">
        <f t="shared" si="233"/>
        <v>42048.711724537032</v>
      </c>
      <c r="S3738" s="12">
        <f t="shared" si="234"/>
        <v>2015</v>
      </c>
      <c r="T3738" s="12"/>
    </row>
    <row r="3739" spans="1:20" ht="28.5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8273</v>
      </c>
      <c r="O3739" t="s">
        <v>8274</v>
      </c>
      <c r="P3739">
        <f t="shared" si="235"/>
        <v>21</v>
      </c>
      <c r="Q3739">
        <f t="shared" si="232"/>
        <v>37.5</v>
      </c>
      <c r="R3739" s="10">
        <f t="shared" si="233"/>
        <v>42297.691006944442</v>
      </c>
      <c r="S3739" s="12">
        <f t="shared" si="234"/>
        <v>2015</v>
      </c>
      <c r="T3739" s="12"/>
    </row>
    <row r="3740" spans="1:20" ht="28.5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8273</v>
      </c>
      <c r="O3740" t="s">
        <v>8274</v>
      </c>
      <c r="P3740">
        <f t="shared" si="235"/>
        <v>18</v>
      </c>
      <c r="Q3740">
        <f t="shared" si="232"/>
        <v>45</v>
      </c>
      <c r="R3740" s="10">
        <f t="shared" si="233"/>
        <v>41813.938715277778</v>
      </c>
      <c r="S3740" s="12">
        <f t="shared" si="234"/>
        <v>2014</v>
      </c>
      <c r="T3740" s="12"/>
    </row>
    <row r="3741" spans="1:20" ht="42.75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8273</v>
      </c>
      <c r="O3741" t="s">
        <v>8274</v>
      </c>
      <c r="P3741">
        <f t="shared" si="235"/>
        <v>20</v>
      </c>
      <c r="Q3741">
        <f t="shared" si="232"/>
        <v>100.63</v>
      </c>
      <c r="R3741" s="10">
        <f t="shared" si="233"/>
        <v>42548.449861111112</v>
      </c>
      <c r="S3741" s="12">
        <f t="shared" si="234"/>
        <v>2016</v>
      </c>
      <c r="T3741" s="12"/>
    </row>
    <row r="3742" spans="1:20" ht="42.75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8273</v>
      </c>
      <c r="O3742" t="s">
        <v>8274</v>
      </c>
      <c r="P3742">
        <f t="shared" si="235"/>
        <v>18</v>
      </c>
      <c r="Q3742">
        <f t="shared" si="232"/>
        <v>25.57</v>
      </c>
      <c r="R3742" s="10">
        <f t="shared" si="233"/>
        <v>41833.089756944442</v>
      </c>
      <c r="S3742" s="12">
        <f t="shared" si="234"/>
        <v>2014</v>
      </c>
      <c r="T3742" s="12"/>
    </row>
    <row r="3743" spans="1:20" ht="42.75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8273</v>
      </c>
      <c r="O3743" t="s">
        <v>8274</v>
      </c>
      <c r="P3743">
        <f t="shared" si="235"/>
        <v>0</v>
      </c>
      <c r="Q3743">
        <f t="shared" si="232"/>
        <v>0</v>
      </c>
      <c r="R3743" s="10">
        <f t="shared" si="233"/>
        <v>42325.920717592591</v>
      </c>
      <c r="S3743" s="12">
        <f t="shared" si="234"/>
        <v>2015</v>
      </c>
      <c r="T3743" s="12"/>
    </row>
    <row r="3744" spans="1:20" ht="42.75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8273</v>
      </c>
      <c r="O3744" t="s">
        <v>8274</v>
      </c>
      <c r="P3744">
        <f t="shared" si="235"/>
        <v>2</v>
      </c>
      <c r="Q3744">
        <f t="shared" si="232"/>
        <v>25</v>
      </c>
      <c r="R3744" s="10">
        <f t="shared" si="233"/>
        <v>41858.214629629627</v>
      </c>
      <c r="S3744" s="12">
        <f t="shared" si="234"/>
        <v>2014</v>
      </c>
      <c r="T3744" s="12"/>
    </row>
    <row r="3745" spans="1:20" ht="28.5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8273</v>
      </c>
      <c r="O3745" t="s">
        <v>8274</v>
      </c>
      <c r="P3745">
        <f t="shared" si="235"/>
        <v>0</v>
      </c>
      <c r="Q3745">
        <f t="shared" si="232"/>
        <v>0</v>
      </c>
      <c r="R3745" s="10">
        <f t="shared" si="233"/>
        <v>41793.710231481484</v>
      </c>
      <c r="S3745" s="12">
        <f t="shared" si="234"/>
        <v>2014</v>
      </c>
      <c r="T3745" s="12"/>
    </row>
    <row r="3746" spans="1:20" ht="42.75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8273</v>
      </c>
      <c r="O3746" t="s">
        <v>8274</v>
      </c>
      <c r="P3746">
        <f t="shared" si="235"/>
        <v>0</v>
      </c>
      <c r="Q3746">
        <f t="shared" si="232"/>
        <v>0</v>
      </c>
      <c r="R3746" s="10">
        <f t="shared" si="233"/>
        <v>41793.814259259263</v>
      </c>
      <c r="S3746" s="12">
        <f t="shared" si="234"/>
        <v>2014</v>
      </c>
      <c r="T3746" s="12"/>
    </row>
    <row r="3747" spans="1:20" ht="42.75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8273</v>
      </c>
      <c r="O3747" t="s">
        <v>8274</v>
      </c>
      <c r="P3747">
        <f t="shared" si="235"/>
        <v>10</v>
      </c>
      <c r="Q3747">
        <f t="shared" si="232"/>
        <v>10</v>
      </c>
      <c r="R3747" s="10">
        <f t="shared" si="233"/>
        <v>41831.697939814818</v>
      </c>
      <c r="S3747" s="12">
        <f t="shared" si="234"/>
        <v>2014</v>
      </c>
      <c r="T3747" s="12"/>
    </row>
    <row r="3748" spans="1:20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8273</v>
      </c>
      <c r="O3748" t="s">
        <v>8274</v>
      </c>
      <c r="P3748">
        <f t="shared" si="235"/>
        <v>2</v>
      </c>
      <c r="Q3748">
        <f t="shared" si="232"/>
        <v>202</v>
      </c>
      <c r="R3748" s="10">
        <f t="shared" si="233"/>
        <v>42621.389340277776</v>
      </c>
      <c r="S3748" s="12">
        <f t="shared" si="234"/>
        <v>2016</v>
      </c>
      <c r="T3748" s="12"/>
    </row>
    <row r="3749" spans="1:20" ht="28.5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8273</v>
      </c>
      <c r="O3749" t="s">
        <v>8274</v>
      </c>
      <c r="P3749">
        <f t="shared" si="235"/>
        <v>1</v>
      </c>
      <c r="Q3749">
        <f t="shared" si="232"/>
        <v>25</v>
      </c>
      <c r="R3749" s="10">
        <f t="shared" si="233"/>
        <v>42164.299722222218</v>
      </c>
      <c r="S3749" s="12">
        <f t="shared" si="234"/>
        <v>2015</v>
      </c>
      <c r="T3749" s="12"/>
    </row>
    <row r="3750" spans="1:20" ht="42.75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8273</v>
      </c>
      <c r="O3750" t="s">
        <v>8315</v>
      </c>
      <c r="P3750">
        <f t="shared" si="235"/>
        <v>104</v>
      </c>
      <c r="Q3750">
        <f t="shared" si="232"/>
        <v>99.54</v>
      </c>
      <c r="R3750" s="10">
        <f t="shared" si="233"/>
        <v>42395.706435185188</v>
      </c>
      <c r="S3750" s="12">
        <f t="shared" si="234"/>
        <v>2016</v>
      </c>
      <c r="T3750" s="12"/>
    </row>
    <row r="3751" spans="1:20" ht="42.75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8273</v>
      </c>
      <c r="O3751" t="s">
        <v>8315</v>
      </c>
      <c r="P3751">
        <f t="shared" si="235"/>
        <v>105</v>
      </c>
      <c r="Q3751">
        <f t="shared" si="232"/>
        <v>75</v>
      </c>
      <c r="R3751" s="10">
        <f t="shared" si="233"/>
        <v>42458.127175925925</v>
      </c>
      <c r="S3751" s="12">
        <f t="shared" si="234"/>
        <v>2016</v>
      </c>
      <c r="T3751" s="12"/>
    </row>
    <row r="3752" spans="1:20" ht="85.5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8273</v>
      </c>
      <c r="O3752" t="s">
        <v>8315</v>
      </c>
      <c r="P3752">
        <f t="shared" si="235"/>
        <v>100</v>
      </c>
      <c r="Q3752">
        <f t="shared" si="232"/>
        <v>215.25</v>
      </c>
      <c r="R3752" s="10">
        <f t="shared" si="233"/>
        <v>42016.981574074074</v>
      </c>
      <c r="S3752" s="12">
        <f t="shared" si="234"/>
        <v>2015</v>
      </c>
      <c r="T3752" s="12"/>
    </row>
    <row r="3753" spans="1:20" ht="42.75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8273</v>
      </c>
      <c r="O3753" t="s">
        <v>8315</v>
      </c>
      <c r="P3753">
        <f t="shared" si="235"/>
        <v>133</v>
      </c>
      <c r="Q3753">
        <f t="shared" si="232"/>
        <v>120.55</v>
      </c>
      <c r="R3753" s="10">
        <f t="shared" si="233"/>
        <v>42403.035567129627</v>
      </c>
      <c r="S3753" s="12">
        <f t="shared" si="234"/>
        <v>2016</v>
      </c>
      <c r="T3753" s="12"/>
    </row>
    <row r="3754" spans="1:20" ht="57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8273</v>
      </c>
      <c r="O3754" t="s">
        <v>8315</v>
      </c>
      <c r="P3754">
        <f t="shared" si="235"/>
        <v>113</v>
      </c>
      <c r="Q3754">
        <f t="shared" si="232"/>
        <v>37.67</v>
      </c>
      <c r="R3754" s="10">
        <f t="shared" si="233"/>
        <v>42619.802488425921</v>
      </c>
      <c r="S3754" s="12">
        <f t="shared" si="234"/>
        <v>2016</v>
      </c>
      <c r="T3754" s="12"/>
    </row>
    <row r="3755" spans="1:20" ht="42.75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8273</v>
      </c>
      <c r="O3755" t="s">
        <v>8315</v>
      </c>
      <c r="P3755">
        <f t="shared" si="235"/>
        <v>103</v>
      </c>
      <c r="Q3755">
        <f t="shared" si="232"/>
        <v>172.23</v>
      </c>
      <c r="R3755" s="10">
        <f t="shared" si="233"/>
        <v>42128.824074074073</v>
      </c>
      <c r="S3755" s="12">
        <f t="shared" si="234"/>
        <v>2015</v>
      </c>
      <c r="T3755" s="12"/>
    </row>
    <row r="3756" spans="1:20" ht="42.75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8273</v>
      </c>
      <c r="O3756" t="s">
        <v>8315</v>
      </c>
      <c r="P3756">
        <f t="shared" si="235"/>
        <v>120</v>
      </c>
      <c r="Q3756">
        <f t="shared" si="232"/>
        <v>111.11</v>
      </c>
      <c r="R3756" s="10">
        <f t="shared" si="233"/>
        <v>41808.881215277775</v>
      </c>
      <c r="S3756" s="12">
        <f t="shared" si="234"/>
        <v>2014</v>
      </c>
      <c r="T3756" s="12"/>
    </row>
    <row r="3757" spans="1:20" ht="42.75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8273</v>
      </c>
      <c r="O3757" t="s">
        <v>8315</v>
      </c>
      <c r="P3757">
        <f t="shared" si="235"/>
        <v>130</v>
      </c>
      <c r="Q3757">
        <f t="shared" si="232"/>
        <v>25.46</v>
      </c>
      <c r="R3757" s="10">
        <f t="shared" si="233"/>
        <v>42445.866979166662</v>
      </c>
      <c r="S3757" s="12">
        <f t="shared" si="234"/>
        <v>2016</v>
      </c>
      <c r="T3757" s="12"/>
    </row>
    <row r="3758" spans="1:20" ht="42.75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8273</v>
      </c>
      <c r="O3758" t="s">
        <v>8315</v>
      </c>
      <c r="P3758">
        <f t="shared" si="235"/>
        <v>101</v>
      </c>
      <c r="Q3758">
        <f t="shared" si="232"/>
        <v>267.64999999999998</v>
      </c>
      <c r="R3758" s="10">
        <f t="shared" si="233"/>
        <v>41771.814791666664</v>
      </c>
      <c r="S3758" s="12">
        <f t="shared" si="234"/>
        <v>2014</v>
      </c>
      <c r="T3758" s="12"/>
    </row>
    <row r="3759" spans="1:20" ht="42.75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8273</v>
      </c>
      <c r="O3759" t="s">
        <v>8315</v>
      </c>
      <c r="P3759">
        <f t="shared" si="235"/>
        <v>109</v>
      </c>
      <c r="Q3759">
        <f t="shared" si="232"/>
        <v>75.959999999999994</v>
      </c>
      <c r="R3759" s="10">
        <f t="shared" si="233"/>
        <v>41954.850868055553</v>
      </c>
      <c r="S3759" s="12">
        <f t="shared" si="234"/>
        <v>2014</v>
      </c>
      <c r="T3759" s="12"/>
    </row>
    <row r="3760" spans="1:20" ht="28.5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8273</v>
      </c>
      <c r="O3760" t="s">
        <v>8315</v>
      </c>
      <c r="P3760">
        <f t="shared" si="235"/>
        <v>102</v>
      </c>
      <c r="Q3760">
        <f t="shared" si="232"/>
        <v>59.04</v>
      </c>
      <c r="R3760" s="10">
        <f t="shared" si="233"/>
        <v>41747.471504629626</v>
      </c>
      <c r="S3760" s="12">
        <f t="shared" si="234"/>
        <v>2014</v>
      </c>
      <c r="T3760" s="12"/>
    </row>
    <row r="3761" spans="1:20" ht="28.5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8273</v>
      </c>
      <c r="O3761" t="s">
        <v>8315</v>
      </c>
      <c r="P3761">
        <f t="shared" si="235"/>
        <v>110</v>
      </c>
      <c r="Q3761">
        <f t="shared" si="232"/>
        <v>50.11</v>
      </c>
      <c r="R3761" s="10">
        <f t="shared" si="233"/>
        <v>42182.108252314814</v>
      </c>
      <c r="S3761" s="12">
        <f t="shared" si="234"/>
        <v>2015</v>
      </c>
      <c r="T3761" s="12"/>
    </row>
    <row r="3762" spans="1:20" ht="42.75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8273</v>
      </c>
      <c r="O3762" t="s">
        <v>8315</v>
      </c>
      <c r="P3762">
        <f t="shared" si="235"/>
        <v>101</v>
      </c>
      <c r="Q3762">
        <f t="shared" si="232"/>
        <v>55.5</v>
      </c>
      <c r="R3762" s="10">
        <f t="shared" si="233"/>
        <v>41739.525300925925</v>
      </c>
      <c r="S3762" s="12">
        <f t="shared" si="234"/>
        <v>2014</v>
      </c>
      <c r="T3762" s="12"/>
    </row>
    <row r="3763" spans="1:20" ht="42.75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8273</v>
      </c>
      <c r="O3763" t="s">
        <v>8315</v>
      </c>
      <c r="P3763">
        <f t="shared" si="235"/>
        <v>100</v>
      </c>
      <c r="Q3763">
        <f t="shared" si="232"/>
        <v>166.67</v>
      </c>
      <c r="R3763" s="10">
        <f t="shared" si="233"/>
        <v>42173.466863425929</v>
      </c>
      <c r="S3763" s="12">
        <f t="shared" si="234"/>
        <v>2015</v>
      </c>
      <c r="T3763" s="12"/>
    </row>
    <row r="3764" spans="1:20" ht="42.75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8273</v>
      </c>
      <c r="O3764" t="s">
        <v>8315</v>
      </c>
      <c r="P3764">
        <f t="shared" si="235"/>
        <v>106</v>
      </c>
      <c r="Q3764">
        <f t="shared" si="232"/>
        <v>47.43</v>
      </c>
      <c r="R3764" s="10">
        <f t="shared" si="233"/>
        <v>42193.813530092593</v>
      </c>
      <c r="S3764" s="12">
        <f t="shared" si="234"/>
        <v>2015</v>
      </c>
      <c r="T3764" s="12"/>
    </row>
    <row r="3765" spans="1:20" ht="28.5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8273</v>
      </c>
      <c r="O3765" t="s">
        <v>8315</v>
      </c>
      <c r="P3765">
        <f t="shared" si="235"/>
        <v>100</v>
      </c>
      <c r="Q3765">
        <f t="shared" si="232"/>
        <v>64.94</v>
      </c>
      <c r="R3765" s="10">
        <f t="shared" si="233"/>
        <v>42065.750300925924</v>
      </c>
      <c r="S3765" s="12">
        <f t="shared" si="234"/>
        <v>2015</v>
      </c>
      <c r="T3765" s="12"/>
    </row>
    <row r="3766" spans="1:20" ht="42.75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8273</v>
      </c>
      <c r="O3766" t="s">
        <v>8315</v>
      </c>
      <c r="P3766">
        <f t="shared" si="235"/>
        <v>100</v>
      </c>
      <c r="Q3766">
        <f t="shared" si="232"/>
        <v>55.56</v>
      </c>
      <c r="R3766" s="10">
        <f t="shared" si="233"/>
        <v>42499.842962962968</v>
      </c>
      <c r="S3766" s="12">
        <f t="shared" si="234"/>
        <v>2016</v>
      </c>
      <c r="T3766" s="12"/>
    </row>
    <row r="3767" spans="1:20" ht="42.75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8273</v>
      </c>
      <c r="O3767" t="s">
        <v>8315</v>
      </c>
      <c r="P3767">
        <f t="shared" si="235"/>
        <v>113</v>
      </c>
      <c r="Q3767">
        <f t="shared" si="232"/>
        <v>74.22</v>
      </c>
      <c r="R3767" s="10">
        <f t="shared" si="233"/>
        <v>41820.776412037041</v>
      </c>
      <c r="S3767" s="12">
        <f t="shared" si="234"/>
        <v>2014</v>
      </c>
      <c r="T3767" s="12"/>
    </row>
    <row r="3768" spans="1:20" ht="28.5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8273</v>
      </c>
      <c r="O3768" t="s">
        <v>8315</v>
      </c>
      <c r="P3768">
        <f t="shared" si="235"/>
        <v>103</v>
      </c>
      <c r="Q3768">
        <f t="shared" si="232"/>
        <v>106.93</v>
      </c>
      <c r="R3768" s="10">
        <f t="shared" si="233"/>
        <v>41788.167187500003</v>
      </c>
      <c r="S3768" s="12">
        <f t="shared" si="234"/>
        <v>2014</v>
      </c>
      <c r="T3768" s="12"/>
    </row>
    <row r="3769" spans="1:20" ht="42.75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8273</v>
      </c>
      <c r="O3769" t="s">
        <v>8315</v>
      </c>
      <c r="P3769">
        <f t="shared" si="235"/>
        <v>117</v>
      </c>
      <c r="Q3769">
        <f t="shared" si="232"/>
        <v>41.7</v>
      </c>
      <c r="R3769" s="10">
        <f t="shared" si="233"/>
        <v>42050.019641203704</v>
      </c>
      <c r="S3769" s="12">
        <f t="shared" si="234"/>
        <v>2015</v>
      </c>
      <c r="T3769" s="12"/>
    </row>
    <row r="3770" spans="1:20" ht="42.75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8273</v>
      </c>
      <c r="O3770" t="s">
        <v>8315</v>
      </c>
      <c r="P3770">
        <f t="shared" si="235"/>
        <v>108</v>
      </c>
      <c r="Q3770">
        <f t="shared" si="232"/>
        <v>74.239999999999995</v>
      </c>
      <c r="R3770" s="10">
        <f t="shared" si="233"/>
        <v>41772.727893518517</v>
      </c>
      <c r="S3770" s="12">
        <f t="shared" si="234"/>
        <v>2014</v>
      </c>
      <c r="T3770" s="12"/>
    </row>
    <row r="3771" spans="1:20" ht="42.75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8273</v>
      </c>
      <c r="O3771" t="s">
        <v>8315</v>
      </c>
      <c r="P3771">
        <f t="shared" si="235"/>
        <v>100</v>
      </c>
      <c r="Q3771">
        <f t="shared" si="232"/>
        <v>73.33</v>
      </c>
      <c r="R3771" s="10">
        <f t="shared" si="233"/>
        <v>42445.598136574074</v>
      </c>
      <c r="S3771" s="12">
        <f t="shared" si="234"/>
        <v>2016</v>
      </c>
      <c r="T3771" s="12"/>
    </row>
    <row r="3772" spans="1:20" ht="42.75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8273</v>
      </c>
      <c r="O3772" t="s">
        <v>8315</v>
      </c>
      <c r="P3772">
        <f t="shared" si="235"/>
        <v>100</v>
      </c>
      <c r="Q3772">
        <f t="shared" si="232"/>
        <v>100</v>
      </c>
      <c r="R3772" s="10">
        <f t="shared" si="233"/>
        <v>42138.930671296301</v>
      </c>
      <c r="S3772" s="12">
        <f t="shared" si="234"/>
        <v>2015</v>
      </c>
      <c r="T3772" s="12"/>
    </row>
    <row r="3773" spans="1:20" ht="28.5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8273</v>
      </c>
      <c r="O3773" t="s">
        <v>8315</v>
      </c>
      <c r="P3773">
        <f t="shared" si="235"/>
        <v>146</v>
      </c>
      <c r="Q3773">
        <f t="shared" si="232"/>
        <v>38.42</v>
      </c>
      <c r="R3773" s="10">
        <f t="shared" si="233"/>
        <v>42493.857083333336</v>
      </c>
      <c r="S3773" s="12">
        <f t="shared" si="234"/>
        <v>2016</v>
      </c>
      <c r="T3773" s="12"/>
    </row>
    <row r="3774" spans="1:20" ht="42.75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8273</v>
      </c>
      <c r="O3774" t="s">
        <v>8315</v>
      </c>
      <c r="P3774">
        <f t="shared" si="235"/>
        <v>110</v>
      </c>
      <c r="Q3774">
        <f t="shared" si="232"/>
        <v>166.97</v>
      </c>
      <c r="R3774" s="10">
        <f t="shared" si="233"/>
        <v>42682.616967592592</v>
      </c>
      <c r="S3774" s="12">
        <f t="shared" si="234"/>
        <v>2016</v>
      </c>
      <c r="T3774" s="12"/>
    </row>
    <row r="3775" spans="1:20" ht="28.5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8273</v>
      </c>
      <c r="O3775" t="s">
        <v>8315</v>
      </c>
      <c r="P3775">
        <f t="shared" si="235"/>
        <v>108</v>
      </c>
      <c r="Q3775">
        <f t="shared" si="232"/>
        <v>94.91</v>
      </c>
      <c r="R3775" s="10">
        <f t="shared" si="233"/>
        <v>42656.005173611105</v>
      </c>
      <c r="S3775" s="12">
        <f t="shared" si="234"/>
        <v>2016</v>
      </c>
      <c r="T3775" s="12"/>
    </row>
    <row r="3776" spans="1:20" ht="42.75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8273</v>
      </c>
      <c r="O3776" t="s">
        <v>8315</v>
      </c>
      <c r="P3776">
        <f t="shared" si="235"/>
        <v>100</v>
      </c>
      <c r="Q3776">
        <f t="shared" si="232"/>
        <v>100</v>
      </c>
      <c r="R3776" s="10">
        <f t="shared" si="233"/>
        <v>42087.792303240742</v>
      </c>
      <c r="S3776" s="12">
        <f t="shared" si="234"/>
        <v>2015</v>
      </c>
      <c r="T3776" s="12"/>
    </row>
    <row r="3777" spans="1:20" ht="42.75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8273</v>
      </c>
      <c r="O3777" t="s">
        <v>8315</v>
      </c>
      <c r="P3777">
        <f t="shared" si="235"/>
        <v>100</v>
      </c>
      <c r="Q3777">
        <f t="shared" si="232"/>
        <v>143.21</v>
      </c>
      <c r="R3777" s="10">
        <f t="shared" si="233"/>
        <v>42075.942627314813</v>
      </c>
      <c r="S3777" s="12">
        <f t="shared" si="234"/>
        <v>2015</v>
      </c>
      <c r="T3777" s="12"/>
    </row>
    <row r="3778" spans="1:20" ht="57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8273</v>
      </c>
      <c r="O3778" t="s">
        <v>8315</v>
      </c>
      <c r="P3778">
        <f t="shared" si="235"/>
        <v>107</v>
      </c>
      <c r="Q3778">
        <f t="shared" si="232"/>
        <v>90.82</v>
      </c>
      <c r="R3778" s="10">
        <f t="shared" si="233"/>
        <v>41814.367800925924</v>
      </c>
      <c r="S3778" s="12">
        <f t="shared" si="234"/>
        <v>2014</v>
      </c>
      <c r="T3778" s="12"/>
    </row>
    <row r="3779" spans="1:20" ht="42.75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8273</v>
      </c>
      <c r="O3779" t="s">
        <v>8315</v>
      </c>
      <c r="P3779">
        <f t="shared" si="235"/>
        <v>143</v>
      </c>
      <c r="Q3779">
        <f t="shared" ref="Q3779:Q3842" si="236">IFERROR(ROUND(E3779/L3779,2),0)</f>
        <v>48.54</v>
      </c>
      <c r="R3779" s="10">
        <f t="shared" ref="R3779:R3842" si="237">(((J3779/60)/60)/24)+DATE(1970,1,1)</f>
        <v>41887.111354166671</v>
      </c>
      <c r="S3779" s="12">
        <f t="shared" ref="S3779:S3842" si="238">YEAR(R3779)</f>
        <v>2014</v>
      </c>
      <c r="T3779" s="12"/>
    </row>
    <row r="3780" spans="1:20" ht="28.5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8273</v>
      </c>
      <c r="O3780" t="s">
        <v>8315</v>
      </c>
      <c r="P3780">
        <f t="shared" ref="P3780:P3843" si="239">ROUND(E3780/D3780*100,0)</f>
        <v>105</v>
      </c>
      <c r="Q3780">
        <f t="shared" si="236"/>
        <v>70.03</v>
      </c>
      <c r="R3780" s="10">
        <f t="shared" si="237"/>
        <v>41989.819212962961</v>
      </c>
      <c r="S3780" s="12">
        <f t="shared" si="238"/>
        <v>2014</v>
      </c>
      <c r="T3780" s="12"/>
    </row>
    <row r="3781" spans="1:20" ht="28.5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8273</v>
      </c>
      <c r="O3781" t="s">
        <v>8315</v>
      </c>
      <c r="P3781">
        <f t="shared" si="239"/>
        <v>104</v>
      </c>
      <c r="Q3781">
        <f t="shared" si="236"/>
        <v>135.63</v>
      </c>
      <c r="R3781" s="10">
        <f t="shared" si="237"/>
        <v>42425.735416666663</v>
      </c>
      <c r="S3781" s="12">
        <f t="shared" si="238"/>
        <v>2016</v>
      </c>
      <c r="T3781" s="12"/>
    </row>
    <row r="3782" spans="1:20" ht="42.75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8273</v>
      </c>
      <c r="O3782" t="s">
        <v>8315</v>
      </c>
      <c r="P3782">
        <f t="shared" si="239"/>
        <v>120</v>
      </c>
      <c r="Q3782">
        <f t="shared" si="236"/>
        <v>100</v>
      </c>
      <c r="R3782" s="10">
        <f t="shared" si="237"/>
        <v>42166.219733796301</v>
      </c>
      <c r="S3782" s="12">
        <f t="shared" si="238"/>
        <v>2015</v>
      </c>
      <c r="T3782" s="12"/>
    </row>
    <row r="3783" spans="1:20" ht="57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8273</v>
      </c>
      <c r="O3783" t="s">
        <v>8315</v>
      </c>
      <c r="P3783">
        <f t="shared" si="239"/>
        <v>110</v>
      </c>
      <c r="Q3783">
        <f t="shared" si="236"/>
        <v>94.9</v>
      </c>
      <c r="R3783" s="10">
        <f t="shared" si="237"/>
        <v>41865.882928240739</v>
      </c>
      <c r="S3783" s="12">
        <f t="shared" si="238"/>
        <v>2014</v>
      </c>
      <c r="T3783" s="12"/>
    </row>
    <row r="3784" spans="1:20" ht="42.75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8273</v>
      </c>
      <c r="O3784" t="s">
        <v>8315</v>
      </c>
      <c r="P3784">
        <f t="shared" si="239"/>
        <v>102</v>
      </c>
      <c r="Q3784">
        <f t="shared" si="236"/>
        <v>75.37</v>
      </c>
      <c r="R3784" s="10">
        <f t="shared" si="237"/>
        <v>42546.862233796302</v>
      </c>
      <c r="S3784" s="12">
        <f t="shared" si="238"/>
        <v>2016</v>
      </c>
      <c r="T3784" s="12"/>
    </row>
    <row r="3785" spans="1:20" ht="42.75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8273</v>
      </c>
      <c r="O3785" t="s">
        <v>8315</v>
      </c>
      <c r="P3785">
        <f t="shared" si="239"/>
        <v>129</v>
      </c>
      <c r="Q3785">
        <f t="shared" si="236"/>
        <v>64.459999999999994</v>
      </c>
      <c r="R3785" s="10">
        <f t="shared" si="237"/>
        <v>42420.140277777777</v>
      </c>
      <c r="S3785" s="12">
        <f t="shared" si="238"/>
        <v>2016</v>
      </c>
      <c r="T3785" s="12"/>
    </row>
    <row r="3786" spans="1:20" ht="42.75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8273</v>
      </c>
      <c r="O3786" t="s">
        <v>8315</v>
      </c>
      <c r="P3786">
        <f t="shared" si="239"/>
        <v>115</v>
      </c>
      <c r="Q3786">
        <f t="shared" si="236"/>
        <v>115</v>
      </c>
      <c r="R3786" s="10">
        <f t="shared" si="237"/>
        <v>42531.980694444443</v>
      </c>
      <c r="S3786" s="12">
        <f t="shared" si="238"/>
        <v>2016</v>
      </c>
      <c r="T3786" s="12"/>
    </row>
    <row r="3787" spans="1:20" ht="42.75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8273</v>
      </c>
      <c r="O3787" t="s">
        <v>8315</v>
      </c>
      <c r="P3787">
        <f t="shared" si="239"/>
        <v>151</v>
      </c>
      <c r="Q3787">
        <f t="shared" si="236"/>
        <v>100.5</v>
      </c>
      <c r="R3787" s="10">
        <f t="shared" si="237"/>
        <v>42548.63853009259</v>
      </c>
      <c r="S3787" s="12">
        <f t="shared" si="238"/>
        <v>2016</v>
      </c>
      <c r="T3787" s="12"/>
    </row>
    <row r="3788" spans="1:20" ht="42.75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8273</v>
      </c>
      <c r="O3788" t="s">
        <v>8315</v>
      </c>
      <c r="P3788">
        <f t="shared" si="239"/>
        <v>111</v>
      </c>
      <c r="Q3788">
        <f t="shared" si="236"/>
        <v>93.77</v>
      </c>
      <c r="R3788" s="10">
        <f t="shared" si="237"/>
        <v>42487.037905092591</v>
      </c>
      <c r="S3788" s="12">
        <f t="shared" si="238"/>
        <v>2016</v>
      </c>
      <c r="T3788" s="12"/>
    </row>
    <row r="3789" spans="1:20" ht="42.75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8273</v>
      </c>
      <c r="O3789" t="s">
        <v>8315</v>
      </c>
      <c r="P3789">
        <f t="shared" si="239"/>
        <v>100</v>
      </c>
      <c r="Q3789">
        <f t="shared" si="236"/>
        <v>35.1</v>
      </c>
      <c r="R3789" s="10">
        <f t="shared" si="237"/>
        <v>42167.534791666665</v>
      </c>
      <c r="S3789" s="12">
        <f t="shared" si="238"/>
        <v>2015</v>
      </c>
      <c r="T3789" s="12"/>
    </row>
    <row r="3790" spans="1:20" ht="71.25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8273</v>
      </c>
      <c r="O3790" t="s">
        <v>8315</v>
      </c>
      <c r="P3790">
        <f t="shared" si="239"/>
        <v>1</v>
      </c>
      <c r="Q3790">
        <f t="shared" si="236"/>
        <v>500</v>
      </c>
      <c r="R3790" s="10">
        <f t="shared" si="237"/>
        <v>42333.695821759262</v>
      </c>
      <c r="S3790" s="12">
        <f t="shared" si="238"/>
        <v>2015</v>
      </c>
      <c r="T3790" s="12"/>
    </row>
    <row r="3791" spans="1:20" ht="42.75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8273</v>
      </c>
      <c r="O3791" t="s">
        <v>8315</v>
      </c>
      <c r="P3791">
        <f t="shared" si="239"/>
        <v>3</v>
      </c>
      <c r="Q3791">
        <f t="shared" si="236"/>
        <v>29</v>
      </c>
      <c r="R3791" s="10">
        <f t="shared" si="237"/>
        <v>42138.798819444448</v>
      </c>
      <c r="S3791" s="12">
        <f t="shared" si="238"/>
        <v>2015</v>
      </c>
      <c r="T3791" s="12"/>
    </row>
    <row r="3792" spans="1:20" ht="42.75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8273</v>
      </c>
      <c r="O3792" t="s">
        <v>8315</v>
      </c>
      <c r="P3792">
        <f t="shared" si="239"/>
        <v>0</v>
      </c>
      <c r="Q3792">
        <f t="shared" si="236"/>
        <v>0</v>
      </c>
      <c r="R3792" s="10">
        <f t="shared" si="237"/>
        <v>42666.666932870372</v>
      </c>
      <c r="S3792" s="12">
        <f t="shared" si="238"/>
        <v>2016</v>
      </c>
      <c r="T3792" s="12"/>
    </row>
    <row r="3793" spans="1:20" ht="28.5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8273</v>
      </c>
      <c r="O3793" t="s">
        <v>8315</v>
      </c>
      <c r="P3793">
        <f t="shared" si="239"/>
        <v>0</v>
      </c>
      <c r="Q3793">
        <f t="shared" si="236"/>
        <v>0</v>
      </c>
      <c r="R3793" s="10">
        <f t="shared" si="237"/>
        <v>41766.692037037035</v>
      </c>
      <c r="S3793" s="12">
        <f t="shared" si="238"/>
        <v>2014</v>
      </c>
      <c r="T3793" s="12"/>
    </row>
    <row r="3794" spans="1:20" ht="28.5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8273</v>
      </c>
      <c r="O3794" t="s">
        <v>8315</v>
      </c>
      <c r="P3794">
        <f t="shared" si="239"/>
        <v>0</v>
      </c>
      <c r="Q3794">
        <f t="shared" si="236"/>
        <v>17.5</v>
      </c>
      <c r="R3794" s="10">
        <f t="shared" si="237"/>
        <v>42170.447013888886</v>
      </c>
      <c r="S3794" s="12">
        <f t="shared" si="238"/>
        <v>2015</v>
      </c>
      <c r="T3794" s="12"/>
    </row>
    <row r="3795" spans="1:20" ht="42.75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8273</v>
      </c>
      <c r="O3795" t="s">
        <v>8315</v>
      </c>
      <c r="P3795">
        <f t="shared" si="239"/>
        <v>60</v>
      </c>
      <c r="Q3795">
        <f t="shared" si="236"/>
        <v>174</v>
      </c>
      <c r="R3795" s="10">
        <f t="shared" si="237"/>
        <v>41968.938993055555</v>
      </c>
      <c r="S3795" s="12">
        <f t="shared" si="238"/>
        <v>2014</v>
      </c>
      <c r="T3795" s="12"/>
    </row>
    <row r="3796" spans="1:20" ht="42.75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8273</v>
      </c>
      <c r="O3796" t="s">
        <v>8315</v>
      </c>
      <c r="P3796">
        <f t="shared" si="239"/>
        <v>1</v>
      </c>
      <c r="Q3796">
        <f t="shared" si="236"/>
        <v>50</v>
      </c>
      <c r="R3796" s="10">
        <f t="shared" si="237"/>
        <v>42132.58048611111</v>
      </c>
      <c r="S3796" s="12">
        <f t="shared" si="238"/>
        <v>2015</v>
      </c>
      <c r="T3796" s="12"/>
    </row>
    <row r="3797" spans="1:20" ht="42.75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8273</v>
      </c>
      <c r="O3797" t="s">
        <v>8315</v>
      </c>
      <c r="P3797">
        <f t="shared" si="239"/>
        <v>2</v>
      </c>
      <c r="Q3797">
        <f t="shared" si="236"/>
        <v>5</v>
      </c>
      <c r="R3797" s="10">
        <f t="shared" si="237"/>
        <v>42201.436226851853</v>
      </c>
      <c r="S3797" s="12">
        <f t="shared" si="238"/>
        <v>2015</v>
      </c>
      <c r="T3797" s="12"/>
    </row>
    <row r="3798" spans="1:20" ht="42.75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8273</v>
      </c>
      <c r="O3798" t="s">
        <v>8315</v>
      </c>
      <c r="P3798">
        <f t="shared" si="239"/>
        <v>0</v>
      </c>
      <c r="Q3798">
        <f t="shared" si="236"/>
        <v>1</v>
      </c>
      <c r="R3798" s="10">
        <f t="shared" si="237"/>
        <v>42689.029583333337</v>
      </c>
      <c r="S3798" s="12">
        <f t="shared" si="238"/>
        <v>2016</v>
      </c>
      <c r="T3798" s="12"/>
    </row>
    <row r="3799" spans="1:20" ht="42.75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8273</v>
      </c>
      <c r="O3799" t="s">
        <v>8315</v>
      </c>
      <c r="P3799">
        <f t="shared" si="239"/>
        <v>90</v>
      </c>
      <c r="Q3799">
        <f t="shared" si="236"/>
        <v>145.41</v>
      </c>
      <c r="R3799" s="10">
        <f t="shared" si="237"/>
        <v>42084.881539351853</v>
      </c>
      <c r="S3799" s="12">
        <f t="shared" si="238"/>
        <v>2015</v>
      </c>
      <c r="T3799" s="12"/>
    </row>
    <row r="3800" spans="1:20" ht="42.75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8273</v>
      </c>
      <c r="O3800" t="s">
        <v>8315</v>
      </c>
      <c r="P3800">
        <f t="shared" si="239"/>
        <v>1</v>
      </c>
      <c r="Q3800">
        <f t="shared" si="236"/>
        <v>205</v>
      </c>
      <c r="R3800" s="10">
        <f t="shared" si="237"/>
        <v>41831.722777777781</v>
      </c>
      <c r="S3800" s="12">
        <f t="shared" si="238"/>
        <v>2014</v>
      </c>
      <c r="T3800" s="12"/>
    </row>
    <row r="3801" spans="1:20" ht="28.5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8273</v>
      </c>
      <c r="O3801" t="s">
        <v>8315</v>
      </c>
      <c r="P3801">
        <f t="shared" si="239"/>
        <v>4</v>
      </c>
      <c r="Q3801">
        <f t="shared" si="236"/>
        <v>100.5</v>
      </c>
      <c r="R3801" s="10">
        <f t="shared" si="237"/>
        <v>42410.93105324074</v>
      </c>
      <c r="S3801" s="12">
        <f t="shared" si="238"/>
        <v>2016</v>
      </c>
      <c r="T3801" s="12"/>
    </row>
    <row r="3802" spans="1:20" ht="42.75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8273</v>
      </c>
      <c r="O3802" t="s">
        <v>8315</v>
      </c>
      <c r="P3802">
        <f t="shared" si="239"/>
        <v>4</v>
      </c>
      <c r="Q3802">
        <f t="shared" si="236"/>
        <v>55.06</v>
      </c>
      <c r="R3802" s="10">
        <f t="shared" si="237"/>
        <v>41982.737071759257</v>
      </c>
      <c r="S3802" s="12">
        <f t="shared" si="238"/>
        <v>2014</v>
      </c>
      <c r="T3802" s="12"/>
    </row>
    <row r="3803" spans="1:20" ht="42.75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8273</v>
      </c>
      <c r="O3803" t="s">
        <v>8315</v>
      </c>
      <c r="P3803">
        <f t="shared" si="239"/>
        <v>9</v>
      </c>
      <c r="Q3803">
        <f t="shared" si="236"/>
        <v>47.33</v>
      </c>
      <c r="R3803" s="10">
        <f t="shared" si="237"/>
        <v>41975.676111111112</v>
      </c>
      <c r="S3803" s="12">
        <f t="shared" si="238"/>
        <v>2014</v>
      </c>
      <c r="T3803" s="12"/>
    </row>
    <row r="3804" spans="1:20" ht="42.75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8273</v>
      </c>
      <c r="O3804" t="s">
        <v>8315</v>
      </c>
      <c r="P3804">
        <f t="shared" si="239"/>
        <v>0</v>
      </c>
      <c r="Q3804">
        <f t="shared" si="236"/>
        <v>0</v>
      </c>
      <c r="R3804" s="10">
        <f t="shared" si="237"/>
        <v>42269.126226851848</v>
      </c>
      <c r="S3804" s="12">
        <f t="shared" si="238"/>
        <v>2015</v>
      </c>
      <c r="T3804" s="12"/>
    </row>
    <row r="3805" spans="1:20" ht="28.5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8273</v>
      </c>
      <c r="O3805" t="s">
        <v>8315</v>
      </c>
      <c r="P3805">
        <f t="shared" si="239"/>
        <v>20</v>
      </c>
      <c r="Q3805">
        <f t="shared" si="236"/>
        <v>58.95</v>
      </c>
      <c r="R3805" s="10">
        <f t="shared" si="237"/>
        <v>42403.971851851849</v>
      </c>
      <c r="S3805" s="12">
        <f t="shared" si="238"/>
        <v>2016</v>
      </c>
      <c r="T3805" s="12"/>
    </row>
    <row r="3806" spans="1:20" ht="42.75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8273</v>
      </c>
      <c r="O3806" t="s">
        <v>8315</v>
      </c>
      <c r="P3806">
        <f t="shared" si="239"/>
        <v>0</v>
      </c>
      <c r="Q3806">
        <f t="shared" si="236"/>
        <v>0</v>
      </c>
      <c r="R3806" s="10">
        <f t="shared" si="237"/>
        <v>42527.00953703704</v>
      </c>
      <c r="S3806" s="12">
        <f t="shared" si="238"/>
        <v>2016</v>
      </c>
      <c r="T3806" s="12"/>
    </row>
    <row r="3807" spans="1:20" ht="42.75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8273</v>
      </c>
      <c r="O3807" t="s">
        <v>8315</v>
      </c>
      <c r="P3807">
        <f t="shared" si="239"/>
        <v>0</v>
      </c>
      <c r="Q3807">
        <f t="shared" si="236"/>
        <v>1.5</v>
      </c>
      <c r="R3807" s="10">
        <f t="shared" si="237"/>
        <v>41849.887037037035</v>
      </c>
      <c r="S3807" s="12">
        <f t="shared" si="238"/>
        <v>2014</v>
      </c>
      <c r="T3807" s="12"/>
    </row>
    <row r="3808" spans="1:20" ht="42.75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8273</v>
      </c>
      <c r="O3808" t="s">
        <v>8315</v>
      </c>
      <c r="P3808">
        <f t="shared" si="239"/>
        <v>0</v>
      </c>
      <c r="Q3808">
        <f t="shared" si="236"/>
        <v>5</v>
      </c>
      <c r="R3808" s="10">
        <f t="shared" si="237"/>
        <v>41799.259039351848</v>
      </c>
      <c r="S3808" s="12">
        <f t="shared" si="238"/>
        <v>2014</v>
      </c>
      <c r="T3808" s="12"/>
    </row>
    <row r="3809" spans="1:20" ht="42.75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8273</v>
      </c>
      <c r="O3809" t="s">
        <v>8315</v>
      </c>
      <c r="P3809">
        <f t="shared" si="239"/>
        <v>30</v>
      </c>
      <c r="Q3809">
        <f t="shared" si="236"/>
        <v>50.56</v>
      </c>
      <c r="R3809" s="10">
        <f t="shared" si="237"/>
        <v>42090.909016203703</v>
      </c>
      <c r="S3809" s="12">
        <f t="shared" si="238"/>
        <v>2015</v>
      </c>
      <c r="T3809" s="12"/>
    </row>
    <row r="3810" spans="1:20" ht="42.75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8273</v>
      </c>
      <c r="O3810" t="s">
        <v>8274</v>
      </c>
      <c r="P3810">
        <f t="shared" si="239"/>
        <v>100</v>
      </c>
      <c r="Q3810">
        <f t="shared" si="236"/>
        <v>41.67</v>
      </c>
      <c r="R3810" s="10">
        <f t="shared" si="237"/>
        <v>42059.453923611116</v>
      </c>
      <c r="S3810" s="12">
        <f t="shared" si="238"/>
        <v>2015</v>
      </c>
      <c r="T3810" s="12"/>
    </row>
    <row r="3811" spans="1:20" ht="42.75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8273</v>
      </c>
      <c r="O3811" t="s">
        <v>8274</v>
      </c>
      <c r="P3811">
        <f t="shared" si="239"/>
        <v>101</v>
      </c>
      <c r="Q3811">
        <f t="shared" si="236"/>
        <v>53.29</v>
      </c>
      <c r="R3811" s="10">
        <f t="shared" si="237"/>
        <v>41800.526701388888</v>
      </c>
      <c r="S3811" s="12">
        <f t="shared" si="238"/>
        <v>2014</v>
      </c>
      <c r="T3811" s="12"/>
    </row>
    <row r="3812" spans="1:20" ht="42.75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8273</v>
      </c>
      <c r="O3812" t="s">
        <v>8274</v>
      </c>
      <c r="P3812">
        <f t="shared" si="239"/>
        <v>122</v>
      </c>
      <c r="Q3812">
        <f t="shared" si="236"/>
        <v>70.23</v>
      </c>
      <c r="R3812" s="10">
        <f t="shared" si="237"/>
        <v>42054.849050925928</v>
      </c>
      <c r="S3812" s="12">
        <f t="shared" si="238"/>
        <v>2015</v>
      </c>
      <c r="T3812" s="12"/>
    </row>
    <row r="3813" spans="1:20" ht="42.75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8273</v>
      </c>
      <c r="O3813" t="s">
        <v>8274</v>
      </c>
      <c r="P3813">
        <f t="shared" si="239"/>
        <v>330</v>
      </c>
      <c r="Q3813">
        <f t="shared" si="236"/>
        <v>43.42</v>
      </c>
      <c r="R3813" s="10">
        <f t="shared" si="237"/>
        <v>42487.62700231481</v>
      </c>
      <c r="S3813" s="12">
        <f t="shared" si="238"/>
        <v>2016</v>
      </c>
      <c r="T3813" s="12"/>
    </row>
    <row r="3814" spans="1:20" ht="42.75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8273</v>
      </c>
      <c r="O3814" t="s">
        <v>8274</v>
      </c>
      <c r="P3814">
        <f t="shared" si="239"/>
        <v>110</v>
      </c>
      <c r="Q3814">
        <f t="shared" si="236"/>
        <v>199.18</v>
      </c>
      <c r="R3814" s="10">
        <f t="shared" si="237"/>
        <v>42109.751250000001</v>
      </c>
      <c r="S3814" s="12">
        <f t="shared" si="238"/>
        <v>2015</v>
      </c>
      <c r="T3814" s="12"/>
    </row>
    <row r="3815" spans="1:20" ht="42.75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8273</v>
      </c>
      <c r="O3815" t="s">
        <v>8274</v>
      </c>
      <c r="P3815">
        <f t="shared" si="239"/>
        <v>101</v>
      </c>
      <c r="Q3815">
        <f t="shared" si="236"/>
        <v>78.52</v>
      </c>
      <c r="R3815" s="10">
        <f t="shared" si="237"/>
        <v>42497.275706018518</v>
      </c>
      <c r="S3815" s="12">
        <f t="shared" si="238"/>
        <v>2016</v>
      </c>
      <c r="T3815" s="12"/>
    </row>
    <row r="3816" spans="1:20" ht="42.75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8273</v>
      </c>
      <c r="O3816" t="s">
        <v>8274</v>
      </c>
      <c r="P3816">
        <f t="shared" si="239"/>
        <v>140</v>
      </c>
      <c r="Q3816">
        <f t="shared" si="236"/>
        <v>61.82</v>
      </c>
      <c r="R3816" s="10">
        <f t="shared" si="237"/>
        <v>42058.904074074075</v>
      </c>
      <c r="S3816" s="12">
        <f t="shared" si="238"/>
        <v>2015</v>
      </c>
      <c r="T3816" s="12"/>
    </row>
    <row r="3817" spans="1:20" ht="28.5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8273</v>
      </c>
      <c r="O3817" t="s">
        <v>8274</v>
      </c>
      <c r="P3817">
        <f t="shared" si="239"/>
        <v>100</v>
      </c>
      <c r="Q3817">
        <f t="shared" si="236"/>
        <v>50</v>
      </c>
      <c r="R3817" s="10">
        <f t="shared" si="237"/>
        <v>42207.259918981479</v>
      </c>
      <c r="S3817" s="12">
        <f t="shared" si="238"/>
        <v>2015</v>
      </c>
      <c r="T3817" s="12"/>
    </row>
    <row r="3818" spans="1:20" ht="57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8273</v>
      </c>
      <c r="O3818" t="s">
        <v>8274</v>
      </c>
      <c r="P3818">
        <f t="shared" si="239"/>
        <v>119</v>
      </c>
      <c r="Q3818">
        <f t="shared" si="236"/>
        <v>48.34</v>
      </c>
      <c r="R3818" s="10">
        <f t="shared" si="237"/>
        <v>41807.690081018518</v>
      </c>
      <c r="S3818" s="12">
        <f t="shared" si="238"/>
        <v>2014</v>
      </c>
      <c r="T3818" s="12"/>
    </row>
    <row r="3819" spans="1:20" ht="42.75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8273</v>
      </c>
      <c r="O3819" t="s">
        <v>8274</v>
      </c>
      <c r="P3819">
        <f t="shared" si="239"/>
        <v>107</v>
      </c>
      <c r="Q3819">
        <f t="shared" si="236"/>
        <v>107.25</v>
      </c>
      <c r="R3819" s="10">
        <f t="shared" si="237"/>
        <v>42284.69694444444</v>
      </c>
      <c r="S3819" s="12">
        <f t="shared" si="238"/>
        <v>2015</v>
      </c>
      <c r="T3819" s="12"/>
    </row>
    <row r="3820" spans="1:20" ht="42.75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8273</v>
      </c>
      <c r="O3820" t="s">
        <v>8274</v>
      </c>
      <c r="P3820">
        <f t="shared" si="239"/>
        <v>228</v>
      </c>
      <c r="Q3820">
        <f t="shared" si="236"/>
        <v>57</v>
      </c>
      <c r="R3820" s="10">
        <f t="shared" si="237"/>
        <v>42045.84238425926</v>
      </c>
      <c r="S3820" s="12">
        <f t="shared" si="238"/>
        <v>2015</v>
      </c>
      <c r="T3820" s="12"/>
    </row>
    <row r="3821" spans="1:20" ht="42.75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8273</v>
      </c>
      <c r="O3821" t="s">
        <v>8274</v>
      </c>
      <c r="P3821">
        <f t="shared" si="239"/>
        <v>106</v>
      </c>
      <c r="Q3821">
        <f t="shared" si="236"/>
        <v>40.92</v>
      </c>
      <c r="R3821" s="10">
        <f t="shared" si="237"/>
        <v>42184.209537037037</v>
      </c>
      <c r="S3821" s="12">
        <f t="shared" si="238"/>
        <v>2015</v>
      </c>
      <c r="T3821" s="12"/>
    </row>
    <row r="3822" spans="1:20" ht="42.75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8273</v>
      </c>
      <c r="O3822" t="s">
        <v>8274</v>
      </c>
      <c r="P3822">
        <f t="shared" si="239"/>
        <v>143</v>
      </c>
      <c r="Q3822">
        <f t="shared" si="236"/>
        <v>21.5</v>
      </c>
      <c r="R3822" s="10">
        <f t="shared" si="237"/>
        <v>42160.651817129634</v>
      </c>
      <c r="S3822" s="12">
        <f t="shared" si="238"/>
        <v>2015</v>
      </c>
      <c r="T3822" s="12"/>
    </row>
    <row r="3823" spans="1:20" ht="42.75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8273</v>
      </c>
      <c r="O3823" t="s">
        <v>8274</v>
      </c>
      <c r="P3823">
        <f t="shared" si="239"/>
        <v>105</v>
      </c>
      <c r="Q3823">
        <f t="shared" si="236"/>
        <v>79.540000000000006</v>
      </c>
      <c r="R3823" s="10">
        <f t="shared" si="237"/>
        <v>42341.180636574078</v>
      </c>
      <c r="S3823" s="12">
        <f t="shared" si="238"/>
        <v>2015</v>
      </c>
      <c r="T3823" s="12"/>
    </row>
    <row r="3824" spans="1:20" ht="57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8273</v>
      </c>
      <c r="O3824" t="s">
        <v>8274</v>
      </c>
      <c r="P3824">
        <f t="shared" si="239"/>
        <v>110</v>
      </c>
      <c r="Q3824">
        <f t="shared" si="236"/>
        <v>72.38</v>
      </c>
      <c r="R3824" s="10">
        <f t="shared" si="237"/>
        <v>42329.838159722218</v>
      </c>
      <c r="S3824" s="12">
        <f t="shared" si="238"/>
        <v>2015</v>
      </c>
      <c r="T3824" s="12"/>
    </row>
    <row r="3825" spans="1:20" ht="42.75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8273</v>
      </c>
      <c r="O3825" t="s">
        <v>8274</v>
      </c>
      <c r="P3825">
        <f t="shared" si="239"/>
        <v>106</v>
      </c>
      <c r="Q3825">
        <f t="shared" si="236"/>
        <v>64.63</v>
      </c>
      <c r="R3825" s="10">
        <f t="shared" si="237"/>
        <v>42170.910231481481</v>
      </c>
      <c r="S3825" s="12">
        <f t="shared" si="238"/>
        <v>2015</v>
      </c>
      <c r="T3825" s="12"/>
    </row>
    <row r="3826" spans="1:20" ht="42.75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8273</v>
      </c>
      <c r="O3826" t="s">
        <v>8274</v>
      </c>
      <c r="P3826">
        <f t="shared" si="239"/>
        <v>108</v>
      </c>
      <c r="Q3826">
        <f t="shared" si="236"/>
        <v>38.57</v>
      </c>
      <c r="R3826" s="10">
        <f t="shared" si="237"/>
        <v>42571.626192129625</v>
      </c>
      <c r="S3826" s="12">
        <f t="shared" si="238"/>
        <v>2016</v>
      </c>
      <c r="T3826" s="12"/>
    </row>
    <row r="3827" spans="1:20" ht="42.75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8273</v>
      </c>
      <c r="O3827" t="s">
        <v>8274</v>
      </c>
      <c r="P3827">
        <f t="shared" si="239"/>
        <v>105</v>
      </c>
      <c r="Q3827">
        <f t="shared" si="236"/>
        <v>107.57</v>
      </c>
      <c r="R3827" s="10">
        <f t="shared" si="237"/>
        <v>42151.069606481484</v>
      </c>
      <c r="S3827" s="12">
        <f t="shared" si="238"/>
        <v>2015</v>
      </c>
      <c r="T3827" s="12"/>
    </row>
    <row r="3828" spans="1:20" ht="28.5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8273</v>
      </c>
      <c r="O3828" t="s">
        <v>8274</v>
      </c>
      <c r="P3828">
        <f t="shared" si="239"/>
        <v>119</v>
      </c>
      <c r="Q3828">
        <f t="shared" si="236"/>
        <v>27.5</v>
      </c>
      <c r="R3828" s="10">
        <f t="shared" si="237"/>
        <v>42101.423541666663</v>
      </c>
      <c r="S3828" s="12">
        <f t="shared" si="238"/>
        <v>2015</v>
      </c>
      <c r="T3828" s="12"/>
    </row>
    <row r="3829" spans="1:20" ht="57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8273</v>
      </c>
      <c r="O3829" t="s">
        <v>8274</v>
      </c>
      <c r="P3829">
        <f t="shared" si="239"/>
        <v>153</v>
      </c>
      <c r="Q3829">
        <f t="shared" si="236"/>
        <v>70.459999999999994</v>
      </c>
      <c r="R3829" s="10">
        <f t="shared" si="237"/>
        <v>42034.928252314814</v>
      </c>
      <c r="S3829" s="12">
        <f t="shared" si="238"/>
        <v>2015</v>
      </c>
      <c r="T3829" s="12"/>
    </row>
    <row r="3830" spans="1:20" ht="42.75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8273</v>
      </c>
      <c r="O3830" t="s">
        <v>8274</v>
      </c>
      <c r="P3830">
        <f t="shared" si="239"/>
        <v>100</v>
      </c>
      <c r="Q3830">
        <f t="shared" si="236"/>
        <v>178.57</v>
      </c>
      <c r="R3830" s="10">
        <f t="shared" si="237"/>
        <v>41944.527627314819</v>
      </c>
      <c r="S3830" s="12">
        <f t="shared" si="238"/>
        <v>2014</v>
      </c>
      <c r="T3830" s="12"/>
    </row>
    <row r="3831" spans="1:20" ht="42.75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t="s">
        <v>8274</v>
      </c>
      <c r="P3831">
        <f t="shared" si="239"/>
        <v>100</v>
      </c>
      <c r="Q3831">
        <f t="shared" si="236"/>
        <v>62.63</v>
      </c>
      <c r="R3831" s="10">
        <f t="shared" si="237"/>
        <v>42593.865405092598</v>
      </c>
      <c r="S3831" s="12">
        <f t="shared" si="238"/>
        <v>2016</v>
      </c>
      <c r="T3831" s="12"/>
    </row>
    <row r="3832" spans="1:20" ht="42.75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8273</v>
      </c>
      <c r="O3832" t="s">
        <v>8274</v>
      </c>
      <c r="P3832">
        <f t="shared" si="239"/>
        <v>225</v>
      </c>
      <c r="Q3832">
        <f t="shared" si="236"/>
        <v>75</v>
      </c>
      <c r="R3832" s="10">
        <f t="shared" si="237"/>
        <v>42503.740868055553</v>
      </c>
      <c r="S3832" s="12">
        <f t="shared" si="238"/>
        <v>2016</v>
      </c>
      <c r="T3832" s="12"/>
    </row>
    <row r="3833" spans="1:20" ht="57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8273</v>
      </c>
      <c r="O3833" t="s">
        <v>8274</v>
      </c>
      <c r="P3833">
        <f t="shared" si="239"/>
        <v>106</v>
      </c>
      <c r="Q3833">
        <f t="shared" si="236"/>
        <v>58.9</v>
      </c>
      <c r="R3833" s="10">
        <f t="shared" si="237"/>
        <v>41927.848900462966</v>
      </c>
      <c r="S3833" s="12">
        <f t="shared" si="238"/>
        <v>2014</v>
      </c>
      <c r="T3833" s="12"/>
    </row>
    <row r="3834" spans="1:20" ht="42.75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8273</v>
      </c>
      <c r="O3834" t="s">
        <v>8274</v>
      </c>
      <c r="P3834">
        <f t="shared" si="239"/>
        <v>105</v>
      </c>
      <c r="Q3834">
        <f t="shared" si="236"/>
        <v>139.56</v>
      </c>
      <c r="R3834" s="10">
        <f t="shared" si="237"/>
        <v>42375.114988425921</v>
      </c>
      <c r="S3834" s="12">
        <f t="shared" si="238"/>
        <v>2016</v>
      </c>
      <c r="T3834" s="12"/>
    </row>
    <row r="3835" spans="1:20" ht="57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8273</v>
      </c>
      <c r="O3835" t="s">
        <v>8274</v>
      </c>
      <c r="P3835">
        <f t="shared" si="239"/>
        <v>117</v>
      </c>
      <c r="Q3835">
        <f t="shared" si="236"/>
        <v>70</v>
      </c>
      <c r="R3835" s="10">
        <f t="shared" si="237"/>
        <v>41963.872361111105</v>
      </c>
      <c r="S3835" s="12">
        <f t="shared" si="238"/>
        <v>2014</v>
      </c>
      <c r="T3835" s="12"/>
    </row>
    <row r="3836" spans="1:20" ht="42.75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8273</v>
      </c>
      <c r="O3836" t="s">
        <v>8274</v>
      </c>
      <c r="P3836">
        <f t="shared" si="239"/>
        <v>109</v>
      </c>
      <c r="Q3836">
        <f t="shared" si="236"/>
        <v>57.39</v>
      </c>
      <c r="R3836" s="10">
        <f t="shared" si="237"/>
        <v>42143.445219907408</v>
      </c>
      <c r="S3836" s="12">
        <f t="shared" si="238"/>
        <v>2015</v>
      </c>
      <c r="T3836" s="12"/>
    </row>
    <row r="3837" spans="1:20" ht="42.75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8273</v>
      </c>
      <c r="O3837" t="s">
        <v>8274</v>
      </c>
      <c r="P3837">
        <f t="shared" si="239"/>
        <v>160</v>
      </c>
      <c r="Q3837">
        <f t="shared" si="236"/>
        <v>40</v>
      </c>
      <c r="R3837" s="10">
        <f t="shared" si="237"/>
        <v>42460.94222222222</v>
      </c>
      <c r="S3837" s="12">
        <f t="shared" si="238"/>
        <v>2016</v>
      </c>
      <c r="T3837" s="12"/>
    </row>
    <row r="3838" spans="1:20" ht="42.75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8273</v>
      </c>
      <c r="O3838" t="s">
        <v>8274</v>
      </c>
      <c r="P3838">
        <f t="shared" si="239"/>
        <v>113</v>
      </c>
      <c r="Q3838">
        <f t="shared" si="236"/>
        <v>64.290000000000006</v>
      </c>
      <c r="R3838" s="10">
        <f t="shared" si="237"/>
        <v>42553.926527777774</v>
      </c>
      <c r="S3838" s="12">
        <f t="shared" si="238"/>
        <v>2016</v>
      </c>
      <c r="T3838" s="12"/>
    </row>
    <row r="3839" spans="1:20" ht="28.5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8273</v>
      </c>
      <c r="O3839" t="s">
        <v>8274</v>
      </c>
      <c r="P3839">
        <f t="shared" si="239"/>
        <v>102</v>
      </c>
      <c r="Q3839">
        <f t="shared" si="236"/>
        <v>120.12</v>
      </c>
      <c r="R3839" s="10">
        <f t="shared" si="237"/>
        <v>42152.765717592592</v>
      </c>
      <c r="S3839" s="12">
        <f t="shared" si="238"/>
        <v>2015</v>
      </c>
      <c r="T3839" s="12"/>
    </row>
    <row r="3840" spans="1:20" ht="57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8273</v>
      </c>
      <c r="O3840" t="s">
        <v>8274</v>
      </c>
      <c r="P3840">
        <f t="shared" si="239"/>
        <v>101</v>
      </c>
      <c r="Q3840">
        <f t="shared" si="236"/>
        <v>1008.24</v>
      </c>
      <c r="R3840" s="10">
        <f t="shared" si="237"/>
        <v>42116.710752314815</v>
      </c>
      <c r="S3840" s="12">
        <f t="shared" si="238"/>
        <v>2015</v>
      </c>
      <c r="T3840" s="12"/>
    </row>
    <row r="3841" spans="1:20" ht="42.75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8273</v>
      </c>
      <c r="O3841" t="s">
        <v>8274</v>
      </c>
      <c r="P3841">
        <f t="shared" si="239"/>
        <v>101</v>
      </c>
      <c r="Q3841">
        <f t="shared" si="236"/>
        <v>63.28</v>
      </c>
      <c r="R3841" s="10">
        <f t="shared" si="237"/>
        <v>42155.142638888887</v>
      </c>
      <c r="S3841" s="12">
        <f t="shared" si="238"/>
        <v>2015</v>
      </c>
      <c r="T3841" s="12"/>
    </row>
    <row r="3842" spans="1:20" ht="42.75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8273</v>
      </c>
      <c r="O3842" t="s">
        <v>8274</v>
      </c>
      <c r="P3842">
        <f t="shared" si="239"/>
        <v>6500</v>
      </c>
      <c r="Q3842">
        <f t="shared" si="236"/>
        <v>21.67</v>
      </c>
      <c r="R3842" s="10">
        <f t="shared" si="237"/>
        <v>42432.701724537037</v>
      </c>
      <c r="S3842" s="12">
        <f t="shared" si="238"/>
        <v>2016</v>
      </c>
      <c r="T3842" s="12"/>
    </row>
    <row r="3843" spans="1:20" ht="42.75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8273</v>
      </c>
      <c r="O3843" t="s">
        <v>8274</v>
      </c>
      <c r="P3843">
        <f t="shared" si="239"/>
        <v>9</v>
      </c>
      <c r="Q3843">
        <f t="shared" ref="Q3843:Q3906" si="240">IFERROR(ROUND(E3843/L3843,2),0)</f>
        <v>25.65</v>
      </c>
      <c r="R3843" s="10">
        <f t="shared" ref="R3843:R3906" si="241">(((J3843/60)/60)/24)+DATE(1970,1,1)</f>
        <v>41780.785729166666</v>
      </c>
      <c r="S3843" s="12">
        <f t="shared" ref="S3843:S3906" si="242">YEAR(R3843)</f>
        <v>2014</v>
      </c>
      <c r="T3843" s="12"/>
    </row>
    <row r="3844" spans="1:20" ht="42.75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8273</v>
      </c>
      <c r="O3844" t="s">
        <v>8274</v>
      </c>
      <c r="P3844">
        <f t="shared" ref="P3844:P3907" si="243">ROUND(E3844/D3844*100,0)</f>
        <v>22</v>
      </c>
      <c r="Q3844">
        <f t="shared" si="240"/>
        <v>47.7</v>
      </c>
      <c r="R3844" s="10">
        <f t="shared" si="241"/>
        <v>41740.493657407409</v>
      </c>
      <c r="S3844" s="12">
        <f t="shared" si="242"/>
        <v>2014</v>
      </c>
      <c r="T3844" s="12"/>
    </row>
    <row r="3845" spans="1:20" ht="42.75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8273</v>
      </c>
      <c r="O3845" t="s">
        <v>8274</v>
      </c>
      <c r="P3845">
        <f t="shared" si="243"/>
        <v>21</v>
      </c>
      <c r="Q3845">
        <f t="shared" si="240"/>
        <v>56.05</v>
      </c>
      <c r="R3845" s="10">
        <f t="shared" si="241"/>
        <v>41766.072500000002</v>
      </c>
      <c r="S3845" s="12">
        <f t="shared" si="242"/>
        <v>2014</v>
      </c>
      <c r="T3845" s="12"/>
    </row>
    <row r="3846" spans="1:20" ht="42.75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8273</v>
      </c>
      <c r="O3846" t="s">
        <v>8274</v>
      </c>
      <c r="P3846">
        <f t="shared" si="243"/>
        <v>41</v>
      </c>
      <c r="Q3846">
        <f t="shared" si="240"/>
        <v>81.319999999999993</v>
      </c>
      <c r="R3846" s="10">
        <f t="shared" si="241"/>
        <v>41766.617291666669</v>
      </c>
      <c r="S3846" s="12">
        <f t="shared" si="242"/>
        <v>2014</v>
      </c>
      <c r="T3846" s="12"/>
    </row>
    <row r="3847" spans="1:20" ht="57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8273</v>
      </c>
      <c r="O3847" t="s">
        <v>8274</v>
      </c>
      <c r="P3847">
        <f t="shared" si="243"/>
        <v>2</v>
      </c>
      <c r="Q3847">
        <f t="shared" si="240"/>
        <v>70.17</v>
      </c>
      <c r="R3847" s="10">
        <f t="shared" si="241"/>
        <v>42248.627013888887</v>
      </c>
      <c r="S3847" s="12">
        <f t="shared" si="242"/>
        <v>2015</v>
      </c>
      <c r="T3847" s="12"/>
    </row>
    <row r="3848" spans="1:20" ht="42.75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8273</v>
      </c>
      <c r="O3848" t="s">
        <v>8274</v>
      </c>
      <c r="P3848">
        <f t="shared" si="243"/>
        <v>3</v>
      </c>
      <c r="Q3848">
        <f t="shared" si="240"/>
        <v>23.63</v>
      </c>
      <c r="R3848" s="10">
        <f t="shared" si="241"/>
        <v>41885.221550925926</v>
      </c>
      <c r="S3848" s="12">
        <f t="shared" si="242"/>
        <v>2014</v>
      </c>
      <c r="T3848" s="12"/>
    </row>
    <row r="3849" spans="1:20" ht="42.75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8273</v>
      </c>
      <c r="O3849" t="s">
        <v>8274</v>
      </c>
      <c r="P3849">
        <f t="shared" si="243"/>
        <v>16</v>
      </c>
      <c r="Q3849">
        <f t="shared" si="240"/>
        <v>188.56</v>
      </c>
      <c r="R3849" s="10">
        <f t="shared" si="241"/>
        <v>42159.224432870367</v>
      </c>
      <c r="S3849" s="12">
        <f t="shared" si="242"/>
        <v>2015</v>
      </c>
      <c r="T3849" s="12"/>
    </row>
    <row r="3850" spans="1:20" ht="42.75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8273</v>
      </c>
      <c r="O3850" t="s">
        <v>8274</v>
      </c>
      <c r="P3850">
        <f t="shared" si="243"/>
        <v>16</v>
      </c>
      <c r="Q3850">
        <f t="shared" si="240"/>
        <v>49.51</v>
      </c>
      <c r="R3850" s="10">
        <f t="shared" si="241"/>
        <v>42265.817002314812</v>
      </c>
      <c r="S3850" s="12">
        <f t="shared" si="242"/>
        <v>2015</v>
      </c>
      <c r="T3850" s="12"/>
    </row>
    <row r="3851" spans="1:20" ht="42.75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8273</v>
      </c>
      <c r="O3851" t="s">
        <v>8274</v>
      </c>
      <c r="P3851">
        <f t="shared" si="243"/>
        <v>7</v>
      </c>
      <c r="Q3851">
        <f t="shared" si="240"/>
        <v>75.459999999999994</v>
      </c>
      <c r="R3851" s="10">
        <f t="shared" si="241"/>
        <v>42136.767175925925</v>
      </c>
      <c r="S3851" s="12">
        <f t="shared" si="242"/>
        <v>2015</v>
      </c>
      <c r="T3851" s="12"/>
    </row>
    <row r="3852" spans="1:20" ht="28.5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8273</v>
      </c>
      <c r="O3852" t="s">
        <v>8274</v>
      </c>
      <c r="P3852">
        <f t="shared" si="243"/>
        <v>4</v>
      </c>
      <c r="Q3852">
        <f t="shared" si="240"/>
        <v>9.5</v>
      </c>
      <c r="R3852" s="10">
        <f t="shared" si="241"/>
        <v>41975.124340277776</v>
      </c>
      <c r="S3852" s="12">
        <f t="shared" si="242"/>
        <v>2014</v>
      </c>
      <c r="T3852" s="12"/>
    </row>
    <row r="3853" spans="1:20" ht="42.75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8273</v>
      </c>
      <c r="O3853" t="s">
        <v>8274</v>
      </c>
      <c r="P3853">
        <f t="shared" si="243"/>
        <v>34</v>
      </c>
      <c r="Q3853">
        <f t="shared" si="240"/>
        <v>35.5</v>
      </c>
      <c r="R3853" s="10">
        <f t="shared" si="241"/>
        <v>42172.439571759256</v>
      </c>
      <c r="S3853" s="12">
        <f t="shared" si="242"/>
        <v>2015</v>
      </c>
      <c r="T3853" s="12"/>
    </row>
    <row r="3854" spans="1:20" ht="42.75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8273</v>
      </c>
      <c r="O3854" t="s">
        <v>8274</v>
      </c>
      <c r="P3854">
        <f t="shared" si="243"/>
        <v>0</v>
      </c>
      <c r="Q3854">
        <f t="shared" si="240"/>
        <v>10</v>
      </c>
      <c r="R3854" s="10">
        <f t="shared" si="241"/>
        <v>42065.190694444449</v>
      </c>
      <c r="S3854" s="12">
        <f t="shared" si="242"/>
        <v>2015</v>
      </c>
      <c r="T3854" s="12"/>
    </row>
    <row r="3855" spans="1:20" ht="28.5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8273</v>
      </c>
      <c r="O3855" t="s">
        <v>8274</v>
      </c>
      <c r="P3855">
        <f t="shared" si="243"/>
        <v>0</v>
      </c>
      <c r="Q3855">
        <f t="shared" si="240"/>
        <v>13</v>
      </c>
      <c r="R3855" s="10">
        <f t="shared" si="241"/>
        <v>41848.84002314815</v>
      </c>
      <c r="S3855" s="12">
        <f t="shared" si="242"/>
        <v>2014</v>
      </c>
      <c r="T3855" s="12"/>
    </row>
    <row r="3856" spans="1:20" ht="28.5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8273</v>
      </c>
      <c r="O3856" t="s">
        <v>8274</v>
      </c>
      <c r="P3856">
        <f t="shared" si="243"/>
        <v>16</v>
      </c>
      <c r="Q3856">
        <f t="shared" si="240"/>
        <v>89.4</v>
      </c>
      <c r="R3856" s="10">
        <f t="shared" si="241"/>
        <v>42103.884930555556</v>
      </c>
      <c r="S3856" s="12">
        <f t="shared" si="242"/>
        <v>2015</v>
      </c>
      <c r="T3856" s="12"/>
    </row>
    <row r="3857" spans="1:20" ht="57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8273</v>
      </c>
      <c r="O3857" t="s">
        <v>8274</v>
      </c>
      <c r="P3857">
        <f t="shared" si="243"/>
        <v>3</v>
      </c>
      <c r="Q3857">
        <f t="shared" si="240"/>
        <v>25</v>
      </c>
      <c r="R3857" s="10">
        <f t="shared" si="241"/>
        <v>42059.970729166671</v>
      </c>
      <c r="S3857" s="12">
        <f t="shared" si="242"/>
        <v>2015</v>
      </c>
      <c r="T3857" s="12"/>
    </row>
    <row r="3858" spans="1:20" ht="57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8273</v>
      </c>
      <c r="O3858" t="s">
        <v>8274</v>
      </c>
      <c r="P3858">
        <f t="shared" si="243"/>
        <v>0</v>
      </c>
      <c r="Q3858">
        <f t="shared" si="240"/>
        <v>1</v>
      </c>
      <c r="R3858" s="10">
        <f t="shared" si="241"/>
        <v>42041.743090277778</v>
      </c>
      <c r="S3858" s="12">
        <f t="shared" si="242"/>
        <v>2015</v>
      </c>
      <c r="T3858" s="12"/>
    </row>
    <row r="3859" spans="1:20" ht="42.75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8273</v>
      </c>
      <c r="O3859" t="s">
        <v>8274</v>
      </c>
      <c r="P3859">
        <f t="shared" si="243"/>
        <v>5</v>
      </c>
      <c r="Q3859">
        <f t="shared" si="240"/>
        <v>65</v>
      </c>
      <c r="R3859" s="10">
        <f t="shared" si="241"/>
        <v>41829.73715277778</v>
      </c>
      <c r="S3859" s="12">
        <f t="shared" si="242"/>
        <v>2014</v>
      </c>
      <c r="T3859" s="12"/>
    </row>
    <row r="3860" spans="1:20" ht="42.75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8273</v>
      </c>
      <c r="O3860" t="s">
        <v>8274</v>
      </c>
      <c r="P3860">
        <f t="shared" si="243"/>
        <v>2</v>
      </c>
      <c r="Q3860">
        <f t="shared" si="240"/>
        <v>10</v>
      </c>
      <c r="R3860" s="10">
        <f t="shared" si="241"/>
        <v>42128.431064814817</v>
      </c>
      <c r="S3860" s="12">
        <f t="shared" si="242"/>
        <v>2015</v>
      </c>
      <c r="T3860" s="12"/>
    </row>
    <row r="3861" spans="1:20" ht="42.75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8273</v>
      </c>
      <c r="O3861" t="s">
        <v>8274</v>
      </c>
      <c r="P3861">
        <f t="shared" si="243"/>
        <v>0</v>
      </c>
      <c r="Q3861">
        <f t="shared" si="240"/>
        <v>1</v>
      </c>
      <c r="R3861" s="10">
        <f t="shared" si="241"/>
        <v>41789.893599537041</v>
      </c>
      <c r="S3861" s="12">
        <f t="shared" si="242"/>
        <v>2014</v>
      </c>
      <c r="T3861" s="12"/>
    </row>
    <row r="3862" spans="1:20" ht="42.75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8273</v>
      </c>
      <c r="O3862" t="s">
        <v>8274</v>
      </c>
      <c r="P3862">
        <f t="shared" si="243"/>
        <v>18</v>
      </c>
      <c r="Q3862">
        <f t="shared" si="240"/>
        <v>81.540000000000006</v>
      </c>
      <c r="R3862" s="10">
        <f t="shared" si="241"/>
        <v>41833.660995370366</v>
      </c>
      <c r="S3862" s="12">
        <f t="shared" si="242"/>
        <v>2014</v>
      </c>
      <c r="T3862" s="12"/>
    </row>
    <row r="3863" spans="1:20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8273</v>
      </c>
      <c r="O3863" t="s">
        <v>8274</v>
      </c>
      <c r="P3863">
        <f t="shared" si="243"/>
        <v>5</v>
      </c>
      <c r="Q3863">
        <f t="shared" si="240"/>
        <v>100</v>
      </c>
      <c r="R3863" s="10">
        <f t="shared" si="241"/>
        <v>41914.590011574073</v>
      </c>
      <c r="S3863" s="12">
        <f t="shared" si="242"/>
        <v>2014</v>
      </c>
      <c r="T3863" s="12"/>
    </row>
    <row r="3864" spans="1:20" ht="28.5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8273</v>
      </c>
      <c r="O3864" t="s">
        <v>8274</v>
      </c>
      <c r="P3864">
        <f t="shared" si="243"/>
        <v>0</v>
      </c>
      <c r="Q3864">
        <f t="shared" si="240"/>
        <v>1</v>
      </c>
      <c r="R3864" s="10">
        <f t="shared" si="241"/>
        <v>42611.261064814811</v>
      </c>
      <c r="S3864" s="12">
        <f t="shared" si="242"/>
        <v>2016</v>
      </c>
      <c r="T3864" s="12"/>
    </row>
    <row r="3865" spans="1:20" ht="42.75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8273</v>
      </c>
      <c r="O3865" t="s">
        <v>8274</v>
      </c>
      <c r="P3865">
        <f t="shared" si="243"/>
        <v>0</v>
      </c>
      <c r="Q3865">
        <f t="shared" si="240"/>
        <v>0</v>
      </c>
      <c r="R3865" s="10">
        <f t="shared" si="241"/>
        <v>42253.633159722223</v>
      </c>
      <c r="S3865" s="12">
        <f t="shared" si="242"/>
        <v>2015</v>
      </c>
      <c r="T3865" s="12"/>
    </row>
    <row r="3866" spans="1:20" ht="42.75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8273</v>
      </c>
      <c r="O3866" t="s">
        <v>8274</v>
      </c>
      <c r="P3866">
        <f t="shared" si="243"/>
        <v>1</v>
      </c>
      <c r="Q3866">
        <f t="shared" si="240"/>
        <v>20</v>
      </c>
      <c r="R3866" s="10">
        <f t="shared" si="241"/>
        <v>42295.891828703709</v>
      </c>
      <c r="S3866" s="12">
        <f t="shared" si="242"/>
        <v>2015</v>
      </c>
      <c r="T3866" s="12"/>
    </row>
    <row r="3867" spans="1:20" ht="42.75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8273</v>
      </c>
      <c r="O3867" t="s">
        <v>8274</v>
      </c>
      <c r="P3867">
        <f t="shared" si="243"/>
        <v>27</v>
      </c>
      <c r="Q3867">
        <f t="shared" si="240"/>
        <v>46.43</v>
      </c>
      <c r="R3867" s="10">
        <f t="shared" si="241"/>
        <v>41841.651597222226</v>
      </c>
      <c r="S3867" s="12">
        <f t="shared" si="242"/>
        <v>2014</v>
      </c>
      <c r="T3867" s="12"/>
    </row>
    <row r="3868" spans="1:20" ht="28.5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8273</v>
      </c>
      <c r="O3868" t="s">
        <v>8274</v>
      </c>
      <c r="P3868">
        <f t="shared" si="243"/>
        <v>1</v>
      </c>
      <c r="Q3868">
        <f t="shared" si="240"/>
        <v>5.5</v>
      </c>
      <c r="R3868" s="10">
        <f t="shared" si="241"/>
        <v>42402.947002314817</v>
      </c>
      <c r="S3868" s="12">
        <f t="shared" si="242"/>
        <v>2016</v>
      </c>
      <c r="T3868" s="12"/>
    </row>
    <row r="3869" spans="1:20" ht="42.75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8273</v>
      </c>
      <c r="O3869" t="s">
        <v>8274</v>
      </c>
      <c r="P3869">
        <f t="shared" si="243"/>
        <v>13</v>
      </c>
      <c r="Q3869">
        <f t="shared" si="240"/>
        <v>50.2</v>
      </c>
      <c r="R3869" s="10">
        <f t="shared" si="241"/>
        <v>42509.814108796301</v>
      </c>
      <c r="S3869" s="12">
        <f t="shared" si="242"/>
        <v>2016</v>
      </c>
      <c r="T3869" s="12"/>
    </row>
    <row r="3870" spans="1:20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8273</v>
      </c>
      <c r="O3870" t="s">
        <v>8315</v>
      </c>
      <c r="P3870">
        <f t="shared" si="243"/>
        <v>0</v>
      </c>
      <c r="Q3870">
        <f t="shared" si="240"/>
        <v>10</v>
      </c>
      <c r="R3870" s="10">
        <f t="shared" si="241"/>
        <v>41865.659780092588</v>
      </c>
      <c r="S3870" s="12">
        <f t="shared" si="242"/>
        <v>2014</v>
      </c>
      <c r="T3870" s="12"/>
    </row>
    <row r="3871" spans="1:20" ht="28.5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8273</v>
      </c>
      <c r="O3871" t="s">
        <v>8315</v>
      </c>
      <c r="P3871">
        <f t="shared" si="243"/>
        <v>3</v>
      </c>
      <c r="Q3871">
        <f t="shared" si="240"/>
        <v>30.13</v>
      </c>
      <c r="R3871" s="10">
        <f t="shared" si="241"/>
        <v>42047.724444444444</v>
      </c>
      <c r="S3871" s="12">
        <f t="shared" si="242"/>
        <v>2015</v>
      </c>
      <c r="T3871" s="12"/>
    </row>
    <row r="3872" spans="1:20" ht="42.75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8273</v>
      </c>
      <c r="O3872" t="s">
        <v>8315</v>
      </c>
      <c r="P3872">
        <f t="shared" si="243"/>
        <v>15</v>
      </c>
      <c r="Q3872">
        <f t="shared" si="240"/>
        <v>150</v>
      </c>
      <c r="R3872" s="10">
        <f t="shared" si="241"/>
        <v>41793.17219907407</v>
      </c>
      <c r="S3872" s="12">
        <f t="shared" si="242"/>
        <v>2014</v>
      </c>
      <c r="T3872" s="12"/>
    </row>
    <row r="3873" spans="1:20" ht="28.5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8273</v>
      </c>
      <c r="O3873" t="s">
        <v>8315</v>
      </c>
      <c r="P3873">
        <f t="shared" si="243"/>
        <v>3</v>
      </c>
      <c r="Q3873">
        <f t="shared" si="240"/>
        <v>13.33</v>
      </c>
      <c r="R3873" s="10">
        <f t="shared" si="241"/>
        <v>42763.780671296292</v>
      </c>
      <c r="S3873" s="12">
        <f t="shared" si="242"/>
        <v>2017</v>
      </c>
      <c r="T3873" s="12"/>
    </row>
    <row r="3874" spans="1:20" ht="42.75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8273</v>
      </c>
      <c r="O3874" t="s">
        <v>8315</v>
      </c>
      <c r="P3874">
        <f t="shared" si="243"/>
        <v>0</v>
      </c>
      <c r="Q3874">
        <f t="shared" si="240"/>
        <v>0</v>
      </c>
      <c r="R3874" s="10">
        <f t="shared" si="241"/>
        <v>42180.145787037036</v>
      </c>
      <c r="S3874" s="12">
        <f t="shared" si="242"/>
        <v>2015</v>
      </c>
      <c r="T3874" s="12"/>
    </row>
    <row r="3875" spans="1:20" ht="42.75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8273</v>
      </c>
      <c r="O3875" t="s">
        <v>8315</v>
      </c>
      <c r="P3875">
        <f t="shared" si="243"/>
        <v>0</v>
      </c>
      <c r="Q3875">
        <f t="shared" si="240"/>
        <v>0</v>
      </c>
      <c r="R3875" s="10">
        <f t="shared" si="241"/>
        <v>42255.696006944447</v>
      </c>
      <c r="S3875" s="12">
        <f t="shared" si="242"/>
        <v>2015</v>
      </c>
      <c r="T3875" s="12"/>
    </row>
    <row r="3876" spans="1:20" ht="42.75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8273</v>
      </c>
      <c r="O3876" t="s">
        <v>8315</v>
      </c>
      <c r="P3876">
        <f t="shared" si="243"/>
        <v>0</v>
      </c>
      <c r="Q3876">
        <f t="shared" si="240"/>
        <v>0</v>
      </c>
      <c r="R3876" s="10">
        <f t="shared" si="241"/>
        <v>42007.016458333332</v>
      </c>
      <c r="S3876" s="12">
        <f t="shared" si="242"/>
        <v>2015</v>
      </c>
      <c r="T3876" s="12"/>
    </row>
    <row r="3877" spans="1:20" ht="42.75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8273</v>
      </c>
      <c r="O3877" t="s">
        <v>8315</v>
      </c>
      <c r="P3877">
        <f t="shared" si="243"/>
        <v>0</v>
      </c>
      <c r="Q3877">
        <f t="shared" si="240"/>
        <v>0</v>
      </c>
      <c r="R3877" s="10">
        <f t="shared" si="241"/>
        <v>42615.346817129626</v>
      </c>
      <c r="S3877" s="12">
        <f t="shared" si="242"/>
        <v>2016</v>
      </c>
      <c r="T3877" s="12"/>
    </row>
    <row r="3878" spans="1:20" ht="42.75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8273</v>
      </c>
      <c r="O3878" t="s">
        <v>8315</v>
      </c>
      <c r="P3878">
        <f t="shared" si="243"/>
        <v>53</v>
      </c>
      <c r="Q3878">
        <f t="shared" si="240"/>
        <v>44.76</v>
      </c>
      <c r="R3878" s="10">
        <f t="shared" si="241"/>
        <v>42372.624166666668</v>
      </c>
      <c r="S3878" s="12">
        <f t="shared" si="242"/>
        <v>2016</v>
      </c>
      <c r="T3878" s="12"/>
    </row>
    <row r="3879" spans="1:20" ht="42.75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8273</v>
      </c>
      <c r="O3879" t="s">
        <v>8315</v>
      </c>
      <c r="P3879">
        <f t="shared" si="243"/>
        <v>5</v>
      </c>
      <c r="Q3879">
        <f t="shared" si="240"/>
        <v>88.64</v>
      </c>
      <c r="R3879" s="10">
        <f t="shared" si="241"/>
        <v>42682.67768518519</v>
      </c>
      <c r="S3879" s="12">
        <f t="shared" si="242"/>
        <v>2016</v>
      </c>
      <c r="T3879" s="12"/>
    </row>
    <row r="3880" spans="1:20" ht="42.75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8273</v>
      </c>
      <c r="O3880" t="s">
        <v>8315</v>
      </c>
      <c r="P3880">
        <f t="shared" si="243"/>
        <v>0</v>
      </c>
      <c r="Q3880">
        <f t="shared" si="240"/>
        <v>10</v>
      </c>
      <c r="R3880" s="10">
        <f t="shared" si="241"/>
        <v>42154.818819444445</v>
      </c>
      <c r="S3880" s="12">
        <f t="shared" si="242"/>
        <v>2015</v>
      </c>
      <c r="T3880" s="12"/>
    </row>
    <row r="3881" spans="1:20" ht="42.75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8273</v>
      </c>
      <c r="O3881" t="s">
        <v>8315</v>
      </c>
      <c r="P3881">
        <f t="shared" si="243"/>
        <v>0</v>
      </c>
      <c r="Q3881">
        <f t="shared" si="240"/>
        <v>0</v>
      </c>
      <c r="R3881" s="10">
        <f t="shared" si="241"/>
        <v>41999.861064814817</v>
      </c>
      <c r="S3881" s="12">
        <f t="shared" si="242"/>
        <v>2014</v>
      </c>
      <c r="T3881" s="12"/>
    </row>
    <row r="3882" spans="1:20" ht="42.75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8273</v>
      </c>
      <c r="O3882" t="s">
        <v>8315</v>
      </c>
      <c r="P3882">
        <f t="shared" si="243"/>
        <v>13</v>
      </c>
      <c r="Q3882">
        <f t="shared" si="240"/>
        <v>57.65</v>
      </c>
      <c r="R3882" s="10">
        <f t="shared" si="241"/>
        <v>41815.815046296295</v>
      </c>
      <c r="S3882" s="12">
        <f t="shared" si="242"/>
        <v>2014</v>
      </c>
      <c r="T3882" s="12"/>
    </row>
    <row r="3883" spans="1:20" ht="28.5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8273</v>
      </c>
      <c r="O3883" t="s">
        <v>8315</v>
      </c>
      <c r="P3883">
        <f t="shared" si="243"/>
        <v>5</v>
      </c>
      <c r="Q3883">
        <f t="shared" si="240"/>
        <v>25</v>
      </c>
      <c r="R3883" s="10">
        <f t="shared" si="241"/>
        <v>42756.018506944441</v>
      </c>
      <c r="S3883" s="12">
        <f t="shared" si="242"/>
        <v>2017</v>
      </c>
      <c r="T3883" s="12"/>
    </row>
    <row r="3884" spans="1:20" ht="42.75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8273</v>
      </c>
      <c r="O3884" t="s">
        <v>8315</v>
      </c>
      <c r="P3884">
        <f t="shared" si="243"/>
        <v>0</v>
      </c>
      <c r="Q3884">
        <f t="shared" si="240"/>
        <v>0</v>
      </c>
      <c r="R3884" s="10">
        <f t="shared" si="241"/>
        <v>42373.983449074076</v>
      </c>
      <c r="S3884" s="12">
        <f t="shared" si="242"/>
        <v>2016</v>
      </c>
      <c r="T3884" s="12"/>
    </row>
    <row r="3885" spans="1:20" ht="57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8273</v>
      </c>
      <c r="O3885" t="s">
        <v>8315</v>
      </c>
      <c r="P3885">
        <f t="shared" si="243"/>
        <v>0</v>
      </c>
      <c r="Q3885">
        <f t="shared" si="240"/>
        <v>0</v>
      </c>
      <c r="R3885" s="10">
        <f t="shared" si="241"/>
        <v>41854.602650462963</v>
      </c>
      <c r="S3885" s="12">
        <f t="shared" si="242"/>
        <v>2014</v>
      </c>
      <c r="T3885" s="12"/>
    </row>
    <row r="3886" spans="1:20" ht="42.75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8273</v>
      </c>
      <c r="O3886" t="s">
        <v>8315</v>
      </c>
      <c r="P3886">
        <f t="shared" si="243"/>
        <v>0</v>
      </c>
      <c r="Q3886">
        <f t="shared" si="240"/>
        <v>0</v>
      </c>
      <c r="R3886" s="10">
        <f t="shared" si="241"/>
        <v>42065.791574074072</v>
      </c>
      <c r="S3886" s="12">
        <f t="shared" si="242"/>
        <v>2015</v>
      </c>
      <c r="T3886" s="12"/>
    </row>
    <row r="3887" spans="1:20" ht="42.75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8273</v>
      </c>
      <c r="O3887" t="s">
        <v>8315</v>
      </c>
      <c r="P3887">
        <f t="shared" si="243"/>
        <v>0</v>
      </c>
      <c r="Q3887">
        <f t="shared" si="240"/>
        <v>0</v>
      </c>
      <c r="R3887" s="10">
        <f t="shared" si="241"/>
        <v>42469.951284722221</v>
      </c>
      <c r="S3887" s="12">
        <f t="shared" si="242"/>
        <v>2016</v>
      </c>
      <c r="T3887" s="12"/>
    </row>
    <row r="3888" spans="1:20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8273</v>
      </c>
      <c r="O3888" t="s">
        <v>8315</v>
      </c>
      <c r="P3888">
        <f t="shared" si="243"/>
        <v>0</v>
      </c>
      <c r="Q3888">
        <f t="shared" si="240"/>
        <v>0</v>
      </c>
      <c r="R3888" s="10">
        <f t="shared" si="241"/>
        <v>41954.228032407409</v>
      </c>
      <c r="S3888" s="12">
        <f t="shared" si="242"/>
        <v>2014</v>
      </c>
      <c r="T3888" s="12"/>
    </row>
    <row r="3889" spans="1:20" ht="42.75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8273</v>
      </c>
      <c r="O3889" t="s">
        <v>8315</v>
      </c>
      <c r="P3889">
        <f t="shared" si="243"/>
        <v>2</v>
      </c>
      <c r="Q3889">
        <f t="shared" si="240"/>
        <v>17.5</v>
      </c>
      <c r="R3889" s="10">
        <f t="shared" si="241"/>
        <v>42079.857974537037</v>
      </c>
      <c r="S3889" s="12">
        <f t="shared" si="242"/>
        <v>2015</v>
      </c>
      <c r="T3889" s="12"/>
    </row>
    <row r="3890" spans="1:20" ht="42.75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8273</v>
      </c>
      <c r="O3890" t="s">
        <v>8274</v>
      </c>
      <c r="P3890">
        <f t="shared" si="243"/>
        <v>27</v>
      </c>
      <c r="Q3890">
        <f t="shared" si="240"/>
        <v>38.71</v>
      </c>
      <c r="R3890" s="10">
        <f t="shared" si="241"/>
        <v>42762.545810185184</v>
      </c>
      <c r="S3890" s="12">
        <f t="shared" si="242"/>
        <v>2017</v>
      </c>
      <c r="T3890" s="12"/>
    </row>
    <row r="3891" spans="1:20" ht="42.75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8273</v>
      </c>
      <c r="O3891" t="s">
        <v>8274</v>
      </c>
      <c r="P3891">
        <f t="shared" si="243"/>
        <v>1</v>
      </c>
      <c r="Q3891">
        <f t="shared" si="240"/>
        <v>13.11</v>
      </c>
      <c r="R3891" s="10">
        <f t="shared" si="241"/>
        <v>41977.004976851851</v>
      </c>
      <c r="S3891" s="12">
        <f t="shared" si="242"/>
        <v>2014</v>
      </c>
      <c r="T3891" s="12"/>
    </row>
    <row r="3892" spans="1:20" ht="42.75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8273</v>
      </c>
      <c r="O3892" t="s">
        <v>8274</v>
      </c>
      <c r="P3892">
        <f t="shared" si="243"/>
        <v>17</v>
      </c>
      <c r="Q3892">
        <f t="shared" si="240"/>
        <v>315.5</v>
      </c>
      <c r="R3892" s="10">
        <f t="shared" si="241"/>
        <v>42171.758611111116</v>
      </c>
      <c r="S3892" s="12">
        <f t="shared" si="242"/>
        <v>2015</v>
      </c>
      <c r="T3892" s="12"/>
    </row>
    <row r="3893" spans="1:20" ht="28.5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8273</v>
      </c>
      <c r="O3893" t="s">
        <v>8274</v>
      </c>
      <c r="P3893">
        <f t="shared" si="243"/>
        <v>33</v>
      </c>
      <c r="Q3893">
        <f t="shared" si="240"/>
        <v>37.14</v>
      </c>
      <c r="R3893" s="10">
        <f t="shared" si="241"/>
        <v>42056.1324537037</v>
      </c>
      <c r="S3893" s="12">
        <f t="shared" si="242"/>
        <v>2015</v>
      </c>
      <c r="T3893" s="12"/>
    </row>
    <row r="3894" spans="1:20" ht="42.75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8273</v>
      </c>
      <c r="O3894" t="s">
        <v>8274</v>
      </c>
      <c r="P3894">
        <f t="shared" si="243"/>
        <v>0</v>
      </c>
      <c r="Q3894">
        <f t="shared" si="240"/>
        <v>0</v>
      </c>
      <c r="R3894" s="10">
        <f t="shared" si="241"/>
        <v>41867.652280092596</v>
      </c>
      <c r="S3894" s="12">
        <f t="shared" si="242"/>
        <v>2014</v>
      </c>
      <c r="T3894" s="12"/>
    </row>
    <row r="3895" spans="1:20" ht="57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8273</v>
      </c>
      <c r="O3895" t="s">
        <v>8274</v>
      </c>
      <c r="P3895">
        <f t="shared" si="243"/>
        <v>22</v>
      </c>
      <c r="Q3895">
        <f t="shared" si="240"/>
        <v>128.27000000000001</v>
      </c>
      <c r="R3895" s="10">
        <f t="shared" si="241"/>
        <v>41779.657870370371</v>
      </c>
      <c r="S3895" s="12">
        <f t="shared" si="242"/>
        <v>2014</v>
      </c>
      <c r="T3895" s="12"/>
    </row>
    <row r="3896" spans="1:20" ht="42.75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8273</v>
      </c>
      <c r="O3896" t="s">
        <v>8274</v>
      </c>
      <c r="P3896">
        <f t="shared" si="243"/>
        <v>3</v>
      </c>
      <c r="Q3896">
        <f t="shared" si="240"/>
        <v>47.27</v>
      </c>
      <c r="R3896" s="10">
        <f t="shared" si="241"/>
        <v>42679.958472222221</v>
      </c>
      <c r="S3896" s="12">
        <f t="shared" si="242"/>
        <v>2016</v>
      </c>
      <c r="T3896" s="12"/>
    </row>
    <row r="3897" spans="1:20" ht="42.75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8273</v>
      </c>
      <c r="O3897" t="s">
        <v>8274</v>
      </c>
      <c r="P3897">
        <f t="shared" si="243"/>
        <v>5</v>
      </c>
      <c r="Q3897">
        <f t="shared" si="240"/>
        <v>50</v>
      </c>
      <c r="R3897" s="10">
        <f t="shared" si="241"/>
        <v>42032.250208333338</v>
      </c>
      <c r="S3897" s="12">
        <f t="shared" si="242"/>
        <v>2015</v>
      </c>
      <c r="T3897" s="12"/>
    </row>
    <row r="3898" spans="1:20" ht="42.75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8273</v>
      </c>
      <c r="O3898" t="s">
        <v>8274</v>
      </c>
      <c r="P3898">
        <f t="shared" si="243"/>
        <v>11</v>
      </c>
      <c r="Q3898">
        <f t="shared" si="240"/>
        <v>42.5</v>
      </c>
      <c r="R3898" s="10">
        <f t="shared" si="241"/>
        <v>41793.191875000004</v>
      </c>
      <c r="S3898" s="12">
        <f t="shared" si="242"/>
        <v>2014</v>
      </c>
      <c r="T3898" s="12"/>
    </row>
    <row r="3899" spans="1:20" ht="42.75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8273</v>
      </c>
      <c r="O3899" t="s">
        <v>8274</v>
      </c>
      <c r="P3899">
        <f t="shared" si="243"/>
        <v>18</v>
      </c>
      <c r="Q3899">
        <f t="shared" si="240"/>
        <v>44</v>
      </c>
      <c r="R3899" s="10">
        <f t="shared" si="241"/>
        <v>41982.87364583333</v>
      </c>
      <c r="S3899" s="12">
        <f t="shared" si="242"/>
        <v>2014</v>
      </c>
      <c r="T3899" s="12"/>
    </row>
    <row r="3900" spans="1:20" ht="57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8273</v>
      </c>
      <c r="O3900" t="s">
        <v>8274</v>
      </c>
      <c r="P3900">
        <f t="shared" si="243"/>
        <v>33</v>
      </c>
      <c r="Q3900">
        <f t="shared" si="240"/>
        <v>50.88</v>
      </c>
      <c r="R3900" s="10">
        <f t="shared" si="241"/>
        <v>42193.482291666667</v>
      </c>
      <c r="S3900" s="12">
        <f t="shared" si="242"/>
        <v>2015</v>
      </c>
      <c r="T3900" s="12"/>
    </row>
    <row r="3901" spans="1:20" ht="42.75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8273</v>
      </c>
      <c r="O3901" t="s">
        <v>8274</v>
      </c>
      <c r="P3901">
        <f t="shared" si="243"/>
        <v>1</v>
      </c>
      <c r="Q3901">
        <f t="shared" si="240"/>
        <v>62.5</v>
      </c>
      <c r="R3901" s="10">
        <f t="shared" si="241"/>
        <v>41843.775011574071</v>
      </c>
      <c r="S3901" s="12">
        <f t="shared" si="242"/>
        <v>2014</v>
      </c>
      <c r="T3901" s="12"/>
    </row>
    <row r="3902" spans="1:20" ht="28.5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8273</v>
      </c>
      <c r="O3902" t="s">
        <v>8274</v>
      </c>
      <c r="P3902">
        <f t="shared" si="243"/>
        <v>5</v>
      </c>
      <c r="Q3902">
        <f t="shared" si="240"/>
        <v>27</v>
      </c>
      <c r="R3902" s="10">
        <f t="shared" si="241"/>
        <v>42136.092488425929</v>
      </c>
      <c r="S3902" s="12">
        <f t="shared" si="242"/>
        <v>2015</v>
      </c>
      <c r="T3902" s="12"/>
    </row>
    <row r="3903" spans="1:20" ht="42.75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8273</v>
      </c>
      <c r="O3903" t="s">
        <v>8274</v>
      </c>
      <c r="P3903">
        <f t="shared" si="243"/>
        <v>1</v>
      </c>
      <c r="Q3903">
        <f t="shared" si="240"/>
        <v>25</v>
      </c>
      <c r="R3903" s="10">
        <f t="shared" si="241"/>
        <v>42317.826377314821</v>
      </c>
      <c r="S3903" s="12">
        <f t="shared" si="242"/>
        <v>2015</v>
      </c>
      <c r="T3903" s="12"/>
    </row>
    <row r="3904" spans="1:20" ht="42.75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8273</v>
      </c>
      <c r="O3904" t="s">
        <v>8274</v>
      </c>
      <c r="P3904">
        <f t="shared" si="243"/>
        <v>49</v>
      </c>
      <c r="Q3904">
        <f t="shared" si="240"/>
        <v>47.26</v>
      </c>
      <c r="R3904" s="10">
        <f t="shared" si="241"/>
        <v>42663.468078703707</v>
      </c>
      <c r="S3904" s="12">
        <f t="shared" si="242"/>
        <v>2016</v>
      </c>
      <c r="T3904" s="12"/>
    </row>
    <row r="3905" spans="1:20" ht="57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8273</v>
      </c>
      <c r="O3905" t="s">
        <v>8274</v>
      </c>
      <c r="P3905">
        <f t="shared" si="243"/>
        <v>0</v>
      </c>
      <c r="Q3905">
        <f t="shared" si="240"/>
        <v>0</v>
      </c>
      <c r="R3905" s="10">
        <f t="shared" si="241"/>
        <v>42186.01116898148</v>
      </c>
      <c r="S3905" s="12">
        <f t="shared" si="242"/>
        <v>2015</v>
      </c>
      <c r="T3905" s="12"/>
    </row>
    <row r="3906" spans="1:20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8273</v>
      </c>
      <c r="O3906" t="s">
        <v>8274</v>
      </c>
      <c r="P3906">
        <f t="shared" si="243"/>
        <v>0</v>
      </c>
      <c r="Q3906">
        <f t="shared" si="240"/>
        <v>1.5</v>
      </c>
      <c r="R3906" s="10">
        <f t="shared" si="241"/>
        <v>42095.229166666672</v>
      </c>
      <c r="S3906" s="12">
        <f t="shared" si="242"/>
        <v>2015</v>
      </c>
      <c r="T3906" s="12"/>
    </row>
    <row r="3907" spans="1:20" ht="42.75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8273</v>
      </c>
      <c r="O3907" t="s">
        <v>8274</v>
      </c>
      <c r="P3907">
        <f t="shared" si="243"/>
        <v>12</v>
      </c>
      <c r="Q3907">
        <f t="shared" ref="Q3907:Q3970" si="244">IFERROR(ROUND(E3907/L3907,2),0)</f>
        <v>24.71</v>
      </c>
      <c r="R3907" s="10">
        <f t="shared" ref="R3907:R3970" si="245">(((J3907/60)/60)/24)+DATE(1970,1,1)</f>
        <v>42124.623877314814</v>
      </c>
      <c r="S3907" s="12">
        <f t="shared" ref="S3907:S3970" si="246">YEAR(R3907)</f>
        <v>2015</v>
      </c>
      <c r="T3907" s="12"/>
    </row>
    <row r="3908" spans="1:20" ht="42.75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8273</v>
      </c>
      <c r="O3908" t="s">
        <v>8274</v>
      </c>
      <c r="P3908">
        <f t="shared" ref="P3908:P3971" si="247">ROUND(E3908/D3908*100,0)</f>
        <v>67</v>
      </c>
      <c r="Q3908">
        <f t="shared" si="244"/>
        <v>63.13</v>
      </c>
      <c r="R3908" s="10">
        <f t="shared" si="245"/>
        <v>42143.917743055557</v>
      </c>
      <c r="S3908" s="12">
        <f t="shared" si="246"/>
        <v>2015</v>
      </c>
      <c r="T3908" s="12"/>
    </row>
    <row r="3909" spans="1:20" ht="42.75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8273</v>
      </c>
      <c r="O3909" t="s">
        <v>8274</v>
      </c>
      <c r="P3909">
        <f t="shared" si="247"/>
        <v>15</v>
      </c>
      <c r="Q3909">
        <f t="shared" si="244"/>
        <v>38.25</v>
      </c>
      <c r="R3909" s="10">
        <f t="shared" si="245"/>
        <v>41906.819513888891</v>
      </c>
      <c r="S3909" s="12">
        <f t="shared" si="246"/>
        <v>2014</v>
      </c>
      <c r="T3909" s="12"/>
    </row>
    <row r="3910" spans="1:20" ht="42.75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8273</v>
      </c>
      <c r="O3910" t="s">
        <v>8274</v>
      </c>
      <c r="P3910">
        <f t="shared" si="247"/>
        <v>9</v>
      </c>
      <c r="Q3910">
        <f t="shared" si="244"/>
        <v>16.25</v>
      </c>
      <c r="R3910" s="10">
        <f t="shared" si="245"/>
        <v>41834.135370370372</v>
      </c>
      <c r="S3910" s="12">
        <f t="shared" si="246"/>
        <v>2014</v>
      </c>
      <c r="T3910" s="12"/>
    </row>
    <row r="3911" spans="1:20" ht="42.75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8273</v>
      </c>
      <c r="O3911" t="s">
        <v>8274</v>
      </c>
      <c r="P3911">
        <f t="shared" si="247"/>
        <v>0</v>
      </c>
      <c r="Q3911">
        <f t="shared" si="244"/>
        <v>33.75</v>
      </c>
      <c r="R3911" s="10">
        <f t="shared" si="245"/>
        <v>41863.359282407408</v>
      </c>
      <c r="S3911" s="12">
        <f t="shared" si="246"/>
        <v>2014</v>
      </c>
      <c r="T3911" s="12"/>
    </row>
    <row r="3912" spans="1:20" ht="42.75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8273</v>
      </c>
      <c r="O3912" t="s">
        <v>8274</v>
      </c>
      <c r="P3912">
        <f t="shared" si="247"/>
        <v>3</v>
      </c>
      <c r="Q3912">
        <f t="shared" si="244"/>
        <v>61.67</v>
      </c>
      <c r="R3912" s="10">
        <f t="shared" si="245"/>
        <v>42224.756909722222</v>
      </c>
      <c r="S3912" s="12">
        <f t="shared" si="246"/>
        <v>2015</v>
      </c>
      <c r="T3912" s="12"/>
    </row>
    <row r="3913" spans="1:20" ht="42.75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8273</v>
      </c>
      <c r="O3913" t="s">
        <v>8274</v>
      </c>
      <c r="P3913">
        <f t="shared" si="247"/>
        <v>37</v>
      </c>
      <c r="Q3913">
        <f t="shared" si="244"/>
        <v>83.14</v>
      </c>
      <c r="R3913" s="10">
        <f t="shared" si="245"/>
        <v>41939.8122337963</v>
      </c>
      <c r="S3913" s="12">
        <f t="shared" si="246"/>
        <v>2014</v>
      </c>
      <c r="T3913" s="12"/>
    </row>
    <row r="3914" spans="1:20" ht="42.75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8273</v>
      </c>
      <c r="O3914" t="s">
        <v>8274</v>
      </c>
      <c r="P3914">
        <f t="shared" si="247"/>
        <v>0</v>
      </c>
      <c r="Q3914">
        <f t="shared" si="244"/>
        <v>1</v>
      </c>
      <c r="R3914" s="10">
        <f t="shared" si="245"/>
        <v>42059.270023148143</v>
      </c>
      <c r="S3914" s="12">
        <f t="shared" si="246"/>
        <v>2015</v>
      </c>
      <c r="T3914" s="12"/>
    </row>
    <row r="3915" spans="1:20" ht="42.75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8273</v>
      </c>
      <c r="O3915" t="s">
        <v>8274</v>
      </c>
      <c r="P3915">
        <f t="shared" si="247"/>
        <v>10</v>
      </c>
      <c r="Q3915">
        <f t="shared" si="244"/>
        <v>142.86000000000001</v>
      </c>
      <c r="R3915" s="10">
        <f t="shared" si="245"/>
        <v>42308.211215277777</v>
      </c>
      <c r="S3915" s="12">
        <f t="shared" si="246"/>
        <v>2015</v>
      </c>
      <c r="T3915" s="12"/>
    </row>
    <row r="3916" spans="1:20" ht="42.75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8273</v>
      </c>
      <c r="O3916" t="s">
        <v>8274</v>
      </c>
      <c r="P3916">
        <f t="shared" si="247"/>
        <v>36</v>
      </c>
      <c r="Q3916">
        <f t="shared" si="244"/>
        <v>33.67</v>
      </c>
      <c r="R3916" s="10">
        <f t="shared" si="245"/>
        <v>42114.818935185183</v>
      </c>
      <c r="S3916" s="12">
        <f t="shared" si="246"/>
        <v>2015</v>
      </c>
      <c r="T3916" s="12"/>
    </row>
    <row r="3917" spans="1:20" ht="42.75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8273</v>
      </c>
      <c r="O3917" t="s">
        <v>8274</v>
      </c>
      <c r="P3917">
        <f t="shared" si="247"/>
        <v>0</v>
      </c>
      <c r="Q3917">
        <f t="shared" si="244"/>
        <v>5</v>
      </c>
      <c r="R3917" s="10">
        <f t="shared" si="245"/>
        <v>42492.98505787037</v>
      </c>
      <c r="S3917" s="12">
        <f t="shared" si="246"/>
        <v>2016</v>
      </c>
      <c r="T3917" s="12"/>
    </row>
    <row r="3918" spans="1:20" ht="42.75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8273</v>
      </c>
      <c r="O3918" t="s">
        <v>8274</v>
      </c>
      <c r="P3918">
        <f t="shared" si="247"/>
        <v>0</v>
      </c>
      <c r="Q3918">
        <f t="shared" si="244"/>
        <v>0</v>
      </c>
      <c r="R3918" s="10">
        <f t="shared" si="245"/>
        <v>42494.471666666665</v>
      </c>
      <c r="S3918" s="12">
        <f t="shared" si="246"/>
        <v>2016</v>
      </c>
      <c r="T3918" s="12"/>
    </row>
    <row r="3919" spans="1:20" ht="42.75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8273</v>
      </c>
      <c r="O3919" t="s">
        <v>8274</v>
      </c>
      <c r="P3919">
        <f t="shared" si="247"/>
        <v>0</v>
      </c>
      <c r="Q3919">
        <f t="shared" si="244"/>
        <v>10</v>
      </c>
      <c r="R3919" s="10">
        <f t="shared" si="245"/>
        <v>41863.527326388888</v>
      </c>
      <c r="S3919" s="12">
        <f t="shared" si="246"/>
        <v>2014</v>
      </c>
      <c r="T3919" s="12"/>
    </row>
    <row r="3920" spans="1:20" ht="42.75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8273</v>
      </c>
      <c r="O3920" t="s">
        <v>8274</v>
      </c>
      <c r="P3920">
        <f t="shared" si="247"/>
        <v>0</v>
      </c>
      <c r="Q3920">
        <f t="shared" si="244"/>
        <v>40</v>
      </c>
      <c r="R3920" s="10">
        <f t="shared" si="245"/>
        <v>41843.664618055554</v>
      </c>
      <c r="S3920" s="12">
        <f t="shared" si="246"/>
        <v>2014</v>
      </c>
      <c r="T3920" s="12"/>
    </row>
    <row r="3921" spans="1:20" ht="42.75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8273</v>
      </c>
      <c r="O3921" t="s">
        <v>8274</v>
      </c>
      <c r="P3921">
        <f t="shared" si="247"/>
        <v>2</v>
      </c>
      <c r="Q3921">
        <f t="shared" si="244"/>
        <v>30</v>
      </c>
      <c r="R3921" s="10">
        <f t="shared" si="245"/>
        <v>42358.684872685189</v>
      </c>
      <c r="S3921" s="12">
        <f t="shared" si="246"/>
        <v>2015</v>
      </c>
      <c r="T3921" s="12"/>
    </row>
    <row r="3922" spans="1:20" ht="42.75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8273</v>
      </c>
      <c r="O3922" t="s">
        <v>8274</v>
      </c>
      <c r="P3922">
        <f t="shared" si="247"/>
        <v>5</v>
      </c>
      <c r="Q3922">
        <f t="shared" si="244"/>
        <v>45</v>
      </c>
      <c r="R3922" s="10">
        <f t="shared" si="245"/>
        <v>42657.38726851852</v>
      </c>
      <c r="S3922" s="12">
        <f t="shared" si="246"/>
        <v>2016</v>
      </c>
      <c r="T3922" s="12"/>
    </row>
    <row r="3923" spans="1:20" ht="42.75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8273</v>
      </c>
      <c r="O3923" t="s">
        <v>8274</v>
      </c>
      <c r="P3923">
        <f t="shared" si="247"/>
        <v>0</v>
      </c>
      <c r="Q3923">
        <f t="shared" si="244"/>
        <v>0</v>
      </c>
      <c r="R3923" s="10">
        <f t="shared" si="245"/>
        <v>41926.542303240742</v>
      </c>
      <c r="S3923" s="12">
        <f t="shared" si="246"/>
        <v>2014</v>
      </c>
      <c r="T3923" s="12"/>
    </row>
    <row r="3924" spans="1:20" ht="42.75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8273</v>
      </c>
      <c r="O3924" t="s">
        <v>8274</v>
      </c>
      <c r="P3924">
        <f t="shared" si="247"/>
        <v>8</v>
      </c>
      <c r="Q3924">
        <f t="shared" si="244"/>
        <v>10.17</v>
      </c>
      <c r="R3924" s="10">
        <f t="shared" si="245"/>
        <v>42020.768634259264</v>
      </c>
      <c r="S3924" s="12">
        <f t="shared" si="246"/>
        <v>2015</v>
      </c>
      <c r="T3924" s="12"/>
    </row>
    <row r="3925" spans="1:20" ht="42.75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8273</v>
      </c>
      <c r="O3925" t="s">
        <v>8274</v>
      </c>
      <c r="P3925">
        <f t="shared" si="247"/>
        <v>12</v>
      </c>
      <c r="Q3925">
        <f t="shared" si="244"/>
        <v>81.41</v>
      </c>
      <c r="R3925" s="10">
        <f t="shared" si="245"/>
        <v>42075.979988425926</v>
      </c>
      <c r="S3925" s="12">
        <f t="shared" si="246"/>
        <v>2015</v>
      </c>
      <c r="T3925" s="12"/>
    </row>
    <row r="3926" spans="1:20" ht="42.75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8273</v>
      </c>
      <c r="O3926" t="s">
        <v>8274</v>
      </c>
      <c r="P3926">
        <f t="shared" si="247"/>
        <v>15</v>
      </c>
      <c r="Q3926">
        <f t="shared" si="244"/>
        <v>57.25</v>
      </c>
      <c r="R3926" s="10">
        <f t="shared" si="245"/>
        <v>41786.959745370368</v>
      </c>
      <c r="S3926" s="12">
        <f t="shared" si="246"/>
        <v>2014</v>
      </c>
      <c r="T3926" s="12"/>
    </row>
    <row r="3927" spans="1:20" ht="42.75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8273</v>
      </c>
      <c r="O3927" t="s">
        <v>8274</v>
      </c>
      <c r="P3927">
        <f t="shared" si="247"/>
        <v>10</v>
      </c>
      <c r="Q3927">
        <f t="shared" si="244"/>
        <v>5</v>
      </c>
      <c r="R3927" s="10">
        <f t="shared" si="245"/>
        <v>41820.870821759258</v>
      </c>
      <c r="S3927" s="12">
        <f t="shared" si="246"/>
        <v>2014</v>
      </c>
      <c r="T3927" s="12"/>
    </row>
    <row r="3928" spans="1:20" ht="28.5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8273</v>
      </c>
      <c r="O3928" t="s">
        <v>8274</v>
      </c>
      <c r="P3928">
        <f t="shared" si="247"/>
        <v>0</v>
      </c>
      <c r="Q3928">
        <f t="shared" si="244"/>
        <v>15</v>
      </c>
      <c r="R3928" s="10">
        <f t="shared" si="245"/>
        <v>41970.085046296299</v>
      </c>
      <c r="S3928" s="12">
        <f t="shared" si="246"/>
        <v>2014</v>
      </c>
      <c r="T3928" s="12"/>
    </row>
    <row r="3929" spans="1:20" ht="42.75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8273</v>
      </c>
      <c r="O3929" t="s">
        <v>8274</v>
      </c>
      <c r="P3929">
        <f t="shared" si="247"/>
        <v>1</v>
      </c>
      <c r="Q3929">
        <f t="shared" si="244"/>
        <v>12.5</v>
      </c>
      <c r="R3929" s="10">
        <f t="shared" si="245"/>
        <v>41830.267407407409</v>
      </c>
      <c r="S3929" s="12">
        <f t="shared" si="246"/>
        <v>2014</v>
      </c>
      <c r="T3929" s="12"/>
    </row>
    <row r="3930" spans="1:20" ht="42.75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8273</v>
      </c>
      <c r="O3930" t="s">
        <v>8274</v>
      </c>
      <c r="P3930">
        <f t="shared" si="247"/>
        <v>13</v>
      </c>
      <c r="Q3930">
        <f t="shared" si="244"/>
        <v>93</v>
      </c>
      <c r="R3930" s="10">
        <f t="shared" si="245"/>
        <v>42265.683182870373</v>
      </c>
      <c r="S3930" s="12">
        <f t="shared" si="246"/>
        <v>2015</v>
      </c>
      <c r="T3930" s="12"/>
    </row>
    <row r="3931" spans="1:20" ht="42.75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8273</v>
      </c>
      <c r="O3931" t="s">
        <v>8274</v>
      </c>
      <c r="P3931">
        <f t="shared" si="247"/>
        <v>2</v>
      </c>
      <c r="Q3931">
        <f t="shared" si="244"/>
        <v>32.36</v>
      </c>
      <c r="R3931" s="10">
        <f t="shared" si="245"/>
        <v>42601.827141203699</v>
      </c>
      <c r="S3931" s="12">
        <f t="shared" si="246"/>
        <v>2016</v>
      </c>
      <c r="T3931" s="12"/>
    </row>
    <row r="3932" spans="1:20" ht="42.75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>
        <f t="shared" si="247"/>
        <v>0</v>
      </c>
      <c r="Q3932">
        <f t="shared" si="244"/>
        <v>0</v>
      </c>
      <c r="R3932" s="10">
        <f t="shared" si="245"/>
        <v>42433.338749999995</v>
      </c>
      <c r="S3932" s="12">
        <f t="shared" si="246"/>
        <v>2016</v>
      </c>
      <c r="T3932" s="12"/>
    </row>
    <row r="3933" spans="1:20" ht="42.75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8273</v>
      </c>
      <c r="O3933" t="s">
        <v>8274</v>
      </c>
      <c r="P3933">
        <f t="shared" si="247"/>
        <v>0</v>
      </c>
      <c r="Q3933">
        <f t="shared" si="244"/>
        <v>0</v>
      </c>
      <c r="R3933" s="10">
        <f t="shared" si="245"/>
        <v>42228.151701388888</v>
      </c>
      <c r="S3933" s="12">
        <f t="shared" si="246"/>
        <v>2015</v>
      </c>
      <c r="T3933" s="12"/>
    </row>
    <row r="3934" spans="1:20" ht="42.75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8273</v>
      </c>
      <c r="O3934" t="s">
        <v>8274</v>
      </c>
      <c r="P3934">
        <f t="shared" si="247"/>
        <v>0</v>
      </c>
      <c r="Q3934">
        <f t="shared" si="244"/>
        <v>1</v>
      </c>
      <c r="R3934" s="10">
        <f t="shared" si="245"/>
        <v>42415.168564814812</v>
      </c>
      <c r="S3934" s="12">
        <f t="shared" si="246"/>
        <v>2016</v>
      </c>
      <c r="T3934" s="12"/>
    </row>
    <row r="3935" spans="1:20" ht="42.75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8273</v>
      </c>
      <c r="O3935" t="s">
        <v>8274</v>
      </c>
      <c r="P3935">
        <f t="shared" si="247"/>
        <v>16</v>
      </c>
      <c r="Q3935">
        <f t="shared" si="244"/>
        <v>91.83</v>
      </c>
      <c r="R3935" s="10">
        <f t="shared" si="245"/>
        <v>42538.968310185184</v>
      </c>
      <c r="S3935" s="12">
        <f t="shared" si="246"/>
        <v>2016</v>
      </c>
      <c r="T3935" s="12"/>
    </row>
    <row r="3936" spans="1:20" ht="42.75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8273</v>
      </c>
      <c r="O3936" t="s">
        <v>8274</v>
      </c>
      <c r="P3936">
        <f t="shared" si="247"/>
        <v>11</v>
      </c>
      <c r="Q3936">
        <f t="shared" si="244"/>
        <v>45.83</v>
      </c>
      <c r="R3936" s="10">
        <f t="shared" si="245"/>
        <v>42233.671747685185</v>
      </c>
      <c r="S3936" s="12">
        <f t="shared" si="246"/>
        <v>2015</v>
      </c>
      <c r="T3936" s="12"/>
    </row>
    <row r="3937" spans="1:20" ht="57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8273</v>
      </c>
      <c r="O3937" t="s">
        <v>8274</v>
      </c>
      <c r="P3937">
        <f t="shared" si="247"/>
        <v>44</v>
      </c>
      <c r="Q3937">
        <f t="shared" si="244"/>
        <v>57.17</v>
      </c>
      <c r="R3937" s="10">
        <f t="shared" si="245"/>
        <v>42221.656782407401</v>
      </c>
      <c r="S3937" s="12">
        <f t="shared" si="246"/>
        <v>2015</v>
      </c>
      <c r="T3937" s="12"/>
    </row>
    <row r="3938" spans="1:20" ht="42.75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8273</v>
      </c>
      <c r="O3938" t="s">
        <v>8274</v>
      </c>
      <c r="P3938">
        <f t="shared" si="247"/>
        <v>0</v>
      </c>
      <c r="Q3938">
        <f t="shared" si="244"/>
        <v>0</v>
      </c>
      <c r="R3938" s="10">
        <f t="shared" si="245"/>
        <v>42675.262962962966</v>
      </c>
      <c r="S3938" s="12">
        <f t="shared" si="246"/>
        <v>2016</v>
      </c>
      <c r="T3938" s="12"/>
    </row>
    <row r="3939" spans="1:20" ht="42.75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8273</v>
      </c>
      <c r="O3939" t="s">
        <v>8274</v>
      </c>
      <c r="P3939">
        <f t="shared" si="247"/>
        <v>86</v>
      </c>
      <c r="Q3939">
        <f t="shared" si="244"/>
        <v>248.5</v>
      </c>
      <c r="R3939" s="10">
        <f t="shared" si="245"/>
        <v>42534.631481481483</v>
      </c>
      <c r="S3939" s="12">
        <f t="shared" si="246"/>
        <v>2016</v>
      </c>
      <c r="T3939" s="12"/>
    </row>
    <row r="3940" spans="1:20" ht="42.75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8273</v>
      </c>
      <c r="O3940" t="s">
        <v>8274</v>
      </c>
      <c r="P3940">
        <f t="shared" si="247"/>
        <v>12</v>
      </c>
      <c r="Q3940">
        <f t="shared" si="244"/>
        <v>79.400000000000006</v>
      </c>
      <c r="R3940" s="10">
        <f t="shared" si="245"/>
        <v>42151.905717592599</v>
      </c>
      <c r="S3940" s="12">
        <f t="shared" si="246"/>
        <v>2015</v>
      </c>
      <c r="T3940" s="12"/>
    </row>
    <row r="3941" spans="1:20" ht="42.75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8273</v>
      </c>
      <c r="O3941" t="s">
        <v>8274</v>
      </c>
      <c r="P3941">
        <f t="shared" si="247"/>
        <v>0</v>
      </c>
      <c r="Q3941">
        <f t="shared" si="244"/>
        <v>5</v>
      </c>
      <c r="R3941" s="10">
        <f t="shared" si="245"/>
        <v>41915.400219907409</v>
      </c>
      <c r="S3941" s="12">
        <f t="shared" si="246"/>
        <v>2014</v>
      </c>
      <c r="T3941" s="12"/>
    </row>
    <row r="3942" spans="1:20" ht="42.75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8273</v>
      </c>
      <c r="O3942" t="s">
        <v>8274</v>
      </c>
      <c r="P3942">
        <f t="shared" si="247"/>
        <v>0</v>
      </c>
      <c r="Q3942">
        <f t="shared" si="244"/>
        <v>5.5</v>
      </c>
      <c r="R3942" s="10">
        <f t="shared" si="245"/>
        <v>41961.492488425924</v>
      </c>
      <c r="S3942" s="12">
        <f t="shared" si="246"/>
        <v>2014</v>
      </c>
      <c r="T3942" s="12"/>
    </row>
    <row r="3943" spans="1:20" ht="57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8273</v>
      </c>
      <c r="O3943" t="s">
        <v>8274</v>
      </c>
      <c r="P3943">
        <f t="shared" si="247"/>
        <v>1</v>
      </c>
      <c r="Q3943">
        <f t="shared" si="244"/>
        <v>25</v>
      </c>
      <c r="R3943" s="10">
        <f t="shared" si="245"/>
        <v>41940.587233796294</v>
      </c>
      <c r="S3943" s="12">
        <f t="shared" si="246"/>
        <v>2014</v>
      </c>
      <c r="T3943" s="12"/>
    </row>
    <row r="3944" spans="1:20" ht="42.75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8273</v>
      </c>
      <c r="O3944" t="s">
        <v>8274</v>
      </c>
      <c r="P3944">
        <f t="shared" si="247"/>
        <v>0</v>
      </c>
      <c r="Q3944">
        <f t="shared" si="244"/>
        <v>0</v>
      </c>
      <c r="R3944" s="10">
        <f t="shared" si="245"/>
        <v>42111.904097222221</v>
      </c>
      <c r="S3944" s="12">
        <f t="shared" si="246"/>
        <v>2015</v>
      </c>
      <c r="T3944" s="12"/>
    </row>
    <row r="3945" spans="1:20" ht="42.75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8273</v>
      </c>
      <c r="O3945" t="s">
        <v>8274</v>
      </c>
      <c r="P3945">
        <f t="shared" si="247"/>
        <v>36</v>
      </c>
      <c r="Q3945">
        <f t="shared" si="244"/>
        <v>137.08000000000001</v>
      </c>
      <c r="R3945" s="10">
        <f t="shared" si="245"/>
        <v>42279.778564814813</v>
      </c>
      <c r="S3945" s="12">
        <f t="shared" si="246"/>
        <v>2015</v>
      </c>
      <c r="T3945" s="12"/>
    </row>
    <row r="3946" spans="1:20" ht="57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8273</v>
      </c>
      <c r="O3946" t="s">
        <v>8274</v>
      </c>
      <c r="P3946">
        <f t="shared" si="247"/>
        <v>0</v>
      </c>
      <c r="Q3946">
        <f t="shared" si="244"/>
        <v>0</v>
      </c>
      <c r="R3946" s="10">
        <f t="shared" si="245"/>
        <v>42213.662905092591</v>
      </c>
      <c r="S3946" s="12">
        <f t="shared" si="246"/>
        <v>2015</v>
      </c>
      <c r="T3946" s="12"/>
    </row>
    <row r="3947" spans="1:20" ht="42.75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8273</v>
      </c>
      <c r="O3947" t="s">
        <v>8274</v>
      </c>
      <c r="P3947">
        <f t="shared" si="247"/>
        <v>0</v>
      </c>
      <c r="Q3947">
        <f t="shared" si="244"/>
        <v>5</v>
      </c>
      <c r="R3947" s="10">
        <f t="shared" si="245"/>
        <v>42109.801712962959</v>
      </c>
      <c r="S3947" s="12">
        <f t="shared" si="246"/>
        <v>2015</v>
      </c>
      <c r="T3947" s="12"/>
    </row>
    <row r="3948" spans="1:20" ht="28.5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8273</v>
      </c>
      <c r="O3948" t="s">
        <v>8274</v>
      </c>
      <c r="P3948">
        <f t="shared" si="247"/>
        <v>3</v>
      </c>
      <c r="Q3948">
        <f t="shared" si="244"/>
        <v>39</v>
      </c>
      <c r="R3948" s="10">
        <f t="shared" si="245"/>
        <v>42031.833587962959</v>
      </c>
      <c r="S3948" s="12">
        <f t="shared" si="246"/>
        <v>2015</v>
      </c>
      <c r="T3948" s="12"/>
    </row>
    <row r="3949" spans="1:20" ht="42.75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8273</v>
      </c>
      <c r="O3949" t="s">
        <v>8274</v>
      </c>
      <c r="P3949">
        <f t="shared" si="247"/>
        <v>3</v>
      </c>
      <c r="Q3949">
        <f t="shared" si="244"/>
        <v>50.5</v>
      </c>
      <c r="R3949" s="10">
        <f t="shared" si="245"/>
        <v>42615.142870370371</v>
      </c>
      <c r="S3949" s="12">
        <f t="shared" si="246"/>
        <v>2016</v>
      </c>
      <c r="T3949" s="12"/>
    </row>
    <row r="3950" spans="1:20" ht="42.75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8273</v>
      </c>
      <c r="O3950" t="s">
        <v>8274</v>
      </c>
      <c r="P3950">
        <f t="shared" si="247"/>
        <v>0</v>
      </c>
      <c r="Q3950">
        <f t="shared" si="244"/>
        <v>0</v>
      </c>
      <c r="R3950" s="10">
        <f t="shared" si="245"/>
        <v>41829.325497685182</v>
      </c>
      <c r="S3950" s="12">
        <f t="shared" si="246"/>
        <v>2014</v>
      </c>
      <c r="T3950" s="12"/>
    </row>
    <row r="3951" spans="1:20" ht="42.75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8273</v>
      </c>
      <c r="O3951" t="s">
        <v>8274</v>
      </c>
      <c r="P3951">
        <f t="shared" si="247"/>
        <v>16</v>
      </c>
      <c r="Q3951">
        <f t="shared" si="244"/>
        <v>49.28</v>
      </c>
      <c r="R3951" s="10">
        <f t="shared" si="245"/>
        <v>42016.120613425926</v>
      </c>
      <c r="S3951" s="12">
        <f t="shared" si="246"/>
        <v>2015</v>
      </c>
      <c r="T3951" s="12"/>
    </row>
    <row r="3952" spans="1:20" ht="42.75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8273</v>
      </c>
      <c r="O3952" t="s">
        <v>8274</v>
      </c>
      <c r="P3952">
        <f t="shared" si="247"/>
        <v>1</v>
      </c>
      <c r="Q3952">
        <f t="shared" si="244"/>
        <v>25</v>
      </c>
      <c r="R3952" s="10">
        <f t="shared" si="245"/>
        <v>42439.702314814815</v>
      </c>
      <c r="S3952" s="12">
        <f t="shared" si="246"/>
        <v>2016</v>
      </c>
      <c r="T3952" s="12"/>
    </row>
    <row r="3953" spans="1:20" ht="42.75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8273</v>
      </c>
      <c r="O3953" t="s">
        <v>8274</v>
      </c>
      <c r="P3953">
        <f t="shared" si="247"/>
        <v>0</v>
      </c>
      <c r="Q3953">
        <f t="shared" si="244"/>
        <v>1</v>
      </c>
      <c r="R3953" s="10">
        <f t="shared" si="245"/>
        <v>42433.825717592597</v>
      </c>
      <c r="S3953" s="12">
        <f t="shared" si="246"/>
        <v>2016</v>
      </c>
      <c r="T3953" s="12"/>
    </row>
    <row r="3954" spans="1:20" ht="42.75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8273</v>
      </c>
      <c r="O3954" t="s">
        <v>8274</v>
      </c>
      <c r="P3954">
        <f t="shared" si="247"/>
        <v>0</v>
      </c>
      <c r="Q3954">
        <f t="shared" si="244"/>
        <v>25</v>
      </c>
      <c r="R3954" s="10">
        <f t="shared" si="245"/>
        <v>42243.790393518517</v>
      </c>
      <c r="S3954" s="12">
        <f t="shared" si="246"/>
        <v>2015</v>
      </c>
      <c r="T3954" s="12"/>
    </row>
    <row r="3955" spans="1:20" ht="42.75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8273</v>
      </c>
      <c r="O3955" t="s">
        <v>8274</v>
      </c>
      <c r="P3955">
        <f t="shared" si="247"/>
        <v>0</v>
      </c>
      <c r="Q3955">
        <f t="shared" si="244"/>
        <v>0</v>
      </c>
      <c r="R3955" s="10">
        <f t="shared" si="245"/>
        <v>42550.048449074078</v>
      </c>
      <c r="S3955" s="12">
        <f t="shared" si="246"/>
        <v>2016</v>
      </c>
      <c r="T3955" s="12"/>
    </row>
    <row r="3956" spans="1:20" ht="42.75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8273</v>
      </c>
      <c r="O3956" t="s">
        <v>8274</v>
      </c>
      <c r="P3956">
        <f t="shared" si="247"/>
        <v>0</v>
      </c>
      <c r="Q3956">
        <f t="shared" si="244"/>
        <v>0</v>
      </c>
      <c r="R3956" s="10">
        <f t="shared" si="245"/>
        <v>41774.651203703703</v>
      </c>
      <c r="S3956" s="12">
        <f t="shared" si="246"/>
        <v>2014</v>
      </c>
      <c r="T3956" s="12"/>
    </row>
    <row r="3957" spans="1:20" ht="42.75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8273</v>
      </c>
      <c r="O3957" t="s">
        <v>8274</v>
      </c>
      <c r="P3957">
        <f t="shared" si="247"/>
        <v>24</v>
      </c>
      <c r="Q3957">
        <f t="shared" si="244"/>
        <v>53.13</v>
      </c>
      <c r="R3957" s="10">
        <f t="shared" si="245"/>
        <v>42306.848854166667</v>
      </c>
      <c r="S3957" s="12">
        <f t="shared" si="246"/>
        <v>2015</v>
      </c>
      <c r="T3957" s="12"/>
    </row>
    <row r="3958" spans="1:20" ht="42.75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8273</v>
      </c>
      <c r="O3958" t="s">
        <v>8274</v>
      </c>
      <c r="P3958">
        <f t="shared" si="247"/>
        <v>0</v>
      </c>
      <c r="Q3958">
        <f t="shared" si="244"/>
        <v>0</v>
      </c>
      <c r="R3958" s="10">
        <f t="shared" si="245"/>
        <v>42457.932025462964</v>
      </c>
      <c r="S3958" s="12">
        <f t="shared" si="246"/>
        <v>2016</v>
      </c>
      <c r="T3958" s="12"/>
    </row>
    <row r="3959" spans="1:20" ht="42.75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8273</v>
      </c>
      <c r="O3959" t="s">
        <v>8274</v>
      </c>
      <c r="P3959">
        <f t="shared" si="247"/>
        <v>0</v>
      </c>
      <c r="Q3959">
        <f t="shared" si="244"/>
        <v>7</v>
      </c>
      <c r="R3959" s="10">
        <f t="shared" si="245"/>
        <v>42513.976319444439</v>
      </c>
      <c r="S3959" s="12">
        <f t="shared" si="246"/>
        <v>2016</v>
      </c>
      <c r="T3959" s="12"/>
    </row>
    <row r="3960" spans="1:20" ht="42.75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8273</v>
      </c>
      <c r="O3960" t="s">
        <v>8274</v>
      </c>
      <c r="P3960">
        <f t="shared" si="247"/>
        <v>32</v>
      </c>
      <c r="Q3960">
        <f t="shared" si="244"/>
        <v>40.06</v>
      </c>
      <c r="R3960" s="10">
        <f t="shared" si="245"/>
        <v>41816.950370370374</v>
      </c>
      <c r="S3960" s="12">
        <f t="shared" si="246"/>
        <v>2014</v>
      </c>
      <c r="T3960" s="12"/>
    </row>
    <row r="3961" spans="1:20" ht="42.75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8273</v>
      </c>
      <c r="O3961" t="s">
        <v>8274</v>
      </c>
      <c r="P3961">
        <f t="shared" si="247"/>
        <v>24</v>
      </c>
      <c r="Q3961">
        <f t="shared" si="244"/>
        <v>24.33</v>
      </c>
      <c r="R3961" s="10">
        <f t="shared" si="245"/>
        <v>41880.788842592592</v>
      </c>
      <c r="S3961" s="12">
        <f t="shared" si="246"/>
        <v>2014</v>
      </c>
      <c r="T3961" s="12"/>
    </row>
    <row r="3962" spans="1:20" ht="42.75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8273</v>
      </c>
      <c r="O3962" t="s">
        <v>8274</v>
      </c>
      <c r="P3962">
        <f t="shared" si="247"/>
        <v>2</v>
      </c>
      <c r="Q3962">
        <f t="shared" si="244"/>
        <v>11.25</v>
      </c>
      <c r="R3962" s="10">
        <f t="shared" si="245"/>
        <v>42342.845555555556</v>
      </c>
      <c r="S3962" s="12">
        <f t="shared" si="246"/>
        <v>2015</v>
      </c>
      <c r="T3962" s="12"/>
    </row>
    <row r="3963" spans="1:20" ht="57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8273</v>
      </c>
      <c r="O3963" t="s">
        <v>8274</v>
      </c>
      <c r="P3963">
        <f t="shared" si="247"/>
        <v>0</v>
      </c>
      <c r="Q3963">
        <f t="shared" si="244"/>
        <v>10.5</v>
      </c>
      <c r="R3963" s="10">
        <f t="shared" si="245"/>
        <v>41745.891319444447</v>
      </c>
      <c r="S3963" s="12">
        <f t="shared" si="246"/>
        <v>2014</v>
      </c>
      <c r="T3963" s="12"/>
    </row>
    <row r="3964" spans="1:20" ht="57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8273</v>
      </c>
      <c r="O3964" t="s">
        <v>8274</v>
      </c>
      <c r="P3964">
        <f t="shared" si="247"/>
        <v>3</v>
      </c>
      <c r="Q3964">
        <f t="shared" si="244"/>
        <v>15</v>
      </c>
      <c r="R3964" s="10">
        <f t="shared" si="245"/>
        <v>42311.621458333335</v>
      </c>
      <c r="S3964" s="12">
        <f t="shared" si="246"/>
        <v>2015</v>
      </c>
      <c r="T3964" s="12"/>
    </row>
    <row r="3965" spans="1:20" ht="42.75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8273</v>
      </c>
      <c r="O3965" t="s">
        <v>8274</v>
      </c>
      <c r="P3965">
        <f t="shared" si="247"/>
        <v>0</v>
      </c>
      <c r="Q3965">
        <f t="shared" si="244"/>
        <v>0</v>
      </c>
      <c r="R3965" s="10">
        <f t="shared" si="245"/>
        <v>42296.154131944444</v>
      </c>
      <c r="S3965" s="12">
        <f t="shared" si="246"/>
        <v>2015</v>
      </c>
      <c r="T3965" s="12"/>
    </row>
    <row r="3966" spans="1:20" ht="42.75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8273</v>
      </c>
      <c r="O3966" t="s">
        <v>8274</v>
      </c>
      <c r="P3966">
        <f t="shared" si="247"/>
        <v>6</v>
      </c>
      <c r="Q3966">
        <f t="shared" si="244"/>
        <v>42</v>
      </c>
      <c r="R3966" s="10">
        <f t="shared" si="245"/>
        <v>42053.722060185188</v>
      </c>
      <c r="S3966" s="12">
        <f t="shared" si="246"/>
        <v>2015</v>
      </c>
      <c r="T3966" s="12"/>
    </row>
    <row r="3967" spans="1:20" ht="42.75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8273</v>
      </c>
      <c r="O3967" t="s">
        <v>8274</v>
      </c>
      <c r="P3967">
        <f t="shared" si="247"/>
        <v>14</v>
      </c>
      <c r="Q3967">
        <f t="shared" si="244"/>
        <v>71.25</v>
      </c>
      <c r="R3967" s="10">
        <f t="shared" si="245"/>
        <v>42414.235879629632</v>
      </c>
      <c r="S3967" s="12">
        <f t="shared" si="246"/>
        <v>2016</v>
      </c>
      <c r="T3967" s="12"/>
    </row>
    <row r="3968" spans="1:20" ht="42.75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8273</v>
      </c>
      <c r="O3968" t="s">
        <v>8274</v>
      </c>
      <c r="P3968">
        <f t="shared" si="247"/>
        <v>1</v>
      </c>
      <c r="Q3968">
        <f t="shared" si="244"/>
        <v>22.5</v>
      </c>
      <c r="R3968" s="10">
        <f t="shared" si="245"/>
        <v>41801.711550925924</v>
      </c>
      <c r="S3968" s="12">
        <f t="shared" si="246"/>
        <v>2014</v>
      </c>
      <c r="T3968" s="12"/>
    </row>
    <row r="3969" spans="1:20" ht="42.75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8273</v>
      </c>
      <c r="O3969" t="s">
        <v>8274</v>
      </c>
      <c r="P3969">
        <f t="shared" si="247"/>
        <v>24</v>
      </c>
      <c r="Q3969">
        <f t="shared" si="244"/>
        <v>41</v>
      </c>
      <c r="R3969" s="10">
        <f t="shared" si="245"/>
        <v>42770.290590277778</v>
      </c>
      <c r="S3969" s="12">
        <f t="shared" si="246"/>
        <v>2017</v>
      </c>
      <c r="T3969" s="12"/>
    </row>
    <row r="3970" spans="1:20" ht="42.75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8273</v>
      </c>
      <c r="O3970" t="s">
        <v>8274</v>
      </c>
      <c r="P3970">
        <f t="shared" si="247"/>
        <v>11</v>
      </c>
      <c r="Q3970">
        <f t="shared" si="244"/>
        <v>47.91</v>
      </c>
      <c r="R3970" s="10">
        <f t="shared" si="245"/>
        <v>42452.815659722226</v>
      </c>
      <c r="S3970" s="12">
        <f t="shared" si="246"/>
        <v>2016</v>
      </c>
      <c r="T3970" s="12"/>
    </row>
    <row r="3971" spans="1:20" ht="42.75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8273</v>
      </c>
      <c r="O3971" t="s">
        <v>8274</v>
      </c>
      <c r="P3971">
        <f t="shared" si="247"/>
        <v>7</v>
      </c>
      <c r="Q3971">
        <f t="shared" ref="Q3971:Q4034" si="248">IFERROR(ROUND(E3971/L3971,2),0)</f>
        <v>35.17</v>
      </c>
      <c r="R3971" s="10">
        <f t="shared" ref="R3971:R4034" si="249">(((J3971/60)/60)/24)+DATE(1970,1,1)</f>
        <v>42601.854699074072</v>
      </c>
      <c r="S3971" s="12">
        <f t="shared" ref="S3971:S4034" si="250">YEAR(R3971)</f>
        <v>2016</v>
      </c>
      <c r="T3971" s="12"/>
    </row>
    <row r="3972" spans="1:20" ht="57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8273</v>
      </c>
      <c r="O3972" t="s">
        <v>8274</v>
      </c>
      <c r="P3972">
        <f t="shared" ref="P3972:P4035" si="251">ROUND(E3972/D3972*100,0)</f>
        <v>0</v>
      </c>
      <c r="Q3972">
        <f t="shared" si="248"/>
        <v>5.5</v>
      </c>
      <c r="R3972" s="10">
        <f t="shared" si="249"/>
        <v>42447.863553240735</v>
      </c>
      <c r="S3972" s="12">
        <f t="shared" si="250"/>
        <v>2016</v>
      </c>
      <c r="T3972" s="12"/>
    </row>
    <row r="3973" spans="1:20" ht="42.75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8273</v>
      </c>
      <c r="O3973" t="s">
        <v>8274</v>
      </c>
      <c r="P3973">
        <f t="shared" si="251"/>
        <v>1</v>
      </c>
      <c r="Q3973">
        <f t="shared" si="248"/>
        <v>22.67</v>
      </c>
      <c r="R3973" s="10">
        <f t="shared" si="249"/>
        <v>41811.536180555559</v>
      </c>
      <c r="S3973" s="12">
        <f t="shared" si="250"/>
        <v>2014</v>
      </c>
      <c r="T3973" s="12"/>
    </row>
    <row r="3974" spans="1:20" ht="42.75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8273</v>
      </c>
      <c r="O3974" t="s">
        <v>8274</v>
      </c>
      <c r="P3974">
        <f t="shared" si="251"/>
        <v>21</v>
      </c>
      <c r="Q3974">
        <f t="shared" si="248"/>
        <v>26.38</v>
      </c>
      <c r="R3974" s="10">
        <f t="shared" si="249"/>
        <v>41981.067523148144</v>
      </c>
      <c r="S3974" s="12">
        <f t="shared" si="250"/>
        <v>2014</v>
      </c>
      <c r="T3974" s="12"/>
    </row>
    <row r="3975" spans="1:20" ht="42.75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8273</v>
      </c>
      <c r="O3975" t="s">
        <v>8274</v>
      </c>
      <c r="P3975">
        <f t="shared" si="251"/>
        <v>78</v>
      </c>
      <c r="Q3975">
        <f t="shared" si="248"/>
        <v>105.54</v>
      </c>
      <c r="R3975" s="10">
        <f t="shared" si="249"/>
        <v>42469.68414351852</v>
      </c>
      <c r="S3975" s="12">
        <f t="shared" si="250"/>
        <v>2016</v>
      </c>
      <c r="T3975" s="12"/>
    </row>
    <row r="3976" spans="1:20" ht="42.75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8273</v>
      </c>
      <c r="O3976" t="s">
        <v>8274</v>
      </c>
      <c r="P3976">
        <f t="shared" si="251"/>
        <v>32</v>
      </c>
      <c r="Q3976">
        <f t="shared" si="248"/>
        <v>29.09</v>
      </c>
      <c r="R3976" s="10">
        <f t="shared" si="249"/>
        <v>42493.546851851846</v>
      </c>
      <c r="S3976" s="12">
        <f t="shared" si="250"/>
        <v>2016</v>
      </c>
      <c r="T3976" s="12"/>
    </row>
    <row r="3977" spans="1:20" ht="42.75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8273</v>
      </c>
      <c r="O3977" t="s">
        <v>8274</v>
      </c>
      <c r="P3977">
        <f t="shared" si="251"/>
        <v>0</v>
      </c>
      <c r="Q3977">
        <f t="shared" si="248"/>
        <v>0</v>
      </c>
      <c r="R3977" s="10">
        <f t="shared" si="249"/>
        <v>42534.866875</v>
      </c>
      <c r="S3977" s="12">
        <f t="shared" si="250"/>
        <v>2016</v>
      </c>
      <c r="T3977" s="12"/>
    </row>
    <row r="3978" spans="1:20" ht="42.75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8273</v>
      </c>
      <c r="O3978" t="s">
        <v>8274</v>
      </c>
      <c r="P3978">
        <f t="shared" si="251"/>
        <v>48</v>
      </c>
      <c r="Q3978">
        <f t="shared" si="248"/>
        <v>62</v>
      </c>
      <c r="R3978" s="10">
        <f t="shared" si="249"/>
        <v>41830.858344907407</v>
      </c>
      <c r="S3978" s="12">
        <f t="shared" si="250"/>
        <v>2014</v>
      </c>
      <c r="T3978" s="12"/>
    </row>
    <row r="3979" spans="1:20" ht="42.75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8273</v>
      </c>
      <c r="O3979" t="s">
        <v>8274</v>
      </c>
      <c r="P3979">
        <f t="shared" si="251"/>
        <v>1</v>
      </c>
      <c r="Q3979">
        <f t="shared" si="248"/>
        <v>217.5</v>
      </c>
      <c r="R3979" s="10">
        <f t="shared" si="249"/>
        <v>42543.788564814815</v>
      </c>
      <c r="S3979" s="12">
        <f t="shared" si="250"/>
        <v>2016</v>
      </c>
      <c r="T3979" s="12"/>
    </row>
    <row r="3980" spans="1:20" ht="42.75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8273</v>
      </c>
      <c r="O3980" t="s">
        <v>8274</v>
      </c>
      <c r="P3980">
        <f t="shared" si="251"/>
        <v>11</v>
      </c>
      <c r="Q3980">
        <f t="shared" si="248"/>
        <v>26.75</v>
      </c>
      <c r="R3980" s="10">
        <f t="shared" si="249"/>
        <v>41975.642974537041</v>
      </c>
      <c r="S3980" s="12">
        <f t="shared" si="250"/>
        <v>2014</v>
      </c>
      <c r="T3980" s="12"/>
    </row>
    <row r="3981" spans="1:20" ht="42.75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8273</v>
      </c>
      <c r="O3981" t="s">
        <v>8274</v>
      </c>
      <c r="P3981">
        <f t="shared" si="251"/>
        <v>2</v>
      </c>
      <c r="Q3981">
        <f t="shared" si="248"/>
        <v>18.329999999999998</v>
      </c>
      <c r="R3981" s="10">
        <f t="shared" si="249"/>
        <v>42069.903437500005</v>
      </c>
      <c r="S3981" s="12">
        <f t="shared" si="250"/>
        <v>2015</v>
      </c>
      <c r="T3981" s="12"/>
    </row>
    <row r="3982" spans="1:20" ht="42.75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8273</v>
      </c>
      <c r="O3982" t="s">
        <v>8274</v>
      </c>
      <c r="P3982">
        <f t="shared" si="251"/>
        <v>18</v>
      </c>
      <c r="Q3982">
        <f t="shared" si="248"/>
        <v>64.290000000000006</v>
      </c>
      <c r="R3982" s="10">
        <f t="shared" si="249"/>
        <v>41795.598923611113</v>
      </c>
      <c r="S3982" s="12">
        <f t="shared" si="250"/>
        <v>2014</v>
      </c>
      <c r="T3982" s="12"/>
    </row>
    <row r="3983" spans="1:20" ht="42.75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8273</v>
      </c>
      <c r="O3983" t="s">
        <v>8274</v>
      </c>
      <c r="P3983">
        <f t="shared" si="251"/>
        <v>4</v>
      </c>
      <c r="Q3983">
        <f t="shared" si="248"/>
        <v>175</v>
      </c>
      <c r="R3983" s="10">
        <f t="shared" si="249"/>
        <v>42508.179965277777</v>
      </c>
      <c r="S3983" s="12">
        <f t="shared" si="250"/>
        <v>2016</v>
      </c>
      <c r="T3983" s="12"/>
    </row>
    <row r="3984" spans="1:20" ht="57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8273</v>
      </c>
      <c r="O3984" t="s">
        <v>8274</v>
      </c>
      <c r="P3984">
        <f t="shared" si="251"/>
        <v>20</v>
      </c>
      <c r="Q3984">
        <f t="shared" si="248"/>
        <v>34</v>
      </c>
      <c r="R3984" s="10">
        <f t="shared" si="249"/>
        <v>42132.809953703705</v>
      </c>
      <c r="S3984" s="12">
        <f t="shared" si="250"/>
        <v>2015</v>
      </c>
      <c r="T3984" s="12"/>
    </row>
    <row r="3985" spans="1:20" ht="42.75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8273</v>
      </c>
      <c r="O3985" t="s">
        <v>8274</v>
      </c>
      <c r="P3985">
        <f t="shared" si="251"/>
        <v>35</v>
      </c>
      <c r="Q3985">
        <f t="shared" si="248"/>
        <v>84.28</v>
      </c>
      <c r="R3985" s="10">
        <f t="shared" si="249"/>
        <v>41747.86986111111</v>
      </c>
      <c r="S3985" s="12">
        <f t="shared" si="250"/>
        <v>2014</v>
      </c>
      <c r="T3985" s="12"/>
    </row>
    <row r="3986" spans="1:20" ht="42.75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8273</v>
      </c>
      <c r="O3986" t="s">
        <v>8274</v>
      </c>
      <c r="P3986">
        <f t="shared" si="251"/>
        <v>6</v>
      </c>
      <c r="Q3986">
        <f t="shared" si="248"/>
        <v>9.5</v>
      </c>
      <c r="R3986" s="10">
        <f t="shared" si="249"/>
        <v>41920.963472222218</v>
      </c>
      <c r="S3986" s="12">
        <f t="shared" si="250"/>
        <v>2014</v>
      </c>
      <c r="T3986" s="12"/>
    </row>
    <row r="3987" spans="1:20" ht="42.75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8273</v>
      </c>
      <c r="O3987" t="s">
        <v>8274</v>
      </c>
      <c r="P3987">
        <f t="shared" si="251"/>
        <v>32</v>
      </c>
      <c r="Q3987">
        <f t="shared" si="248"/>
        <v>33.74</v>
      </c>
      <c r="R3987" s="10">
        <f t="shared" si="249"/>
        <v>42399.707407407404</v>
      </c>
      <c r="S3987" s="12">
        <f t="shared" si="250"/>
        <v>2016</v>
      </c>
      <c r="T3987" s="12"/>
    </row>
    <row r="3988" spans="1:20" ht="42.75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8273</v>
      </c>
      <c r="O3988" t="s">
        <v>8274</v>
      </c>
      <c r="P3988">
        <f t="shared" si="251"/>
        <v>10</v>
      </c>
      <c r="Q3988">
        <f t="shared" si="248"/>
        <v>37.54</v>
      </c>
      <c r="R3988" s="10">
        <f t="shared" si="249"/>
        <v>42467.548541666663</v>
      </c>
      <c r="S3988" s="12">
        <f t="shared" si="250"/>
        <v>2016</v>
      </c>
      <c r="T3988" s="12"/>
    </row>
    <row r="3989" spans="1:20" ht="42.75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8273</v>
      </c>
      <c r="O3989" t="s">
        <v>8274</v>
      </c>
      <c r="P3989">
        <f t="shared" si="251"/>
        <v>38</v>
      </c>
      <c r="Q3989">
        <f t="shared" si="248"/>
        <v>11.62</v>
      </c>
      <c r="R3989" s="10">
        <f t="shared" si="249"/>
        <v>41765.92465277778</v>
      </c>
      <c r="S3989" s="12">
        <f t="shared" si="250"/>
        <v>2014</v>
      </c>
      <c r="T3989" s="12"/>
    </row>
    <row r="3990" spans="1:20" ht="28.5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8273</v>
      </c>
      <c r="O3990" t="s">
        <v>8274</v>
      </c>
      <c r="P3990">
        <f t="shared" si="251"/>
        <v>2</v>
      </c>
      <c r="Q3990">
        <f t="shared" si="248"/>
        <v>8</v>
      </c>
      <c r="R3990" s="10">
        <f t="shared" si="249"/>
        <v>42230.08116898148</v>
      </c>
      <c r="S3990" s="12">
        <f t="shared" si="250"/>
        <v>2015</v>
      </c>
      <c r="T3990" s="12"/>
    </row>
    <row r="3991" spans="1:20" ht="42.75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8273</v>
      </c>
      <c r="O3991" t="s">
        <v>8274</v>
      </c>
      <c r="P3991">
        <f t="shared" si="251"/>
        <v>0</v>
      </c>
      <c r="Q3991">
        <f t="shared" si="248"/>
        <v>0</v>
      </c>
      <c r="R3991" s="10">
        <f t="shared" si="249"/>
        <v>42286.749780092592</v>
      </c>
      <c r="S3991" s="12">
        <f t="shared" si="250"/>
        <v>2015</v>
      </c>
      <c r="T3991" s="12"/>
    </row>
    <row r="3992" spans="1:20" ht="42.75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8273</v>
      </c>
      <c r="O3992" t="s">
        <v>8274</v>
      </c>
      <c r="P3992">
        <f t="shared" si="251"/>
        <v>4</v>
      </c>
      <c r="Q3992">
        <f t="shared" si="248"/>
        <v>23</v>
      </c>
      <c r="R3992" s="10">
        <f t="shared" si="249"/>
        <v>42401.672372685185</v>
      </c>
      <c r="S3992" s="12">
        <f t="shared" si="250"/>
        <v>2016</v>
      </c>
      <c r="T3992" s="12"/>
    </row>
    <row r="3993" spans="1:20" ht="28.5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8273</v>
      </c>
      <c r="O3993" t="s">
        <v>8274</v>
      </c>
      <c r="P3993">
        <f t="shared" si="251"/>
        <v>20</v>
      </c>
      <c r="Q3993">
        <f t="shared" si="248"/>
        <v>100</v>
      </c>
      <c r="R3993" s="10">
        <f t="shared" si="249"/>
        <v>42125.644467592589</v>
      </c>
      <c r="S3993" s="12">
        <f t="shared" si="250"/>
        <v>2015</v>
      </c>
      <c r="T3993" s="12"/>
    </row>
    <row r="3994" spans="1:20" ht="42.75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8273</v>
      </c>
      <c r="O3994" t="s">
        <v>8274</v>
      </c>
      <c r="P3994">
        <f t="shared" si="251"/>
        <v>5</v>
      </c>
      <c r="Q3994">
        <f t="shared" si="248"/>
        <v>60.11</v>
      </c>
      <c r="R3994" s="10">
        <f t="shared" si="249"/>
        <v>42289.94049768518</v>
      </c>
      <c r="S3994" s="12">
        <f t="shared" si="250"/>
        <v>2015</v>
      </c>
      <c r="T3994" s="12"/>
    </row>
    <row r="3995" spans="1:20" ht="42.75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8273</v>
      </c>
      <c r="O3995" t="s">
        <v>8274</v>
      </c>
      <c r="P3995">
        <f t="shared" si="251"/>
        <v>0</v>
      </c>
      <c r="Q3995">
        <f t="shared" si="248"/>
        <v>3</v>
      </c>
      <c r="R3995" s="10">
        <f t="shared" si="249"/>
        <v>42107.864722222221</v>
      </c>
      <c r="S3995" s="12">
        <f t="shared" si="250"/>
        <v>2015</v>
      </c>
      <c r="T3995" s="12"/>
    </row>
    <row r="3996" spans="1:20" ht="42.75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8273</v>
      </c>
      <c r="O3996" t="s">
        <v>8274</v>
      </c>
      <c r="P3996">
        <f t="shared" si="251"/>
        <v>0</v>
      </c>
      <c r="Q3996">
        <f t="shared" si="248"/>
        <v>5</v>
      </c>
      <c r="R3996" s="10">
        <f t="shared" si="249"/>
        <v>41809.389930555553</v>
      </c>
      <c r="S3996" s="12">
        <f t="shared" si="250"/>
        <v>2014</v>
      </c>
      <c r="T3996" s="12"/>
    </row>
    <row r="3997" spans="1:20" ht="42.75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8273</v>
      </c>
      <c r="O3997" t="s">
        <v>8274</v>
      </c>
      <c r="P3997">
        <f t="shared" si="251"/>
        <v>35</v>
      </c>
      <c r="Q3997">
        <f t="shared" si="248"/>
        <v>17.5</v>
      </c>
      <c r="R3997" s="10">
        <f t="shared" si="249"/>
        <v>42019.683761574073</v>
      </c>
      <c r="S3997" s="12">
        <f t="shared" si="250"/>
        <v>2015</v>
      </c>
      <c r="T3997" s="12"/>
    </row>
    <row r="3998" spans="1:20" ht="42.75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8273</v>
      </c>
      <c r="O3998" t="s">
        <v>8274</v>
      </c>
      <c r="P3998">
        <f t="shared" si="251"/>
        <v>17</v>
      </c>
      <c r="Q3998">
        <f t="shared" si="248"/>
        <v>29.24</v>
      </c>
      <c r="R3998" s="10">
        <f t="shared" si="249"/>
        <v>41950.26694444444</v>
      </c>
      <c r="S3998" s="12">
        <f t="shared" si="250"/>
        <v>2014</v>
      </c>
      <c r="T3998" s="12"/>
    </row>
    <row r="3999" spans="1:20" ht="42.75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8273</v>
      </c>
      <c r="O3999" t="s">
        <v>8274</v>
      </c>
      <c r="P3999">
        <f t="shared" si="251"/>
        <v>0</v>
      </c>
      <c r="Q3999">
        <f t="shared" si="248"/>
        <v>0</v>
      </c>
      <c r="R3999" s="10">
        <f t="shared" si="249"/>
        <v>42069.391446759255</v>
      </c>
      <c r="S3999" s="12">
        <f t="shared" si="250"/>
        <v>2015</v>
      </c>
      <c r="T3999" s="12"/>
    </row>
    <row r="4000" spans="1:20" ht="42.75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8273</v>
      </c>
      <c r="O4000" t="s">
        <v>8274</v>
      </c>
      <c r="P4000">
        <f t="shared" si="251"/>
        <v>57</v>
      </c>
      <c r="Q4000">
        <f t="shared" si="248"/>
        <v>59.58</v>
      </c>
      <c r="R4000" s="10">
        <f t="shared" si="249"/>
        <v>42061.963263888887</v>
      </c>
      <c r="S4000" s="12">
        <f t="shared" si="250"/>
        <v>2015</v>
      </c>
      <c r="T4000" s="12"/>
    </row>
    <row r="4001" spans="1:20" ht="42.75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8273</v>
      </c>
      <c r="O4001" t="s">
        <v>8274</v>
      </c>
      <c r="P4001">
        <f t="shared" si="251"/>
        <v>17</v>
      </c>
      <c r="Q4001">
        <f t="shared" si="248"/>
        <v>82.57</v>
      </c>
      <c r="R4001" s="10">
        <f t="shared" si="249"/>
        <v>41842.828680555554</v>
      </c>
      <c r="S4001" s="12">
        <f t="shared" si="250"/>
        <v>2014</v>
      </c>
      <c r="T4001" s="12"/>
    </row>
    <row r="4002" spans="1:20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8273</v>
      </c>
      <c r="O4002" t="s">
        <v>8274</v>
      </c>
      <c r="P4002">
        <f t="shared" si="251"/>
        <v>0</v>
      </c>
      <c r="Q4002">
        <f t="shared" si="248"/>
        <v>10</v>
      </c>
      <c r="R4002" s="10">
        <f t="shared" si="249"/>
        <v>42437.64534722222</v>
      </c>
      <c r="S4002" s="12">
        <f t="shared" si="250"/>
        <v>2016</v>
      </c>
      <c r="T4002" s="12"/>
    </row>
    <row r="4003" spans="1:20" ht="57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8273</v>
      </c>
      <c r="O4003" t="s">
        <v>8274</v>
      </c>
      <c r="P4003">
        <f t="shared" si="251"/>
        <v>38</v>
      </c>
      <c r="Q4003">
        <f t="shared" si="248"/>
        <v>32.36</v>
      </c>
      <c r="R4003" s="10">
        <f t="shared" si="249"/>
        <v>42775.964212962965</v>
      </c>
      <c r="S4003" s="12">
        <f t="shared" si="250"/>
        <v>2017</v>
      </c>
      <c r="T4003" s="12"/>
    </row>
    <row r="4004" spans="1:20" ht="42.75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8273</v>
      </c>
      <c r="O4004" t="s">
        <v>8274</v>
      </c>
      <c r="P4004">
        <f t="shared" si="251"/>
        <v>2</v>
      </c>
      <c r="Q4004">
        <f t="shared" si="248"/>
        <v>5.75</v>
      </c>
      <c r="R4004" s="10">
        <f t="shared" si="249"/>
        <v>41879.043530092589</v>
      </c>
      <c r="S4004" s="12">
        <f t="shared" si="250"/>
        <v>2014</v>
      </c>
      <c r="T4004" s="12"/>
    </row>
    <row r="4005" spans="1:20" ht="42.75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8273</v>
      </c>
      <c r="O4005" t="s">
        <v>8274</v>
      </c>
      <c r="P4005">
        <f t="shared" si="251"/>
        <v>10</v>
      </c>
      <c r="Q4005">
        <f t="shared" si="248"/>
        <v>100.5</v>
      </c>
      <c r="R4005" s="10">
        <f t="shared" si="249"/>
        <v>42020.587349537032</v>
      </c>
      <c r="S4005" s="12">
        <f t="shared" si="250"/>
        <v>2015</v>
      </c>
      <c r="T4005" s="12"/>
    </row>
    <row r="4006" spans="1:20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8273</v>
      </c>
      <c r="O4006" t="s">
        <v>8274</v>
      </c>
      <c r="P4006">
        <f t="shared" si="251"/>
        <v>0</v>
      </c>
      <c r="Q4006">
        <f t="shared" si="248"/>
        <v>1</v>
      </c>
      <c r="R4006" s="10">
        <f t="shared" si="249"/>
        <v>41890.16269675926</v>
      </c>
      <c r="S4006" s="12">
        <f t="shared" si="250"/>
        <v>2014</v>
      </c>
      <c r="T4006" s="12"/>
    </row>
    <row r="4007" spans="1:20" ht="42.75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8273</v>
      </c>
      <c r="O4007" t="s">
        <v>8274</v>
      </c>
      <c r="P4007">
        <f t="shared" si="251"/>
        <v>1</v>
      </c>
      <c r="Q4007">
        <f t="shared" si="248"/>
        <v>20</v>
      </c>
      <c r="R4007" s="10">
        <f t="shared" si="249"/>
        <v>41872.807696759257</v>
      </c>
      <c r="S4007" s="12">
        <f t="shared" si="250"/>
        <v>2014</v>
      </c>
      <c r="T4007" s="12"/>
    </row>
    <row r="4008" spans="1:20" ht="42.75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8273</v>
      </c>
      <c r="O4008" t="s">
        <v>8274</v>
      </c>
      <c r="P4008">
        <f t="shared" si="251"/>
        <v>0</v>
      </c>
      <c r="Q4008">
        <f t="shared" si="248"/>
        <v>2</v>
      </c>
      <c r="R4008" s="10">
        <f t="shared" si="249"/>
        <v>42391.772997685184</v>
      </c>
      <c r="S4008" s="12">
        <f t="shared" si="250"/>
        <v>2016</v>
      </c>
      <c r="T4008" s="12"/>
    </row>
    <row r="4009" spans="1:20" ht="42.75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8273</v>
      </c>
      <c r="O4009" t="s">
        <v>8274</v>
      </c>
      <c r="P4009">
        <f t="shared" si="251"/>
        <v>0</v>
      </c>
      <c r="Q4009">
        <f t="shared" si="248"/>
        <v>5</v>
      </c>
      <c r="R4009" s="10">
        <f t="shared" si="249"/>
        <v>41848.772928240738</v>
      </c>
      <c r="S4009" s="12">
        <f t="shared" si="250"/>
        <v>2014</v>
      </c>
      <c r="T4009" s="12"/>
    </row>
    <row r="4010" spans="1:20" ht="42.75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8273</v>
      </c>
      <c r="O4010" t="s">
        <v>8274</v>
      </c>
      <c r="P4010">
        <f t="shared" si="251"/>
        <v>6</v>
      </c>
      <c r="Q4010">
        <f t="shared" si="248"/>
        <v>15</v>
      </c>
      <c r="R4010" s="10">
        <f t="shared" si="249"/>
        <v>42177.964201388888</v>
      </c>
      <c r="S4010" s="12">
        <f t="shared" si="250"/>
        <v>2015</v>
      </c>
      <c r="T4010" s="12"/>
    </row>
    <row r="4011" spans="1:20" ht="42.75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8273</v>
      </c>
      <c r="O4011" t="s">
        <v>8274</v>
      </c>
      <c r="P4011">
        <f t="shared" si="251"/>
        <v>4</v>
      </c>
      <c r="Q4011">
        <f t="shared" si="248"/>
        <v>25</v>
      </c>
      <c r="R4011" s="10">
        <f t="shared" si="249"/>
        <v>41851.700925925928</v>
      </c>
      <c r="S4011" s="12">
        <f t="shared" si="250"/>
        <v>2014</v>
      </c>
      <c r="T4011" s="12"/>
    </row>
    <row r="4012" spans="1:20" ht="42.75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8273</v>
      </c>
      <c r="O4012" t="s">
        <v>8274</v>
      </c>
      <c r="P4012">
        <f t="shared" si="251"/>
        <v>24</v>
      </c>
      <c r="Q4012">
        <f t="shared" si="248"/>
        <v>45.84</v>
      </c>
      <c r="R4012" s="10">
        <f t="shared" si="249"/>
        <v>41921.770439814813</v>
      </c>
      <c r="S4012" s="12">
        <f t="shared" si="250"/>
        <v>2014</v>
      </c>
      <c r="T4012" s="12"/>
    </row>
    <row r="4013" spans="1:20" ht="42.75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8273</v>
      </c>
      <c r="O4013" t="s">
        <v>8274</v>
      </c>
      <c r="P4013">
        <f t="shared" si="251"/>
        <v>8</v>
      </c>
      <c r="Q4013">
        <f t="shared" si="248"/>
        <v>4.75</v>
      </c>
      <c r="R4013" s="10">
        <f t="shared" si="249"/>
        <v>42002.54488425926</v>
      </c>
      <c r="S4013" s="12">
        <f t="shared" si="250"/>
        <v>2014</v>
      </c>
      <c r="T4013" s="12"/>
    </row>
    <row r="4014" spans="1:20" ht="57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8273</v>
      </c>
      <c r="O4014" t="s">
        <v>8274</v>
      </c>
      <c r="P4014">
        <f t="shared" si="251"/>
        <v>0</v>
      </c>
      <c r="Q4014">
        <f t="shared" si="248"/>
        <v>0</v>
      </c>
      <c r="R4014" s="10">
        <f t="shared" si="249"/>
        <v>42096.544548611113</v>
      </c>
      <c r="S4014" s="12">
        <f t="shared" si="250"/>
        <v>2015</v>
      </c>
      <c r="T4014" s="12"/>
    </row>
    <row r="4015" spans="1:20" ht="42.75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8273</v>
      </c>
      <c r="O4015" t="s">
        <v>8274</v>
      </c>
      <c r="P4015">
        <f t="shared" si="251"/>
        <v>1</v>
      </c>
      <c r="Q4015">
        <f t="shared" si="248"/>
        <v>13</v>
      </c>
      <c r="R4015" s="10">
        <f t="shared" si="249"/>
        <v>42021.301192129627</v>
      </c>
      <c r="S4015" s="12">
        <f t="shared" si="250"/>
        <v>2015</v>
      </c>
      <c r="T4015" s="12"/>
    </row>
    <row r="4016" spans="1:20" ht="42.75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8273</v>
      </c>
      <c r="O4016" t="s">
        <v>8274</v>
      </c>
      <c r="P4016">
        <f t="shared" si="251"/>
        <v>0</v>
      </c>
      <c r="Q4016">
        <f t="shared" si="248"/>
        <v>0</v>
      </c>
      <c r="R4016" s="10">
        <f t="shared" si="249"/>
        <v>42419.246168981481</v>
      </c>
      <c r="S4016" s="12">
        <f t="shared" si="250"/>
        <v>2016</v>
      </c>
      <c r="T4016" s="12"/>
    </row>
    <row r="4017" spans="1:20" ht="42.75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8273</v>
      </c>
      <c r="O4017" t="s">
        <v>8274</v>
      </c>
      <c r="P4017">
        <f t="shared" si="251"/>
        <v>0</v>
      </c>
      <c r="Q4017">
        <f t="shared" si="248"/>
        <v>1</v>
      </c>
      <c r="R4017" s="10">
        <f t="shared" si="249"/>
        <v>42174.780821759254</v>
      </c>
      <c r="S4017" s="12">
        <f t="shared" si="250"/>
        <v>2015</v>
      </c>
      <c r="T4017" s="12"/>
    </row>
    <row r="4018" spans="1:20" ht="42.75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8273</v>
      </c>
      <c r="O4018" t="s">
        <v>8274</v>
      </c>
      <c r="P4018">
        <f t="shared" si="251"/>
        <v>14</v>
      </c>
      <c r="Q4018">
        <f t="shared" si="248"/>
        <v>10</v>
      </c>
      <c r="R4018" s="10">
        <f t="shared" si="249"/>
        <v>41869.872685185182</v>
      </c>
      <c r="S4018" s="12">
        <f t="shared" si="250"/>
        <v>2014</v>
      </c>
      <c r="T4018" s="12"/>
    </row>
    <row r="4019" spans="1:20" ht="42.75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8273</v>
      </c>
      <c r="O4019" t="s">
        <v>8274</v>
      </c>
      <c r="P4019">
        <f t="shared" si="251"/>
        <v>1</v>
      </c>
      <c r="Q4019">
        <f t="shared" si="248"/>
        <v>52.5</v>
      </c>
      <c r="R4019" s="10">
        <f t="shared" si="249"/>
        <v>41856.672152777777</v>
      </c>
      <c r="S4019" s="12">
        <f t="shared" si="250"/>
        <v>2014</v>
      </c>
      <c r="T4019" s="12"/>
    </row>
    <row r="4020" spans="1:20" ht="28.5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8273</v>
      </c>
      <c r="O4020" t="s">
        <v>8274</v>
      </c>
      <c r="P4020">
        <f t="shared" si="251"/>
        <v>9</v>
      </c>
      <c r="Q4020">
        <f t="shared" si="248"/>
        <v>32.5</v>
      </c>
      <c r="R4020" s="10">
        <f t="shared" si="249"/>
        <v>42620.91097222222</v>
      </c>
      <c r="S4020" s="12">
        <f t="shared" si="250"/>
        <v>2016</v>
      </c>
      <c r="T4020" s="12"/>
    </row>
    <row r="4021" spans="1:20" ht="42.75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8273</v>
      </c>
      <c r="O4021" t="s">
        <v>8274</v>
      </c>
      <c r="P4021">
        <f t="shared" si="251"/>
        <v>1</v>
      </c>
      <c r="Q4021">
        <f t="shared" si="248"/>
        <v>7.25</v>
      </c>
      <c r="R4021" s="10">
        <f t="shared" si="249"/>
        <v>42417.675879629634</v>
      </c>
      <c r="S4021" s="12">
        <f t="shared" si="250"/>
        <v>2016</v>
      </c>
      <c r="T4021" s="12"/>
    </row>
    <row r="4022" spans="1:20" ht="42.75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8273</v>
      </c>
      <c r="O4022" t="s">
        <v>8274</v>
      </c>
      <c r="P4022">
        <f t="shared" si="251"/>
        <v>17</v>
      </c>
      <c r="Q4022">
        <f t="shared" si="248"/>
        <v>33.33</v>
      </c>
      <c r="R4022" s="10">
        <f t="shared" si="249"/>
        <v>42057.190960648149</v>
      </c>
      <c r="S4022" s="12">
        <f t="shared" si="250"/>
        <v>2015</v>
      </c>
      <c r="T4022" s="12"/>
    </row>
    <row r="4023" spans="1:20" ht="42.75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8273</v>
      </c>
      <c r="O4023" t="s">
        <v>8274</v>
      </c>
      <c r="P4023">
        <f t="shared" si="251"/>
        <v>1</v>
      </c>
      <c r="Q4023">
        <f t="shared" si="248"/>
        <v>62.5</v>
      </c>
      <c r="R4023" s="10">
        <f t="shared" si="249"/>
        <v>41878.911550925928</v>
      </c>
      <c r="S4023" s="12">
        <f t="shared" si="250"/>
        <v>2014</v>
      </c>
      <c r="T4023" s="12"/>
    </row>
    <row r="4024" spans="1:20" ht="28.5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8273</v>
      </c>
      <c r="O4024" t="s">
        <v>8274</v>
      </c>
      <c r="P4024">
        <f t="shared" si="251"/>
        <v>70</v>
      </c>
      <c r="Q4024">
        <f t="shared" si="248"/>
        <v>63.56</v>
      </c>
      <c r="R4024" s="10">
        <f t="shared" si="249"/>
        <v>41990.584108796291</v>
      </c>
      <c r="S4024" s="12">
        <f t="shared" si="250"/>
        <v>2014</v>
      </c>
      <c r="T4024" s="12"/>
    </row>
    <row r="4025" spans="1:20" ht="42.75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8273</v>
      </c>
      <c r="O4025" t="s">
        <v>8274</v>
      </c>
      <c r="P4025">
        <f t="shared" si="251"/>
        <v>0</v>
      </c>
      <c r="Q4025">
        <f t="shared" si="248"/>
        <v>0</v>
      </c>
      <c r="R4025" s="10">
        <f t="shared" si="249"/>
        <v>42408.999571759254</v>
      </c>
      <c r="S4025" s="12">
        <f t="shared" si="250"/>
        <v>2016</v>
      </c>
      <c r="T4025" s="12"/>
    </row>
    <row r="4026" spans="1:20" ht="42.75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8273</v>
      </c>
      <c r="O4026" t="s">
        <v>8274</v>
      </c>
      <c r="P4026">
        <f t="shared" si="251"/>
        <v>1</v>
      </c>
      <c r="Q4026">
        <f t="shared" si="248"/>
        <v>10</v>
      </c>
      <c r="R4026" s="10">
        <f t="shared" si="249"/>
        <v>42217.670104166667</v>
      </c>
      <c r="S4026" s="12">
        <f t="shared" si="250"/>
        <v>2015</v>
      </c>
      <c r="T4026" s="12"/>
    </row>
    <row r="4027" spans="1:20" ht="42.75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8273</v>
      </c>
      <c r="O4027" t="s">
        <v>8274</v>
      </c>
      <c r="P4027">
        <f t="shared" si="251"/>
        <v>5</v>
      </c>
      <c r="Q4027">
        <f t="shared" si="248"/>
        <v>62.5</v>
      </c>
      <c r="R4027" s="10">
        <f t="shared" si="249"/>
        <v>42151.237685185188</v>
      </c>
      <c r="S4027" s="12">
        <f t="shared" si="250"/>
        <v>2015</v>
      </c>
      <c r="T4027" s="12"/>
    </row>
    <row r="4028" spans="1:20" ht="42.75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8273</v>
      </c>
      <c r="O4028" t="s">
        <v>8274</v>
      </c>
      <c r="P4028">
        <f t="shared" si="251"/>
        <v>0</v>
      </c>
      <c r="Q4028">
        <f t="shared" si="248"/>
        <v>0</v>
      </c>
      <c r="R4028" s="10">
        <f t="shared" si="249"/>
        <v>42282.655543981484</v>
      </c>
      <c r="S4028" s="12">
        <f t="shared" si="250"/>
        <v>2015</v>
      </c>
      <c r="T4028" s="12"/>
    </row>
    <row r="4029" spans="1:20" ht="42.75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8273</v>
      </c>
      <c r="O4029" t="s">
        <v>8274</v>
      </c>
      <c r="P4029">
        <f t="shared" si="251"/>
        <v>7</v>
      </c>
      <c r="Q4029">
        <f t="shared" si="248"/>
        <v>30.71</v>
      </c>
      <c r="R4029" s="10">
        <f t="shared" si="249"/>
        <v>42768.97084490741</v>
      </c>
      <c r="S4029" s="12">
        <f t="shared" si="250"/>
        <v>2017</v>
      </c>
      <c r="T4029" s="12"/>
    </row>
    <row r="4030" spans="1:20" ht="42.75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8273</v>
      </c>
      <c r="O4030" t="s">
        <v>8274</v>
      </c>
      <c r="P4030">
        <f t="shared" si="251"/>
        <v>28</v>
      </c>
      <c r="Q4030">
        <f t="shared" si="248"/>
        <v>51</v>
      </c>
      <c r="R4030" s="10">
        <f t="shared" si="249"/>
        <v>41765.938657407409</v>
      </c>
      <c r="S4030" s="12">
        <f t="shared" si="250"/>
        <v>2014</v>
      </c>
      <c r="T4030" s="12"/>
    </row>
    <row r="4031" spans="1:20" ht="42.75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8273</v>
      </c>
      <c r="O4031" t="s">
        <v>8274</v>
      </c>
      <c r="P4031">
        <f t="shared" si="251"/>
        <v>0</v>
      </c>
      <c r="Q4031">
        <f t="shared" si="248"/>
        <v>0</v>
      </c>
      <c r="R4031" s="10">
        <f t="shared" si="249"/>
        <v>42322.025115740747</v>
      </c>
      <c r="S4031" s="12">
        <f t="shared" si="250"/>
        <v>2015</v>
      </c>
      <c r="T4031" s="12"/>
    </row>
    <row r="4032" spans="1:20" ht="42.75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8273</v>
      </c>
      <c r="O4032" t="s">
        <v>8274</v>
      </c>
      <c r="P4032">
        <f t="shared" si="251"/>
        <v>16</v>
      </c>
      <c r="Q4032">
        <f t="shared" si="248"/>
        <v>66.67</v>
      </c>
      <c r="R4032" s="10">
        <f t="shared" si="249"/>
        <v>42374.655081018514</v>
      </c>
      <c r="S4032" s="12">
        <f t="shared" si="250"/>
        <v>2016</v>
      </c>
      <c r="T4032" s="12"/>
    </row>
    <row r="4033" spans="1:20" ht="42.75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8273</v>
      </c>
      <c r="O4033" t="s">
        <v>8274</v>
      </c>
      <c r="P4033">
        <f t="shared" si="251"/>
        <v>0</v>
      </c>
      <c r="Q4033">
        <f t="shared" si="248"/>
        <v>0</v>
      </c>
      <c r="R4033" s="10">
        <f t="shared" si="249"/>
        <v>41941.585231481484</v>
      </c>
      <c r="S4033" s="12">
        <f t="shared" si="250"/>
        <v>2014</v>
      </c>
      <c r="T4033" s="12"/>
    </row>
    <row r="4034" spans="1:20" ht="42.75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8273</v>
      </c>
      <c r="O4034" t="s">
        <v>8274</v>
      </c>
      <c r="P4034">
        <f t="shared" si="251"/>
        <v>7</v>
      </c>
      <c r="Q4034">
        <f t="shared" si="248"/>
        <v>59</v>
      </c>
      <c r="R4034" s="10">
        <f t="shared" si="249"/>
        <v>42293.809212962966</v>
      </c>
      <c r="S4034" s="12">
        <f t="shared" si="250"/>
        <v>2015</v>
      </c>
      <c r="T4034" s="12"/>
    </row>
    <row r="4035" spans="1:20" ht="42.75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8273</v>
      </c>
      <c r="O4035" t="s">
        <v>8274</v>
      </c>
      <c r="P4035">
        <f t="shared" si="251"/>
        <v>26</v>
      </c>
      <c r="Q4035">
        <f t="shared" ref="Q4035:Q4098" si="252">IFERROR(ROUND(E4035/L4035,2),0)</f>
        <v>65.34</v>
      </c>
      <c r="R4035" s="10">
        <f t="shared" ref="R4035:R4098" si="253">(((J4035/60)/60)/24)+DATE(1970,1,1)</f>
        <v>42614.268796296295</v>
      </c>
      <c r="S4035" s="12">
        <f t="shared" ref="S4035:S4098" si="254">YEAR(R4035)</f>
        <v>2016</v>
      </c>
      <c r="T4035" s="12"/>
    </row>
    <row r="4036" spans="1:20" ht="42.75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8273</v>
      </c>
      <c r="O4036" t="s">
        <v>8274</v>
      </c>
      <c r="P4036">
        <f t="shared" ref="P4036:P4099" si="255">ROUND(E4036/D4036*100,0)</f>
        <v>1</v>
      </c>
      <c r="Q4036">
        <f t="shared" si="252"/>
        <v>100</v>
      </c>
      <c r="R4036" s="10">
        <f t="shared" si="253"/>
        <v>42067.947337962964</v>
      </c>
      <c r="S4036" s="12">
        <f t="shared" si="254"/>
        <v>2015</v>
      </c>
      <c r="T4036" s="12"/>
    </row>
    <row r="4037" spans="1:20" ht="28.5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8273</v>
      </c>
      <c r="O4037" t="s">
        <v>8274</v>
      </c>
      <c r="P4037">
        <f t="shared" si="255"/>
        <v>37</v>
      </c>
      <c r="Q4037">
        <f t="shared" si="252"/>
        <v>147.4</v>
      </c>
      <c r="R4037" s="10">
        <f t="shared" si="253"/>
        <v>41903.882951388885</v>
      </c>
      <c r="S4037" s="12">
        <f t="shared" si="254"/>
        <v>2014</v>
      </c>
      <c r="T4037" s="12"/>
    </row>
    <row r="4038" spans="1:20" ht="42.75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8273</v>
      </c>
      <c r="O4038" t="s">
        <v>8274</v>
      </c>
      <c r="P4038">
        <f t="shared" si="255"/>
        <v>47</v>
      </c>
      <c r="Q4038">
        <f t="shared" si="252"/>
        <v>166.06</v>
      </c>
      <c r="R4038" s="10">
        <f t="shared" si="253"/>
        <v>41804.937083333331</v>
      </c>
      <c r="S4038" s="12">
        <f t="shared" si="254"/>
        <v>2014</v>
      </c>
      <c r="T4038" s="12"/>
    </row>
    <row r="4039" spans="1:20" ht="42.75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8273</v>
      </c>
      <c r="O4039" t="s">
        <v>8274</v>
      </c>
      <c r="P4039">
        <f t="shared" si="255"/>
        <v>11</v>
      </c>
      <c r="Q4039">
        <f t="shared" si="252"/>
        <v>40</v>
      </c>
      <c r="R4039" s="10">
        <f t="shared" si="253"/>
        <v>42497.070775462969</v>
      </c>
      <c r="S4039" s="12">
        <f t="shared" si="254"/>
        <v>2016</v>
      </c>
      <c r="T4039" s="12"/>
    </row>
    <row r="4040" spans="1:20" ht="42.75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8273</v>
      </c>
      <c r="O4040" t="s">
        <v>8274</v>
      </c>
      <c r="P4040">
        <f t="shared" si="255"/>
        <v>12</v>
      </c>
      <c r="Q4040">
        <f t="shared" si="252"/>
        <v>75.25</v>
      </c>
      <c r="R4040" s="10">
        <f t="shared" si="253"/>
        <v>41869.798726851855</v>
      </c>
      <c r="S4040" s="12">
        <f t="shared" si="254"/>
        <v>2014</v>
      </c>
      <c r="T4040" s="12"/>
    </row>
    <row r="4041" spans="1:20" ht="42.75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8273</v>
      </c>
      <c r="O4041" t="s">
        <v>8274</v>
      </c>
      <c r="P4041">
        <f t="shared" si="255"/>
        <v>60</v>
      </c>
      <c r="Q4041">
        <f t="shared" si="252"/>
        <v>60</v>
      </c>
      <c r="R4041" s="10">
        <f t="shared" si="253"/>
        <v>42305.670914351853</v>
      </c>
      <c r="S4041" s="12">
        <f t="shared" si="254"/>
        <v>2015</v>
      </c>
      <c r="T4041" s="12"/>
    </row>
    <row r="4042" spans="1:20" ht="42.75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8273</v>
      </c>
      <c r="O4042" t="s">
        <v>8274</v>
      </c>
      <c r="P4042">
        <f t="shared" si="255"/>
        <v>31</v>
      </c>
      <c r="Q4042">
        <f t="shared" si="252"/>
        <v>1250</v>
      </c>
      <c r="R4042" s="10">
        <f t="shared" si="253"/>
        <v>42144.231527777782</v>
      </c>
      <c r="S4042" s="12">
        <f t="shared" si="254"/>
        <v>2015</v>
      </c>
      <c r="T4042" s="12"/>
    </row>
    <row r="4043" spans="1:20" ht="28.5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8273</v>
      </c>
      <c r="O4043" t="s">
        <v>8274</v>
      </c>
      <c r="P4043">
        <f t="shared" si="255"/>
        <v>0</v>
      </c>
      <c r="Q4043">
        <f t="shared" si="252"/>
        <v>10.5</v>
      </c>
      <c r="R4043" s="10">
        <f t="shared" si="253"/>
        <v>42559.474004629628</v>
      </c>
      <c r="S4043" s="12">
        <f t="shared" si="254"/>
        <v>2016</v>
      </c>
      <c r="T4043" s="12"/>
    </row>
    <row r="4044" spans="1:20" ht="42.75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8273</v>
      </c>
      <c r="O4044" t="s">
        <v>8274</v>
      </c>
      <c r="P4044">
        <f t="shared" si="255"/>
        <v>0</v>
      </c>
      <c r="Q4044">
        <f t="shared" si="252"/>
        <v>7</v>
      </c>
      <c r="R4044" s="10">
        <f t="shared" si="253"/>
        <v>41995.084074074075</v>
      </c>
      <c r="S4044" s="12">
        <f t="shared" si="254"/>
        <v>2014</v>
      </c>
      <c r="T4044" s="12"/>
    </row>
    <row r="4045" spans="1:20" ht="42.75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8273</v>
      </c>
      <c r="O4045" t="s">
        <v>8274</v>
      </c>
      <c r="P4045">
        <f t="shared" si="255"/>
        <v>0</v>
      </c>
      <c r="Q4045">
        <f t="shared" si="252"/>
        <v>0</v>
      </c>
      <c r="R4045" s="10">
        <f t="shared" si="253"/>
        <v>41948.957465277781</v>
      </c>
      <c r="S4045" s="12">
        <f t="shared" si="254"/>
        <v>2014</v>
      </c>
      <c r="T4045" s="12"/>
    </row>
    <row r="4046" spans="1:20" ht="42.75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8273</v>
      </c>
      <c r="O4046" t="s">
        <v>8274</v>
      </c>
      <c r="P4046">
        <f t="shared" si="255"/>
        <v>38</v>
      </c>
      <c r="Q4046">
        <f t="shared" si="252"/>
        <v>56.25</v>
      </c>
      <c r="R4046" s="10">
        <f t="shared" si="253"/>
        <v>42074.219699074078</v>
      </c>
      <c r="S4046" s="12">
        <f t="shared" si="254"/>
        <v>2015</v>
      </c>
      <c r="T4046" s="12"/>
    </row>
    <row r="4047" spans="1:20" ht="42.75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8273</v>
      </c>
      <c r="O4047" t="s">
        <v>8274</v>
      </c>
      <c r="P4047">
        <f t="shared" si="255"/>
        <v>0</v>
      </c>
      <c r="Q4047">
        <f t="shared" si="252"/>
        <v>1</v>
      </c>
      <c r="R4047" s="10">
        <f t="shared" si="253"/>
        <v>41842.201261574075</v>
      </c>
      <c r="S4047" s="12">
        <f t="shared" si="254"/>
        <v>2014</v>
      </c>
      <c r="T4047" s="12"/>
    </row>
    <row r="4048" spans="1:20" ht="42.75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8273</v>
      </c>
      <c r="O4048" t="s">
        <v>8274</v>
      </c>
      <c r="P4048">
        <f t="shared" si="255"/>
        <v>8</v>
      </c>
      <c r="Q4048">
        <f t="shared" si="252"/>
        <v>38.33</v>
      </c>
      <c r="R4048" s="10">
        <f t="shared" si="253"/>
        <v>41904.650578703702</v>
      </c>
      <c r="S4048" s="12">
        <f t="shared" si="254"/>
        <v>2014</v>
      </c>
      <c r="T4048" s="12"/>
    </row>
    <row r="4049" spans="1:20" ht="42.75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8273</v>
      </c>
      <c r="O4049" t="s">
        <v>8274</v>
      </c>
      <c r="P4049">
        <f t="shared" si="255"/>
        <v>2</v>
      </c>
      <c r="Q4049">
        <f t="shared" si="252"/>
        <v>27.5</v>
      </c>
      <c r="R4049" s="10">
        <f t="shared" si="253"/>
        <v>41991.022488425922</v>
      </c>
      <c r="S4049" s="12">
        <f t="shared" si="254"/>
        <v>2014</v>
      </c>
      <c r="T4049" s="12"/>
    </row>
    <row r="4050" spans="1:20" ht="42.75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8273</v>
      </c>
      <c r="O4050" t="s">
        <v>8274</v>
      </c>
      <c r="P4050">
        <f t="shared" si="255"/>
        <v>18</v>
      </c>
      <c r="Q4050">
        <f t="shared" si="252"/>
        <v>32.979999999999997</v>
      </c>
      <c r="R4050" s="10">
        <f t="shared" si="253"/>
        <v>42436.509108796294</v>
      </c>
      <c r="S4050" s="12">
        <f t="shared" si="254"/>
        <v>2016</v>
      </c>
      <c r="T4050" s="12"/>
    </row>
    <row r="4051" spans="1:20" ht="42.75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8273</v>
      </c>
      <c r="O4051" t="s">
        <v>8274</v>
      </c>
      <c r="P4051">
        <f t="shared" si="255"/>
        <v>0</v>
      </c>
      <c r="Q4051">
        <f t="shared" si="252"/>
        <v>16</v>
      </c>
      <c r="R4051" s="10">
        <f t="shared" si="253"/>
        <v>42169.958506944444</v>
      </c>
      <c r="S4051" s="12">
        <f t="shared" si="254"/>
        <v>2015</v>
      </c>
      <c r="T4051" s="12"/>
    </row>
    <row r="4052" spans="1:20" ht="42.75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8273</v>
      </c>
      <c r="O4052" t="s">
        <v>8274</v>
      </c>
      <c r="P4052">
        <f t="shared" si="255"/>
        <v>0</v>
      </c>
      <c r="Q4052">
        <f t="shared" si="252"/>
        <v>1</v>
      </c>
      <c r="R4052" s="10">
        <f t="shared" si="253"/>
        <v>41905.636469907404</v>
      </c>
      <c r="S4052" s="12">
        <f t="shared" si="254"/>
        <v>2014</v>
      </c>
      <c r="T4052" s="12"/>
    </row>
    <row r="4053" spans="1:20" ht="42.75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8273</v>
      </c>
      <c r="O4053" t="s">
        <v>8274</v>
      </c>
      <c r="P4053">
        <f t="shared" si="255"/>
        <v>0</v>
      </c>
      <c r="Q4053">
        <f t="shared" si="252"/>
        <v>0</v>
      </c>
      <c r="R4053" s="10">
        <f t="shared" si="253"/>
        <v>41761.810150462967</v>
      </c>
      <c r="S4053" s="12">
        <f t="shared" si="254"/>
        <v>2014</v>
      </c>
      <c r="T4053" s="12"/>
    </row>
    <row r="4054" spans="1:20" ht="57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8273</v>
      </c>
      <c r="O4054" t="s">
        <v>8274</v>
      </c>
      <c r="P4054">
        <f t="shared" si="255"/>
        <v>38</v>
      </c>
      <c r="Q4054">
        <f t="shared" si="252"/>
        <v>86.62</v>
      </c>
      <c r="R4054" s="10">
        <f t="shared" si="253"/>
        <v>41865.878657407404</v>
      </c>
      <c r="S4054" s="12">
        <f t="shared" si="254"/>
        <v>2014</v>
      </c>
      <c r="T4054" s="12"/>
    </row>
    <row r="4055" spans="1:20" ht="42.75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8273</v>
      </c>
      <c r="O4055" t="s">
        <v>8274</v>
      </c>
      <c r="P4055">
        <f t="shared" si="255"/>
        <v>22</v>
      </c>
      <c r="Q4055">
        <f t="shared" si="252"/>
        <v>55</v>
      </c>
      <c r="R4055" s="10">
        <f t="shared" si="253"/>
        <v>41928.690138888887</v>
      </c>
      <c r="S4055" s="12">
        <f t="shared" si="254"/>
        <v>2014</v>
      </c>
      <c r="T4055" s="12"/>
    </row>
    <row r="4056" spans="1:20" ht="42.75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8273</v>
      </c>
      <c r="O4056" t="s">
        <v>8274</v>
      </c>
      <c r="P4056">
        <f t="shared" si="255"/>
        <v>0</v>
      </c>
      <c r="Q4056">
        <f t="shared" si="252"/>
        <v>0</v>
      </c>
      <c r="R4056" s="10">
        <f t="shared" si="253"/>
        <v>42613.841261574074</v>
      </c>
      <c r="S4056" s="12">
        <f t="shared" si="254"/>
        <v>2016</v>
      </c>
      <c r="T4056" s="12"/>
    </row>
    <row r="4057" spans="1:20" ht="42.75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8273</v>
      </c>
      <c r="O4057" t="s">
        <v>8274</v>
      </c>
      <c r="P4057">
        <f t="shared" si="255"/>
        <v>18</v>
      </c>
      <c r="Q4057">
        <f t="shared" si="252"/>
        <v>41.95</v>
      </c>
      <c r="R4057" s="10">
        <f t="shared" si="253"/>
        <v>41779.648506944446</v>
      </c>
      <c r="S4057" s="12">
        <f t="shared" si="254"/>
        <v>2014</v>
      </c>
      <c r="T4057" s="12"/>
    </row>
    <row r="4058" spans="1:20" ht="42.75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8273</v>
      </c>
      <c r="O4058" t="s">
        <v>8274</v>
      </c>
      <c r="P4058">
        <f t="shared" si="255"/>
        <v>53</v>
      </c>
      <c r="Q4058">
        <f t="shared" si="252"/>
        <v>88.33</v>
      </c>
      <c r="R4058" s="10">
        <f t="shared" si="253"/>
        <v>42534.933321759265</v>
      </c>
      <c r="S4058" s="12">
        <f t="shared" si="254"/>
        <v>2016</v>
      </c>
      <c r="T4058" s="12"/>
    </row>
    <row r="4059" spans="1:20" ht="42.75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8273</v>
      </c>
      <c r="O4059" t="s">
        <v>8274</v>
      </c>
      <c r="P4059">
        <f t="shared" si="255"/>
        <v>22</v>
      </c>
      <c r="Q4059">
        <f t="shared" si="252"/>
        <v>129.16999999999999</v>
      </c>
      <c r="R4059" s="10">
        <f t="shared" si="253"/>
        <v>42310.968518518523</v>
      </c>
      <c r="S4059" s="12">
        <f t="shared" si="254"/>
        <v>2015</v>
      </c>
      <c r="T4059" s="12"/>
    </row>
    <row r="4060" spans="1:20" ht="42.75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8273</v>
      </c>
      <c r="O4060" t="s">
        <v>8274</v>
      </c>
      <c r="P4060">
        <f t="shared" si="255"/>
        <v>3</v>
      </c>
      <c r="Q4060">
        <f t="shared" si="252"/>
        <v>23.75</v>
      </c>
      <c r="R4060" s="10">
        <f t="shared" si="253"/>
        <v>42446.060694444444</v>
      </c>
      <c r="S4060" s="12">
        <f t="shared" si="254"/>
        <v>2016</v>
      </c>
      <c r="T4060" s="12"/>
    </row>
    <row r="4061" spans="1:20" ht="42.75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8273</v>
      </c>
      <c r="O4061" t="s">
        <v>8274</v>
      </c>
      <c r="P4061">
        <f t="shared" si="255"/>
        <v>3</v>
      </c>
      <c r="Q4061">
        <f t="shared" si="252"/>
        <v>35.71</v>
      </c>
      <c r="R4061" s="10">
        <f t="shared" si="253"/>
        <v>41866.640648148146</v>
      </c>
      <c r="S4061" s="12">
        <f t="shared" si="254"/>
        <v>2014</v>
      </c>
      <c r="T4061" s="12"/>
    </row>
    <row r="4062" spans="1:20" ht="42.75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8273</v>
      </c>
      <c r="O4062" t="s">
        <v>8274</v>
      </c>
      <c r="P4062">
        <f t="shared" si="255"/>
        <v>3</v>
      </c>
      <c r="Q4062">
        <f t="shared" si="252"/>
        <v>57</v>
      </c>
      <c r="R4062" s="10">
        <f t="shared" si="253"/>
        <v>41779.695092592592</v>
      </c>
      <c r="S4062" s="12">
        <f t="shared" si="254"/>
        <v>2014</v>
      </c>
      <c r="T4062" s="12"/>
    </row>
    <row r="4063" spans="1:20" ht="42.75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8273</v>
      </c>
      <c r="O4063" t="s">
        <v>8274</v>
      </c>
      <c r="P4063">
        <f t="shared" si="255"/>
        <v>0</v>
      </c>
      <c r="Q4063">
        <f t="shared" si="252"/>
        <v>0</v>
      </c>
      <c r="R4063" s="10">
        <f t="shared" si="253"/>
        <v>42421.141469907408</v>
      </c>
      <c r="S4063" s="12">
        <f t="shared" si="254"/>
        <v>2016</v>
      </c>
      <c r="T4063" s="12"/>
    </row>
    <row r="4064" spans="1:20" ht="42.75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8273</v>
      </c>
      <c r="O4064" t="s">
        <v>8274</v>
      </c>
      <c r="P4064">
        <f t="shared" si="255"/>
        <v>2</v>
      </c>
      <c r="Q4064">
        <f t="shared" si="252"/>
        <v>163.33000000000001</v>
      </c>
      <c r="R4064" s="10">
        <f t="shared" si="253"/>
        <v>42523.739212962959</v>
      </c>
      <c r="S4064" s="12">
        <f t="shared" si="254"/>
        <v>2016</v>
      </c>
      <c r="T4064" s="12"/>
    </row>
    <row r="4065" spans="1:20" ht="42.75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8273</v>
      </c>
      <c r="O4065" t="s">
        <v>8274</v>
      </c>
      <c r="P4065">
        <f t="shared" si="255"/>
        <v>1</v>
      </c>
      <c r="Q4065">
        <f t="shared" si="252"/>
        <v>15</v>
      </c>
      <c r="R4065" s="10">
        <f t="shared" si="253"/>
        <v>41787.681527777779</v>
      </c>
      <c r="S4065" s="12">
        <f t="shared" si="254"/>
        <v>2014</v>
      </c>
      <c r="T4065" s="12"/>
    </row>
    <row r="4066" spans="1:20" ht="42.75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8273</v>
      </c>
      <c r="O4066" t="s">
        <v>8274</v>
      </c>
      <c r="P4066">
        <f t="shared" si="255"/>
        <v>19</v>
      </c>
      <c r="Q4066">
        <f t="shared" si="252"/>
        <v>64.17</v>
      </c>
      <c r="R4066" s="10">
        <f t="shared" si="253"/>
        <v>42093.588263888887</v>
      </c>
      <c r="S4066" s="12">
        <f t="shared" si="254"/>
        <v>2015</v>
      </c>
      <c r="T4066" s="12"/>
    </row>
    <row r="4067" spans="1:20" ht="28.5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8273</v>
      </c>
      <c r="O4067" t="s">
        <v>8274</v>
      </c>
      <c r="P4067">
        <f t="shared" si="255"/>
        <v>1</v>
      </c>
      <c r="Q4067">
        <f t="shared" si="252"/>
        <v>6.75</v>
      </c>
      <c r="R4067" s="10">
        <f t="shared" si="253"/>
        <v>41833.951516203706</v>
      </c>
      <c r="S4067" s="12">
        <f t="shared" si="254"/>
        <v>2014</v>
      </c>
      <c r="T4067" s="12"/>
    </row>
    <row r="4068" spans="1:20" ht="57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8273</v>
      </c>
      <c r="O4068" t="s">
        <v>8274</v>
      </c>
      <c r="P4068">
        <f t="shared" si="255"/>
        <v>0</v>
      </c>
      <c r="Q4068">
        <f t="shared" si="252"/>
        <v>25</v>
      </c>
      <c r="R4068" s="10">
        <f t="shared" si="253"/>
        <v>42479.039212962962</v>
      </c>
      <c r="S4068" s="12">
        <f t="shared" si="254"/>
        <v>2016</v>
      </c>
      <c r="T4068" s="12"/>
    </row>
    <row r="4069" spans="1:20" ht="42.75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8273</v>
      </c>
      <c r="O4069" t="s">
        <v>8274</v>
      </c>
      <c r="P4069">
        <f t="shared" si="255"/>
        <v>61</v>
      </c>
      <c r="Q4069">
        <f t="shared" si="252"/>
        <v>179.12</v>
      </c>
      <c r="R4069" s="10">
        <f t="shared" si="253"/>
        <v>42235.117476851854</v>
      </c>
      <c r="S4069" s="12">
        <f t="shared" si="254"/>
        <v>2015</v>
      </c>
      <c r="T4069" s="12"/>
    </row>
    <row r="4070" spans="1:20" ht="28.5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8273</v>
      </c>
      <c r="O4070" t="s">
        <v>8274</v>
      </c>
      <c r="P4070">
        <f t="shared" si="255"/>
        <v>1</v>
      </c>
      <c r="Q4070">
        <f t="shared" si="252"/>
        <v>34.950000000000003</v>
      </c>
      <c r="R4070" s="10">
        <f t="shared" si="253"/>
        <v>42718.963599537034</v>
      </c>
      <c r="S4070" s="12">
        <f t="shared" si="254"/>
        <v>2016</v>
      </c>
      <c r="T4070" s="12"/>
    </row>
    <row r="4071" spans="1:20" ht="42.75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8273</v>
      </c>
      <c r="O4071" t="s">
        <v>8274</v>
      </c>
      <c r="P4071">
        <f t="shared" si="255"/>
        <v>34</v>
      </c>
      <c r="Q4071">
        <f t="shared" si="252"/>
        <v>33.08</v>
      </c>
      <c r="R4071" s="10">
        <f t="shared" si="253"/>
        <v>42022.661527777775</v>
      </c>
      <c r="S4071" s="12">
        <f t="shared" si="254"/>
        <v>2015</v>
      </c>
      <c r="T4071" s="12"/>
    </row>
    <row r="4072" spans="1:20" ht="42.75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8273</v>
      </c>
      <c r="O4072" t="s">
        <v>8274</v>
      </c>
      <c r="P4072">
        <f t="shared" si="255"/>
        <v>17</v>
      </c>
      <c r="Q4072">
        <f t="shared" si="252"/>
        <v>27.5</v>
      </c>
      <c r="R4072" s="10">
        <f t="shared" si="253"/>
        <v>42031.666898148149</v>
      </c>
      <c r="S4072" s="12">
        <f t="shared" si="254"/>
        <v>2015</v>
      </c>
      <c r="T4072" s="12"/>
    </row>
    <row r="4073" spans="1:20" ht="57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8273</v>
      </c>
      <c r="O4073" t="s">
        <v>8274</v>
      </c>
      <c r="P4073">
        <f t="shared" si="255"/>
        <v>0</v>
      </c>
      <c r="Q4073">
        <f t="shared" si="252"/>
        <v>0</v>
      </c>
      <c r="R4073" s="10">
        <f t="shared" si="253"/>
        <v>42700.804756944446</v>
      </c>
      <c r="S4073" s="12">
        <f t="shared" si="254"/>
        <v>2016</v>
      </c>
      <c r="T4073" s="12"/>
    </row>
    <row r="4074" spans="1:20" ht="57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8273</v>
      </c>
      <c r="O4074" t="s">
        <v>8274</v>
      </c>
      <c r="P4074">
        <f t="shared" si="255"/>
        <v>0</v>
      </c>
      <c r="Q4074">
        <f t="shared" si="252"/>
        <v>2</v>
      </c>
      <c r="R4074" s="10">
        <f t="shared" si="253"/>
        <v>41812.77443287037</v>
      </c>
      <c r="S4074" s="12">
        <f t="shared" si="254"/>
        <v>2014</v>
      </c>
      <c r="T4074" s="12"/>
    </row>
    <row r="4075" spans="1:20" ht="42.75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8273</v>
      </c>
      <c r="O4075" t="s">
        <v>8274</v>
      </c>
      <c r="P4075">
        <f t="shared" si="255"/>
        <v>1</v>
      </c>
      <c r="Q4075">
        <f t="shared" si="252"/>
        <v>18.5</v>
      </c>
      <c r="R4075" s="10">
        <f t="shared" si="253"/>
        <v>42078.34520833334</v>
      </c>
      <c r="S4075" s="12">
        <f t="shared" si="254"/>
        <v>2015</v>
      </c>
      <c r="T4075" s="12"/>
    </row>
    <row r="4076" spans="1:20" ht="42.75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8273</v>
      </c>
      <c r="O4076" t="s">
        <v>8274</v>
      </c>
      <c r="P4076">
        <f t="shared" si="255"/>
        <v>27</v>
      </c>
      <c r="Q4076">
        <f t="shared" si="252"/>
        <v>35</v>
      </c>
      <c r="R4076" s="10">
        <f t="shared" si="253"/>
        <v>42283.552951388891</v>
      </c>
      <c r="S4076" s="12">
        <f t="shared" si="254"/>
        <v>2015</v>
      </c>
      <c r="T4076" s="12"/>
    </row>
    <row r="4077" spans="1:20" ht="42.75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8273</v>
      </c>
      <c r="O4077" t="s">
        <v>8274</v>
      </c>
      <c r="P4077">
        <f t="shared" si="255"/>
        <v>29</v>
      </c>
      <c r="Q4077">
        <f t="shared" si="252"/>
        <v>44.31</v>
      </c>
      <c r="R4077" s="10">
        <f t="shared" si="253"/>
        <v>41779.045937499999</v>
      </c>
      <c r="S4077" s="12">
        <f t="shared" si="254"/>
        <v>2014</v>
      </c>
      <c r="T4077" s="12"/>
    </row>
    <row r="4078" spans="1:20" ht="42.75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8273</v>
      </c>
      <c r="O4078" t="s">
        <v>8274</v>
      </c>
      <c r="P4078">
        <f t="shared" si="255"/>
        <v>0</v>
      </c>
      <c r="Q4078">
        <f t="shared" si="252"/>
        <v>0</v>
      </c>
      <c r="R4078" s="10">
        <f t="shared" si="253"/>
        <v>41905.795706018522</v>
      </c>
      <c r="S4078" s="12">
        <f t="shared" si="254"/>
        <v>2014</v>
      </c>
      <c r="T4078" s="12"/>
    </row>
    <row r="4079" spans="1:20" ht="42.75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8273</v>
      </c>
      <c r="O4079" t="s">
        <v>8274</v>
      </c>
      <c r="P4079">
        <f t="shared" si="255"/>
        <v>9</v>
      </c>
      <c r="Q4079">
        <f t="shared" si="252"/>
        <v>222.5</v>
      </c>
      <c r="R4079" s="10">
        <f t="shared" si="253"/>
        <v>42695.7105787037</v>
      </c>
      <c r="S4079" s="12">
        <f t="shared" si="254"/>
        <v>2016</v>
      </c>
      <c r="T4079" s="12"/>
    </row>
    <row r="4080" spans="1:20" ht="42.75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8273</v>
      </c>
      <c r="O4080" t="s">
        <v>8274</v>
      </c>
      <c r="P4080">
        <f t="shared" si="255"/>
        <v>0</v>
      </c>
      <c r="Q4080">
        <f t="shared" si="252"/>
        <v>0</v>
      </c>
      <c r="R4080" s="10">
        <f t="shared" si="253"/>
        <v>42732.787523148145</v>
      </c>
      <c r="S4080" s="12">
        <f t="shared" si="254"/>
        <v>2016</v>
      </c>
      <c r="T4080" s="12"/>
    </row>
    <row r="4081" spans="1:20" ht="42.75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8273</v>
      </c>
      <c r="O4081" t="s">
        <v>8274</v>
      </c>
      <c r="P4081">
        <f t="shared" si="255"/>
        <v>0</v>
      </c>
      <c r="Q4081">
        <f t="shared" si="252"/>
        <v>5</v>
      </c>
      <c r="R4081" s="10">
        <f t="shared" si="253"/>
        <v>42510.938900462963</v>
      </c>
      <c r="S4081" s="12">
        <f t="shared" si="254"/>
        <v>2016</v>
      </c>
      <c r="T4081" s="12"/>
    </row>
    <row r="4082" spans="1:20" ht="42.75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8273</v>
      </c>
      <c r="O4082" t="s">
        <v>8274</v>
      </c>
      <c r="P4082">
        <f t="shared" si="255"/>
        <v>0</v>
      </c>
      <c r="Q4082">
        <f t="shared" si="252"/>
        <v>0</v>
      </c>
      <c r="R4082" s="10">
        <f t="shared" si="253"/>
        <v>42511.698101851856</v>
      </c>
      <c r="S4082" s="12">
        <f t="shared" si="254"/>
        <v>2016</v>
      </c>
      <c r="T4082" s="12"/>
    </row>
    <row r="4083" spans="1:20" ht="42.75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8273</v>
      </c>
      <c r="O4083" t="s">
        <v>8274</v>
      </c>
      <c r="P4083">
        <f t="shared" si="255"/>
        <v>16</v>
      </c>
      <c r="Q4083">
        <f t="shared" si="252"/>
        <v>29.17</v>
      </c>
      <c r="R4083" s="10">
        <f t="shared" si="253"/>
        <v>42041.581307870365</v>
      </c>
      <c r="S4083" s="12">
        <f t="shared" si="254"/>
        <v>2015</v>
      </c>
      <c r="T4083" s="12"/>
    </row>
    <row r="4084" spans="1:20" ht="42.75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8273</v>
      </c>
      <c r="O4084" t="s">
        <v>8274</v>
      </c>
      <c r="P4084">
        <f t="shared" si="255"/>
        <v>2</v>
      </c>
      <c r="Q4084">
        <f t="shared" si="252"/>
        <v>1.5</v>
      </c>
      <c r="R4084" s="10">
        <f t="shared" si="253"/>
        <v>42307.189270833333</v>
      </c>
      <c r="S4084" s="12">
        <f t="shared" si="254"/>
        <v>2015</v>
      </c>
      <c r="T4084" s="12"/>
    </row>
    <row r="4085" spans="1:20" ht="42.75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8273</v>
      </c>
      <c r="O4085" t="s">
        <v>8274</v>
      </c>
      <c r="P4085">
        <f t="shared" si="255"/>
        <v>22</v>
      </c>
      <c r="Q4085">
        <f t="shared" si="252"/>
        <v>126.5</v>
      </c>
      <c r="R4085" s="10">
        <f t="shared" si="253"/>
        <v>42353.761759259258</v>
      </c>
      <c r="S4085" s="12">
        <f t="shared" si="254"/>
        <v>2015</v>
      </c>
      <c r="T4085" s="12"/>
    </row>
    <row r="4086" spans="1:20" ht="57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8273</v>
      </c>
      <c r="O4086" t="s">
        <v>8274</v>
      </c>
      <c r="P4086">
        <f t="shared" si="255"/>
        <v>0</v>
      </c>
      <c r="Q4086">
        <f t="shared" si="252"/>
        <v>10</v>
      </c>
      <c r="R4086" s="10">
        <f t="shared" si="253"/>
        <v>42622.436412037037</v>
      </c>
      <c r="S4086" s="12">
        <f t="shared" si="254"/>
        <v>2016</v>
      </c>
      <c r="T4086" s="12"/>
    </row>
    <row r="4087" spans="1:20" ht="42.75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8273</v>
      </c>
      <c r="O4087" t="s">
        <v>8274</v>
      </c>
      <c r="P4087">
        <f t="shared" si="255"/>
        <v>0</v>
      </c>
      <c r="Q4087">
        <f t="shared" si="252"/>
        <v>10</v>
      </c>
      <c r="R4087" s="10">
        <f t="shared" si="253"/>
        <v>42058.603877314818</v>
      </c>
      <c r="S4087" s="12">
        <f t="shared" si="254"/>
        <v>2015</v>
      </c>
      <c r="T4087" s="12"/>
    </row>
    <row r="4088" spans="1:20" ht="42.75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8273</v>
      </c>
      <c r="O4088" t="s">
        <v>8274</v>
      </c>
      <c r="P4088">
        <f t="shared" si="255"/>
        <v>5</v>
      </c>
      <c r="Q4088">
        <f t="shared" si="252"/>
        <v>9.4</v>
      </c>
      <c r="R4088" s="10">
        <f t="shared" si="253"/>
        <v>42304.940960648149</v>
      </c>
      <c r="S4088" s="12">
        <f t="shared" si="254"/>
        <v>2015</v>
      </c>
      <c r="T4088" s="12"/>
    </row>
    <row r="4089" spans="1:20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8273</v>
      </c>
      <c r="O4089" t="s">
        <v>8274</v>
      </c>
      <c r="P4089">
        <f t="shared" si="255"/>
        <v>0</v>
      </c>
      <c r="Q4089">
        <f t="shared" si="252"/>
        <v>0</v>
      </c>
      <c r="R4089" s="10">
        <f t="shared" si="253"/>
        <v>42538.742893518516</v>
      </c>
      <c r="S4089" s="12">
        <f t="shared" si="254"/>
        <v>2016</v>
      </c>
      <c r="T4089" s="12"/>
    </row>
    <row r="4090" spans="1:20" ht="42.75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8273</v>
      </c>
      <c r="O4090" t="s">
        <v>8274</v>
      </c>
      <c r="P4090">
        <f t="shared" si="255"/>
        <v>11</v>
      </c>
      <c r="Q4090">
        <f t="shared" si="252"/>
        <v>72</v>
      </c>
      <c r="R4090" s="10">
        <f t="shared" si="253"/>
        <v>41990.612546296295</v>
      </c>
      <c r="S4090" s="12">
        <f t="shared" si="254"/>
        <v>2014</v>
      </c>
      <c r="T4090" s="12"/>
    </row>
    <row r="4091" spans="1:20" ht="42.75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8273</v>
      </c>
      <c r="O4091" t="s">
        <v>8274</v>
      </c>
      <c r="P4091">
        <f t="shared" si="255"/>
        <v>5</v>
      </c>
      <c r="Q4091">
        <f t="shared" si="252"/>
        <v>30</v>
      </c>
      <c r="R4091" s="10">
        <f t="shared" si="253"/>
        <v>42122.732499999998</v>
      </c>
      <c r="S4091" s="12">
        <f t="shared" si="254"/>
        <v>2015</v>
      </c>
      <c r="T4091" s="12"/>
    </row>
    <row r="4092" spans="1:20" ht="42.75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8273</v>
      </c>
      <c r="O4092" t="s">
        <v>8274</v>
      </c>
      <c r="P4092">
        <f t="shared" si="255"/>
        <v>3</v>
      </c>
      <c r="Q4092">
        <f t="shared" si="252"/>
        <v>10.67</v>
      </c>
      <c r="R4092" s="10">
        <f t="shared" si="253"/>
        <v>42209.67288194444</v>
      </c>
      <c r="S4092" s="12">
        <f t="shared" si="254"/>
        <v>2015</v>
      </c>
      <c r="T4092" s="12"/>
    </row>
    <row r="4093" spans="1:20" ht="42.75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8273</v>
      </c>
      <c r="O4093" t="s">
        <v>8274</v>
      </c>
      <c r="P4093">
        <f t="shared" si="255"/>
        <v>13</v>
      </c>
      <c r="Q4093">
        <f t="shared" si="252"/>
        <v>25.5</v>
      </c>
      <c r="R4093" s="10">
        <f t="shared" si="253"/>
        <v>41990.506377314814</v>
      </c>
      <c r="S4093" s="12">
        <f t="shared" si="254"/>
        <v>2014</v>
      </c>
      <c r="T4093" s="12"/>
    </row>
    <row r="4094" spans="1:20" ht="42.75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8273</v>
      </c>
      <c r="O4094" t="s">
        <v>8274</v>
      </c>
      <c r="P4094">
        <f t="shared" si="255"/>
        <v>0</v>
      </c>
      <c r="Q4094">
        <f t="shared" si="252"/>
        <v>20</v>
      </c>
      <c r="R4094" s="10">
        <f t="shared" si="253"/>
        <v>42039.194988425923</v>
      </c>
      <c r="S4094" s="12">
        <f t="shared" si="254"/>
        <v>2015</v>
      </c>
      <c r="T4094" s="12"/>
    </row>
    <row r="4095" spans="1:20" ht="42.75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8273</v>
      </c>
      <c r="O4095" t="s">
        <v>8274</v>
      </c>
      <c r="P4095">
        <f t="shared" si="255"/>
        <v>2</v>
      </c>
      <c r="Q4095">
        <f t="shared" si="252"/>
        <v>15</v>
      </c>
      <c r="R4095" s="10">
        <f t="shared" si="253"/>
        <v>42178.815891203703</v>
      </c>
      <c r="S4095" s="12">
        <f t="shared" si="254"/>
        <v>2015</v>
      </c>
      <c r="T4095" s="12"/>
    </row>
    <row r="4096" spans="1:20" ht="42.75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8273</v>
      </c>
      <c r="O4096" t="s">
        <v>8274</v>
      </c>
      <c r="P4096">
        <f t="shared" si="255"/>
        <v>37</v>
      </c>
      <c r="Q4096">
        <f t="shared" si="252"/>
        <v>91.25</v>
      </c>
      <c r="R4096" s="10">
        <f t="shared" si="253"/>
        <v>41890.086805555555</v>
      </c>
      <c r="S4096" s="12">
        <f t="shared" si="254"/>
        <v>2014</v>
      </c>
      <c r="T4096" s="12"/>
    </row>
    <row r="4097" spans="1:20" ht="42.75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8273</v>
      </c>
      <c r="O4097" t="s">
        <v>8274</v>
      </c>
      <c r="P4097">
        <f t="shared" si="255"/>
        <v>3</v>
      </c>
      <c r="Q4097">
        <f t="shared" si="252"/>
        <v>800</v>
      </c>
      <c r="R4097" s="10">
        <f t="shared" si="253"/>
        <v>42693.031828703708</v>
      </c>
      <c r="S4097" s="12">
        <f t="shared" si="254"/>
        <v>2016</v>
      </c>
      <c r="T4097" s="12"/>
    </row>
    <row r="4098" spans="1:20" ht="42.75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8273</v>
      </c>
      <c r="O4098" t="s">
        <v>8274</v>
      </c>
      <c r="P4098">
        <f t="shared" si="255"/>
        <v>11</v>
      </c>
      <c r="Q4098">
        <f t="shared" si="252"/>
        <v>80</v>
      </c>
      <c r="R4098" s="10">
        <f t="shared" si="253"/>
        <v>42750.530312499999</v>
      </c>
      <c r="S4098" s="12">
        <f t="shared" si="254"/>
        <v>2017</v>
      </c>
      <c r="T4098" s="12"/>
    </row>
    <row r="4099" spans="1:20" ht="42.75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8273</v>
      </c>
      <c r="O4099" t="s">
        <v>8274</v>
      </c>
      <c r="P4099">
        <f t="shared" si="255"/>
        <v>0</v>
      </c>
      <c r="Q4099">
        <f t="shared" ref="Q4099:Q4115" si="256">IFERROR(ROUND(E4099/L4099,2),0)</f>
        <v>0</v>
      </c>
      <c r="R4099" s="10">
        <f t="shared" ref="R4099:R4115" si="257">(((J4099/60)/60)/24)+DATE(1970,1,1)</f>
        <v>42344.824502314819</v>
      </c>
      <c r="S4099" s="12">
        <f t="shared" ref="S4099:S4115" si="258">YEAR(R4099)</f>
        <v>2015</v>
      </c>
      <c r="T4099" s="12"/>
    </row>
    <row r="4100" spans="1:20" ht="42.75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8273</v>
      </c>
      <c r="O4100" t="s">
        <v>8274</v>
      </c>
      <c r="P4100">
        <f t="shared" ref="P4100:P4115" si="259">ROUND(E4100/D4100*100,0)</f>
        <v>0</v>
      </c>
      <c r="Q4100">
        <f t="shared" si="256"/>
        <v>0</v>
      </c>
      <c r="R4100" s="10">
        <f t="shared" si="257"/>
        <v>42495.722187499996</v>
      </c>
      <c r="S4100" s="12">
        <f t="shared" si="258"/>
        <v>2016</v>
      </c>
      <c r="T4100" s="12"/>
    </row>
    <row r="4101" spans="1:20" ht="42.75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8273</v>
      </c>
      <c r="O4101" t="s">
        <v>8274</v>
      </c>
      <c r="P4101">
        <f t="shared" si="259"/>
        <v>1</v>
      </c>
      <c r="Q4101">
        <f t="shared" si="256"/>
        <v>50</v>
      </c>
      <c r="R4101" s="10">
        <f t="shared" si="257"/>
        <v>42570.850381944445</v>
      </c>
      <c r="S4101" s="12">
        <f t="shared" si="258"/>
        <v>2016</v>
      </c>
      <c r="T4101" s="12"/>
    </row>
    <row r="4102" spans="1:20" ht="28.5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8273</v>
      </c>
      <c r="O4102" t="s">
        <v>8274</v>
      </c>
      <c r="P4102">
        <f t="shared" si="259"/>
        <v>0</v>
      </c>
      <c r="Q4102">
        <f t="shared" si="256"/>
        <v>0</v>
      </c>
      <c r="R4102" s="10">
        <f t="shared" si="257"/>
        <v>41927.124884259261</v>
      </c>
      <c r="S4102" s="12">
        <f t="shared" si="258"/>
        <v>2014</v>
      </c>
      <c r="T4102" s="12"/>
    </row>
    <row r="4103" spans="1:20" ht="42.75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8273</v>
      </c>
      <c r="O4103" t="s">
        <v>8274</v>
      </c>
      <c r="P4103">
        <f t="shared" si="259"/>
        <v>0</v>
      </c>
      <c r="Q4103">
        <f t="shared" si="256"/>
        <v>0</v>
      </c>
      <c r="R4103" s="10">
        <f t="shared" si="257"/>
        <v>42730.903726851851</v>
      </c>
      <c r="S4103" s="12">
        <f t="shared" si="258"/>
        <v>2016</v>
      </c>
      <c r="T4103" s="12"/>
    </row>
    <row r="4104" spans="1:20" ht="42.75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8273</v>
      </c>
      <c r="O4104" t="s">
        <v>8274</v>
      </c>
      <c r="P4104">
        <f t="shared" si="259"/>
        <v>27</v>
      </c>
      <c r="Q4104">
        <f t="shared" si="256"/>
        <v>22.83</v>
      </c>
      <c r="R4104" s="10">
        <f t="shared" si="257"/>
        <v>42475.848067129627</v>
      </c>
      <c r="S4104" s="12">
        <f t="shared" si="258"/>
        <v>2016</v>
      </c>
      <c r="T4104" s="12"/>
    </row>
    <row r="4105" spans="1:20" ht="42.75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8273</v>
      </c>
      <c r="O4105" t="s">
        <v>8274</v>
      </c>
      <c r="P4105">
        <f t="shared" si="259"/>
        <v>10</v>
      </c>
      <c r="Q4105">
        <f t="shared" si="256"/>
        <v>16.670000000000002</v>
      </c>
      <c r="R4105" s="10">
        <f t="shared" si="257"/>
        <v>42188.83293981482</v>
      </c>
      <c r="S4105" s="12">
        <f t="shared" si="258"/>
        <v>2015</v>
      </c>
      <c r="T4105" s="12"/>
    </row>
    <row r="4106" spans="1:20" ht="42.75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8273</v>
      </c>
      <c r="O4106" t="s">
        <v>8274</v>
      </c>
      <c r="P4106">
        <f t="shared" si="259"/>
        <v>21</v>
      </c>
      <c r="Q4106">
        <f t="shared" si="256"/>
        <v>45.79</v>
      </c>
      <c r="R4106" s="10">
        <f t="shared" si="257"/>
        <v>42640.278171296297</v>
      </c>
      <c r="S4106" s="12">
        <f t="shared" si="258"/>
        <v>2016</v>
      </c>
      <c r="T4106" s="12"/>
    </row>
    <row r="4107" spans="1:20" ht="42.75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8273</v>
      </c>
      <c r="O4107" t="s">
        <v>8274</v>
      </c>
      <c r="P4107">
        <f t="shared" si="259"/>
        <v>7</v>
      </c>
      <c r="Q4107">
        <f t="shared" si="256"/>
        <v>383.33</v>
      </c>
      <c r="R4107" s="10">
        <f t="shared" si="257"/>
        <v>42697.010520833333</v>
      </c>
      <c r="S4107" s="12">
        <f t="shared" si="258"/>
        <v>2016</v>
      </c>
      <c r="T4107" s="12"/>
    </row>
    <row r="4108" spans="1:20" ht="42.75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8273</v>
      </c>
      <c r="O4108" t="s">
        <v>8274</v>
      </c>
      <c r="P4108">
        <f t="shared" si="259"/>
        <v>71</v>
      </c>
      <c r="Q4108">
        <f t="shared" si="256"/>
        <v>106.97</v>
      </c>
      <c r="R4108" s="10">
        <f t="shared" si="257"/>
        <v>42053.049375000002</v>
      </c>
      <c r="S4108" s="12">
        <f t="shared" si="258"/>
        <v>2015</v>
      </c>
      <c r="T4108" s="12"/>
    </row>
    <row r="4109" spans="1:20" ht="42.75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8273</v>
      </c>
      <c r="O4109" t="s">
        <v>8274</v>
      </c>
      <c r="P4109">
        <f t="shared" si="259"/>
        <v>2</v>
      </c>
      <c r="Q4109">
        <f t="shared" si="256"/>
        <v>10.25</v>
      </c>
      <c r="R4109" s="10">
        <f t="shared" si="257"/>
        <v>41883.916678240741</v>
      </c>
      <c r="S4109" s="12">
        <f t="shared" si="258"/>
        <v>2014</v>
      </c>
      <c r="T4109" s="12"/>
    </row>
    <row r="4110" spans="1:20" ht="42.75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8273</v>
      </c>
      <c r="O4110" t="s">
        <v>8274</v>
      </c>
      <c r="P4110">
        <f t="shared" si="259"/>
        <v>2</v>
      </c>
      <c r="Q4110">
        <f t="shared" si="256"/>
        <v>59</v>
      </c>
      <c r="R4110" s="10">
        <f t="shared" si="257"/>
        <v>42767.031678240746</v>
      </c>
      <c r="S4110" s="12">
        <f t="shared" si="258"/>
        <v>2017</v>
      </c>
      <c r="T4110" s="12"/>
    </row>
    <row r="4111" spans="1:20" ht="42.75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8273</v>
      </c>
      <c r="O4111" t="s">
        <v>8274</v>
      </c>
      <c r="P4111">
        <f t="shared" si="259"/>
        <v>0</v>
      </c>
      <c r="Q4111">
        <f t="shared" si="256"/>
        <v>0</v>
      </c>
      <c r="R4111" s="10">
        <f t="shared" si="257"/>
        <v>42307.539398148147</v>
      </c>
      <c r="S4111" s="12">
        <f t="shared" si="258"/>
        <v>2015</v>
      </c>
      <c r="T4111" s="12"/>
    </row>
    <row r="4112" spans="1:20" ht="42.75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8273</v>
      </c>
      <c r="O4112" t="s">
        <v>8274</v>
      </c>
      <c r="P4112">
        <f t="shared" si="259"/>
        <v>29</v>
      </c>
      <c r="Q4112">
        <f t="shared" si="256"/>
        <v>14.33</v>
      </c>
      <c r="R4112" s="10">
        <f t="shared" si="257"/>
        <v>42512.626747685179</v>
      </c>
      <c r="S4112" s="12">
        <f t="shared" si="258"/>
        <v>2016</v>
      </c>
      <c r="T4112" s="12"/>
    </row>
    <row r="4113" spans="1:20" ht="42.75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8273</v>
      </c>
      <c r="O4113" t="s">
        <v>8274</v>
      </c>
      <c r="P4113">
        <f t="shared" si="259"/>
        <v>3</v>
      </c>
      <c r="Q4113">
        <f t="shared" si="256"/>
        <v>15.67</v>
      </c>
      <c r="R4113" s="10">
        <f t="shared" si="257"/>
        <v>42029.135879629626</v>
      </c>
      <c r="S4113" s="12">
        <f t="shared" si="258"/>
        <v>2015</v>
      </c>
      <c r="T4113" s="12"/>
    </row>
    <row r="4114" spans="1:20" ht="42.75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8273</v>
      </c>
      <c r="O4114" t="s">
        <v>8274</v>
      </c>
      <c r="P4114">
        <f t="shared" si="259"/>
        <v>0</v>
      </c>
      <c r="Q4114">
        <f t="shared" si="256"/>
        <v>1</v>
      </c>
      <c r="R4114" s="10">
        <f t="shared" si="257"/>
        <v>42400.946597222224</v>
      </c>
      <c r="S4114" s="12">
        <f t="shared" si="258"/>
        <v>2016</v>
      </c>
      <c r="T4114" s="12"/>
    </row>
    <row r="4115" spans="1:20" ht="42.75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8273</v>
      </c>
      <c r="O4115" t="s">
        <v>8274</v>
      </c>
      <c r="P4115">
        <f t="shared" si="259"/>
        <v>0</v>
      </c>
      <c r="Q4115">
        <f t="shared" si="256"/>
        <v>1</v>
      </c>
      <c r="R4115" s="10">
        <f t="shared" si="257"/>
        <v>42358.573182870372</v>
      </c>
      <c r="S4115" s="12">
        <f t="shared" si="258"/>
        <v>2015</v>
      </c>
      <c r="T4115" s="12"/>
    </row>
  </sheetData>
  <autoFilter ref="A1:S4115" xr:uid="{0C978DDA-F336-4B4E-BD6F-7EA059DE5983}"/>
  <sortState xmlns:xlrd2="http://schemas.microsoft.com/office/spreadsheetml/2017/richdata2" ref="A2:P4116">
    <sortCondition ref="A1:A4116"/>
  </sortState>
  <phoneticPr fontId="2" type="noConversion"/>
  <conditionalFormatting sqref="F1:F1048576">
    <cfRule type="cellIs" dxfId="14" priority="4" operator="equal">
      <formula>"canceled"</formula>
    </cfRule>
    <cfRule type="cellIs" dxfId="13" priority="5" operator="equal">
      <formula>"cancel"</formula>
    </cfRule>
    <cfRule type="cellIs" dxfId="12" priority="6" operator="equal">
      <formula>"live"</formula>
    </cfRule>
    <cfRule type="containsText" dxfId="11" priority="7" operator="containsText" text="failed">
      <formula>NOT(ISERROR(SEARCH("failed",F1)))</formula>
    </cfRule>
    <cfRule type="containsText" dxfId="10" priority="8" operator="containsText" text="successful">
      <formula>NOT(ISERROR(SEARCH("successful",F1)))</formula>
    </cfRule>
  </conditionalFormatting>
  <conditionalFormatting sqref="P1:P1048576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4F71-8256-4A53-A7A8-00AA1AECD170}">
  <dimension ref="A1:E18"/>
  <sheetViews>
    <sheetView workbookViewId="0">
      <selection activeCell="L22" sqref="L22"/>
    </sheetView>
  </sheetViews>
  <sheetFormatPr defaultRowHeight="14.25" x14ac:dyDescent="0.2"/>
  <cols>
    <col min="1" max="1" width="18.5" style="9" bestFit="1" customWidth="1"/>
    <col min="2" max="2" width="16.25" style="9" bestFit="1" customWidth="1"/>
    <col min="3" max="3" width="6.25" style="9" bestFit="1" customWidth="1"/>
    <col min="4" max="4" width="9" style="9" bestFit="1" customWidth="1"/>
    <col min="5" max="5" width="11.625" style="9" bestFit="1" customWidth="1"/>
    <col min="6" max="6" width="7.5" style="9" bestFit="1" customWidth="1"/>
    <col min="7" max="7" width="11.625" style="9" bestFit="1" customWidth="1"/>
    <col min="8" max="16384" width="9" style="9"/>
  </cols>
  <sheetData>
    <row r="1" spans="1:5" x14ac:dyDescent="0.2">
      <c r="A1" s="14" t="s">
        <v>8325</v>
      </c>
      <c r="B1" s="9" t="s">
        <v>8273</v>
      </c>
    </row>
    <row r="2" spans="1:5" x14ac:dyDescent="0.2">
      <c r="A2" s="14" t="s">
        <v>8323</v>
      </c>
      <c r="B2" s="9" t="s">
        <v>8321</v>
      </c>
    </row>
    <row r="4" spans="1:5" x14ac:dyDescent="0.2">
      <c r="A4" s="14" t="s">
        <v>8319</v>
      </c>
      <c r="B4" s="14" t="s">
        <v>8317</v>
      </c>
    </row>
    <row r="5" spans="1:5" x14ac:dyDescent="0.2">
      <c r="A5" s="14" t="s">
        <v>8320</v>
      </c>
      <c r="B5" s="9" t="s">
        <v>8217</v>
      </c>
      <c r="C5" s="9" t="s">
        <v>8219</v>
      </c>
      <c r="D5" s="9" t="s">
        <v>8218</v>
      </c>
      <c r="E5" s="9" t="s">
        <v>8318</v>
      </c>
    </row>
    <row r="6" spans="1:5" x14ac:dyDescent="0.2">
      <c r="A6" s="16" t="s">
        <v>8347</v>
      </c>
      <c r="B6" s="9">
        <v>56</v>
      </c>
      <c r="C6" s="9">
        <v>33</v>
      </c>
      <c r="D6" s="9">
        <v>7</v>
      </c>
      <c r="E6" s="9">
        <v>96</v>
      </c>
    </row>
    <row r="7" spans="1:5" x14ac:dyDescent="0.2">
      <c r="A7" s="16" t="s">
        <v>8348</v>
      </c>
      <c r="B7" s="9">
        <v>71</v>
      </c>
      <c r="C7" s="9">
        <v>39</v>
      </c>
      <c r="D7" s="9">
        <v>3</v>
      </c>
      <c r="E7" s="9">
        <v>113</v>
      </c>
    </row>
    <row r="8" spans="1:5" x14ac:dyDescent="0.2">
      <c r="A8" s="16" t="s">
        <v>8349</v>
      </c>
      <c r="B8" s="9">
        <v>56</v>
      </c>
      <c r="C8" s="9">
        <v>33</v>
      </c>
      <c r="D8" s="9">
        <v>3</v>
      </c>
      <c r="E8" s="9">
        <v>92</v>
      </c>
    </row>
    <row r="9" spans="1:5" x14ac:dyDescent="0.2">
      <c r="A9" s="16" t="s">
        <v>8350</v>
      </c>
      <c r="B9" s="9">
        <v>71</v>
      </c>
      <c r="C9" s="9">
        <v>40</v>
      </c>
      <c r="D9" s="9">
        <v>2</v>
      </c>
      <c r="E9" s="9">
        <v>113</v>
      </c>
    </row>
    <row r="10" spans="1:5" x14ac:dyDescent="0.2">
      <c r="A10" s="16" t="s">
        <v>8351</v>
      </c>
      <c r="B10" s="9">
        <v>111</v>
      </c>
      <c r="C10" s="9">
        <v>52</v>
      </c>
      <c r="D10" s="9">
        <v>3</v>
      </c>
      <c r="E10" s="9">
        <v>166</v>
      </c>
    </row>
    <row r="11" spans="1:5" x14ac:dyDescent="0.2">
      <c r="A11" s="16" t="s">
        <v>8352</v>
      </c>
      <c r="B11" s="9">
        <v>100</v>
      </c>
      <c r="C11" s="9">
        <v>49</v>
      </c>
      <c r="D11" s="9">
        <v>4</v>
      </c>
      <c r="E11" s="9">
        <v>153</v>
      </c>
    </row>
    <row r="12" spans="1:5" x14ac:dyDescent="0.2">
      <c r="A12" s="16" t="s">
        <v>8353</v>
      </c>
      <c r="B12" s="9">
        <v>87</v>
      </c>
      <c r="C12" s="9">
        <v>50</v>
      </c>
      <c r="D12" s="9">
        <v>1</v>
      </c>
      <c r="E12" s="9">
        <v>138</v>
      </c>
    </row>
    <row r="13" spans="1:5" x14ac:dyDescent="0.2">
      <c r="A13" s="16" t="s">
        <v>8354</v>
      </c>
      <c r="B13" s="9">
        <v>72</v>
      </c>
      <c r="C13" s="9">
        <v>47</v>
      </c>
      <c r="D13" s="9">
        <v>4</v>
      </c>
      <c r="E13" s="9">
        <v>123</v>
      </c>
    </row>
    <row r="14" spans="1:5" x14ac:dyDescent="0.2">
      <c r="A14" s="16" t="s">
        <v>8355</v>
      </c>
      <c r="B14" s="9">
        <v>59</v>
      </c>
      <c r="C14" s="9">
        <v>34</v>
      </c>
      <c r="D14" s="9">
        <v>4</v>
      </c>
      <c r="E14" s="9">
        <v>97</v>
      </c>
    </row>
    <row r="15" spans="1:5" x14ac:dyDescent="0.2">
      <c r="A15" s="16" t="s">
        <v>8358</v>
      </c>
      <c r="B15" s="9">
        <v>65</v>
      </c>
      <c r="C15" s="9">
        <v>50</v>
      </c>
      <c r="E15" s="9">
        <v>115</v>
      </c>
    </row>
    <row r="16" spans="1:5" x14ac:dyDescent="0.2">
      <c r="A16" s="16" t="s">
        <v>8357</v>
      </c>
      <c r="B16" s="9">
        <v>54</v>
      </c>
      <c r="C16" s="9">
        <v>31</v>
      </c>
      <c r="D16" s="9">
        <v>3</v>
      </c>
      <c r="E16" s="9">
        <v>88</v>
      </c>
    </row>
    <row r="17" spans="1:5" x14ac:dyDescent="0.2">
      <c r="A17" s="17" t="s">
        <v>8356</v>
      </c>
      <c r="B17" s="9">
        <v>37</v>
      </c>
      <c r="C17" s="9">
        <v>35</v>
      </c>
      <c r="D17" s="9">
        <v>3</v>
      </c>
      <c r="E17" s="9">
        <v>75</v>
      </c>
    </row>
    <row r="18" spans="1:5" x14ac:dyDescent="0.2">
      <c r="A18" s="13" t="s">
        <v>8318</v>
      </c>
      <c r="B18" s="9">
        <v>839</v>
      </c>
      <c r="C18" s="9">
        <v>493</v>
      </c>
      <c r="D18" s="9">
        <v>37</v>
      </c>
      <c r="E18" s="9">
        <v>1369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CCAC-8B1A-404D-BFA8-7ED5E904390A}">
  <dimension ref="A1:H15"/>
  <sheetViews>
    <sheetView tabSelected="1" workbookViewId="0">
      <selection activeCell="L14" sqref="L14"/>
    </sheetView>
  </sheetViews>
  <sheetFormatPr defaultRowHeight="14.25" x14ac:dyDescent="0.2"/>
  <cols>
    <col min="1" max="1" width="18" bestFit="1" customWidth="1"/>
    <col min="2" max="2" width="17.625" style="9" bestFit="1" customWidth="1"/>
    <col min="3" max="3" width="13.875" bestFit="1" customWidth="1"/>
    <col min="4" max="4" width="16.875" bestFit="1" customWidth="1"/>
    <col min="5" max="5" width="12.75" bestFit="1" customWidth="1"/>
    <col min="6" max="6" width="20.375" style="15" bestFit="1" customWidth="1"/>
    <col min="7" max="7" width="16.625" style="15" bestFit="1" customWidth="1"/>
    <col min="8" max="8" width="19.75" style="15" bestFit="1" customWidth="1"/>
  </cols>
  <sheetData>
    <row r="1" spans="1:8" x14ac:dyDescent="0.2">
      <c r="A1" s="18" t="s">
        <v>8327</v>
      </c>
      <c r="B1" s="19" t="s">
        <v>8328</v>
      </c>
      <c r="C1" s="18" t="s">
        <v>8329</v>
      </c>
      <c r="D1" s="18" t="s">
        <v>8330</v>
      </c>
      <c r="E1" s="18" t="s">
        <v>8331</v>
      </c>
      <c r="F1" s="20" t="s">
        <v>8332</v>
      </c>
      <c r="G1" s="20" t="s">
        <v>8333</v>
      </c>
      <c r="H1" s="20" t="s">
        <v>8334</v>
      </c>
    </row>
    <row r="2" spans="1:8" x14ac:dyDescent="0.2">
      <c r="A2" t="s">
        <v>8335</v>
      </c>
      <c r="B2" s="9">
        <f>COUNTIFS(Kickstarter!D:D,"&lt;1000",Kickstarter!F:F,"Successful",Kickstarter!O:O,"plays")</f>
        <v>141</v>
      </c>
      <c r="C2" s="9">
        <f>COUNTIFS(Kickstarter!D:D,"&lt;1000",Kickstarter!F:F,"Failed",Kickstarter!O:O,"plays")</f>
        <v>45</v>
      </c>
      <c r="D2" s="9">
        <f>COUNTIFS(Kickstarter!D:D,"&lt;1000",Kickstarter!F:F,"Canceled",Kickstarter!O:O,"plays")</f>
        <v>0</v>
      </c>
      <c r="E2">
        <f>SUM(B2,C2,D2)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s="11" t="s">
        <v>8336</v>
      </c>
      <c r="B3" s="9">
        <f>COUNTIFS(Kickstarter!D:D,"&gt;=1000",Kickstarter!D:D,"&lt;=4999",Kickstarter!F:F,"Successful",Kickstarter!O:O,"plays")</f>
        <v>388</v>
      </c>
      <c r="C3" s="9">
        <f>COUNTIFS(Kickstarter!D:D,"&gt;=1000",Kickstarter!D:D,"&lt;=4999",Kickstarter!F:F,"Failed",Kickstarter!O:O,"plays")</f>
        <v>146</v>
      </c>
      <c r="D3" s="9">
        <f>COUNTIFS(Kickstarter!D:D,"&gt;=1000",Kickstarter!D:D,"&lt;=4999",Kickstarter!F:F,"Canceled",Kickstarter!O:O,"plays")</f>
        <v>0</v>
      </c>
      <c r="E3">
        <f t="shared" ref="E3:E13" si="0">SUM(B3,C3,D3)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s="11" t="s">
        <v>8337</v>
      </c>
      <c r="B4" s="9">
        <f>COUNTIFS(Kickstarter!D:D,"&gt;=5000",Kickstarter!D:D,"&lt;=9999",Kickstarter!F:F,"Successful",Kickstarter!O:O,"plays")</f>
        <v>93</v>
      </c>
      <c r="C4" s="9">
        <f>COUNTIFS(Kickstarter!D:D,"&gt;=5000",Kickstarter!D:D,"&lt;=9999",Kickstarter!F:F,"Failed",Kickstarter!O:O,"plays")</f>
        <v>76</v>
      </c>
      <c r="D4" s="9">
        <f>COUNTIFS(Kickstarter!D:D,"&gt;=5000",Kickstarter!D:D,"&lt;=14999",Kickstarter!F:F,"Canceled",Kickstarter!O:O,"plays")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8338</v>
      </c>
      <c r="B5" s="9">
        <f>COUNTIFS(Kickstarter!D:D,"&gt;=10000",Kickstarter!D:D,"&lt;=14999",Kickstarter!F:F,"Successful",Kickstarter!O:O,"plays")</f>
        <v>39</v>
      </c>
      <c r="C5" s="9">
        <f>COUNTIFS(Kickstarter!D:D,"&gt;=10000",Kickstarter!D:D,"&lt;=14999",Kickstarter!F:F,"Failed",Kickstarter!O:O,"plays")</f>
        <v>33</v>
      </c>
      <c r="D5" s="9">
        <f>COUNTIFS(Kickstarter!D:D,"&gt;=10000",Kickstarter!D:D,"&lt;=14999",Kickstarter!F:F,"Canceled",Kickstarter!O:O,"plays")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8339</v>
      </c>
      <c r="B6" s="9">
        <f>COUNTIFS(Kickstarter!D:D,"&gt;=15000",Kickstarter!D:D,"&lt;=19999",Kickstarter!F:F,"Successful",Kickstarter!O:O,"plays")</f>
        <v>12</v>
      </c>
      <c r="C6" s="9">
        <f>COUNTIFS(Kickstarter!D:D,"&gt;=15000",Kickstarter!D:D,"&lt;=19999",Kickstarter!F:F,"Failed",Kickstarter!O:O,"plays")</f>
        <v>12</v>
      </c>
      <c r="D6" s="9">
        <f>COUNTIFS(Kickstarter!D:D,"&gt;=15000",Kickstarter!D:D,"&lt;=19999",Kickstarter!F:F,"Canceled",Kickstarter!O:O,"plays")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8340</v>
      </c>
      <c r="B7" s="9">
        <f>COUNTIFS(Kickstarter!D:D,"&gt;=20000",Kickstarter!D:D,"&lt;=24999",Kickstarter!F:F,"Successful",Kickstarter!O:O,"plays")</f>
        <v>9</v>
      </c>
      <c r="C7" s="9">
        <f>COUNTIFS(Kickstarter!D:D,"&gt;=20000",Kickstarter!D:D,"&lt;=24999",Kickstarter!F:F,"Failed",Kickstarter!O:O,"plays")</f>
        <v>11</v>
      </c>
      <c r="D7" s="9">
        <f>COUNTIFS(Kickstarter!D:D,"&gt;=20000",Kickstarter!D:D,"&lt;=24999",Kickstarter!F:F,"Canceled",Kickstarter!O:O,"plays")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8341</v>
      </c>
      <c r="B8" s="9">
        <f>COUNTIFS(Kickstarter!D:D,"&gt;=25000",Kickstarter!D:D,"&lt;=29999",Kickstarter!F:F,"Successful",Kickstarter!O:O,"plays")</f>
        <v>1</v>
      </c>
      <c r="C8" s="9">
        <f>COUNTIFS(Kickstarter!D:D,"&gt;=25000",Kickstarter!D:D,"&lt;=29999",Kickstarter!F:F,"Failed",Kickstarter!O:O,"plays")</f>
        <v>4</v>
      </c>
      <c r="D8" s="9">
        <f>COUNTIFS(Kickstarter!D:D,"&gt;=25000",Kickstarter!D:D,"&lt;=29999",Kickstarter!F:F,"Canceled",Kickstarter!O:O,"plays")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8342</v>
      </c>
      <c r="B9" s="9">
        <f>COUNTIFS(Kickstarter!D:D,"&gt;=30000",Kickstarter!D:D,"&lt;=34999",Kickstarter!F:F,"Successful",Kickstarter!O:O,"plays")</f>
        <v>3</v>
      </c>
      <c r="C9" s="9">
        <f>COUNTIFS(Kickstarter!D:D,"&gt;=30000",Kickstarter!D:D,"&lt;=34999",Kickstarter!F:F,"Failed",Kickstarter!O:O,"plays")</f>
        <v>8</v>
      </c>
      <c r="D9" s="9">
        <f>COUNTIFS(Kickstarter!D:D,"&gt;=30000",Kickstarter!D:D,"&lt;=34999",Kickstarter!F:F,"Canceled",Kickstarter!O:O,"plays")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8343</v>
      </c>
      <c r="B10" s="9">
        <f>COUNTIFS(Kickstarter!D:D,"&gt;=35000",Kickstarter!D:D,"&lt;=39999",Kickstarter!F:F,"Successful",Kickstarter!O:O,"plays")</f>
        <v>4</v>
      </c>
      <c r="C10" s="9">
        <f>COUNTIFS(Kickstarter!D:D,"&gt;=35000",Kickstarter!D:D,"&lt;=39999",Kickstarter!F:F,"Failed",Kickstarter!O:O,"plays")</f>
        <v>2</v>
      </c>
      <c r="D10" s="9">
        <f>COUNTIFS(Kickstarter!D:D,"&gt;=35000",Kickstarter!D:D,"&lt;=39999",Kickstarter!F:F,"Canceled",Kickstarter!O:O,"plays")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8344</v>
      </c>
      <c r="B11" s="9">
        <f>COUNTIFS(Kickstarter!D:D,"&gt;=40000",Kickstarter!D:D,"&lt;=44999",Kickstarter!F:F,"Successful",Kickstarter!O:O,"plays")</f>
        <v>2</v>
      </c>
      <c r="C11" s="9">
        <f>COUNTIFS(Kickstarter!D:D,"&gt;=40000",Kickstarter!D:D,"&lt;=44999",Kickstarter!F:F,"Failed",Kickstarter!O:O,"plays")</f>
        <v>1</v>
      </c>
      <c r="D11" s="9">
        <f>COUNTIFS(Kickstarter!D:D,"&gt;=40000",Kickstarter!D:D,"&lt;=44999",Kickstarter!F:F,"Canceled",Kickstarter!O:O,"plays")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8345</v>
      </c>
      <c r="B12" s="9">
        <f>COUNTIFS(Kickstarter!D:D,"&gt;=45000",Kickstarter!D:D,"&lt;=49999",Kickstarter!F:F,"Successful",Kickstarter!O:O,"plays")</f>
        <v>0</v>
      </c>
      <c r="C12" s="9">
        <f>COUNTIFS(Kickstarter!D:D,"&gt;=45000",Kickstarter!D:D,"&lt;=49999",Kickstarter!F:F,"Failed",Kickstarter!O:O,"plays")</f>
        <v>1</v>
      </c>
      <c r="D12" s="9">
        <f>COUNTIFS(Kickstarter!D:D,"&gt;=45000",Kickstarter!D:D,"&lt;=49999",Kickstarter!F:F,"Canceled",Kickstarter!O:O,"plays")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8346</v>
      </c>
      <c r="B13" s="9">
        <f>COUNTIFS(Kickstarter!O:O,"plays",Kickstarter!D:D,"&gt;50000",Kickstarter!F:F,"Successful")</f>
        <v>2</v>
      </c>
      <c r="C13" s="9">
        <f>COUNTIFS(Kickstarter!D:D,"&gt;50000",Kickstarter!F:F,"Failed",Kickstarter!O:O,"plays")</f>
        <v>10</v>
      </c>
      <c r="D13" s="9">
        <f>COUNTIFS(Kickstarter!D:D,"&gt;=50000",Kickstarter!F:F,"Canceled",Kickstarter!O:O,"plays")</f>
        <v>0</v>
      </c>
      <c r="E13">
        <f t="shared" si="0"/>
        <v>12</v>
      </c>
      <c r="F13" s="15">
        <f t="shared" si="1"/>
        <v>0.16666666666666666</v>
      </c>
      <c r="G13" s="15">
        <f t="shared" si="2"/>
        <v>0.83333333333333337</v>
      </c>
      <c r="H13" s="15">
        <f t="shared" si="3"/>
        <v>0</v>
      </c>
    </row>
    <row r="14" spans="1:8" x14ac:dyDescent="0.2">
      <c r="D14" s="9"/>
    </row>
    <row r="15" spans="1:8" x14ac:dyDescent="0.2">
      <c r="D15" s="9"/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Hayden</cp:lastModifiedBy>
  <dcterms:created xsi:type="dcterms:W3CDTF">2017-04-20T15:17:24Z</dcterms:created>
  <dcterms:modified xsi:type="dcterms:W3CDTF">2021-01-02T04:15:27Z</dcterms:modified>
</cp:coreProperties>
</file>