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<sst xmlns="http://schemas.openxmlformats.org/spreadsheetml/2006/main" count="216" uniqueCount="101">
  <si>
    <t>USER_NO</t>
  </si>
  <si>
    <t>USER_ID</t>
  </si>
  <si>
    <t>USER_PWD</t>
  </si>
  <si>
    <t>USER_NAME</t>
  </si>
  <si>
    <t>MAIL</t>
  </si>
  <si>
    <t>PHONE</t>
  </si>
  <si>
    <t>ADDRESS</t>
  </si>
  <si>
    <t>BIRTHDAY</t>
  </si>
  <si>
    <t>POSITION</t>
  </si>
  <si>
    <t>DEPARTMENT</t>
  </si>
  <si>
    <t>EMPLOYEE_NO</t>
  </si>
  <si>
    <t>PROFILE_IMG</t>
  </si>
  <si>
    <t>HIRE_DATE</t>
  </si>
  <si>
    <t>RESIGN_DATE</t>
  </si>
  <si>
    <t>STATUS</t>
  </si>
  <si>
    <t>AUTHORITY_NO</t>
  </si>
  <si>
    <t>MEMBER_SIGN</t>
  </si>
  <si>
    <t>CONN_STA</t>
  </si>
  <si>
    <t>seq_memno.nextval</t>
  </si>
  <si>
    <t>user01</t>
  </si>
  <si>
    <t>구선화</t>
  </si>
  <si>
    <t>01011112222</t>
  </si>
  <si>
    <t>Y</t>
  </si>
  <si>
    <t>user02</t>
  </si>
  <si>
    <t>문승하</t>
  </si>
  <si>
    <t>01022223333</t>
  </si>
  <si>
    <t>user03</t>
  </si>
  <si>
    <t>박은지</t>
  </si>
  <si>
    <t>01033334444</t>
  </si>
  <si>
    <t>user04</t>
  </si>
  <si>
    <t>신하영</t>
  </si>
  <si>
    <t>user05</t>
  </si>
  <si>
    <t>윤예서</t>
  </si>
  <si>
    <t>mem01</t>
  </si>
  <si>
    <t>백이율</t>
  </si>
  <si>
    <t>mem02</t>
  </si>
  <si>
    <t>문경기</t>
  </si>
  <si>
    <t>mem03</t>
  </si>
  <si>
    <t>신송아</t>
  </si>
  <si>
    <t>mem04</t>
  </si>
  <si>
    <t>권아재</t>
  </si>
  <si>
    <t>mem05</t>
  </si>
  <si>
    <t>백우율</t>
  </si>
  <si>
    <t>mem06</t>
  </si>
  <si>
    <t>표채완</t>
  </si>
  <si>
    <t>mem07</t>
  </si>
  <si>
    <t>여양신</t>
  </si>
  <si>
    <t>mem08</t>
  </si>
  <si>
    <t>엄나세</t>
  </si>
  <si>
    <t>mem09</t>
  </si>
  <si>
    <t>구교민</t>
  </si>
  <si>
    <t>mem10</t>
  </si>
  <si>
    <t>권비채</t>
  </si>
  <si>
    <t>mem11</t>
  </si>
  <si>
    <t>최다래</t>
  </si>
  <si>
    <t>mem12</t>
  </si>
  <si>
    <t>공교림</t>
  </si>
  <si>
    <t>mem13</t>
  </si>
  <si>
    <t>여조주</t>
  </si>
  <si>
    <t>mem14</t>
  </si>
  <si>
    <t>주교재</t>
  </si>
  <si>
    <t>mem15</t>
  </si>
  <si>
    <t>도아성</t>
  </si>
  <si>
    <t>mem16</t>
  </si>
  <si>
    <t>진재송</t>
  </si>
  <si>
    <t>mem17</t>
  </si>
  <si>
    <t>조초향</t>
  </si>
  <si>
    <t>mem18</t>
  </si>
  <si>
    <t>최교한</t>
  </si>
  <si>
    <t>mem19</t>
  </si>
  <si>
    <t>전가은</t>
  </si>
  <si>
    <t>mem20</t>
  </si>
  <si>
    <t>탁소임</t>
  </si>
  <si>
    <t>mem21</t>
  </si>
  <si>
    <t>유영희</t>
  </si>
  <si>
    <t>mem22</t>
  </si>
  <si>
    <t>고양수</t>
  </si>
  <si>
    <t>mem23</t>
  </si>
  <si>
    <t>홍영승</t>
  </si>
  <si>
    <t>mem24</t>
  </si>
  <si>
    <t>김률희</t>
  </si>
  <si>
    <t>mem25</t>
  </si>
  <si>
    <t>편승혜</t>
  </si>
  <si>
    <t>mem26</t>
  </si>
  <si>
    <t>변비우</t>
  </si>
  <si>
    <t>mem27</t>
  </si>
  <si>
    <t>정슬신</t>
  </si>
  <si>
    <t>mem28</t>
  </si>
  <si>
    <t>여명교</t>
  </si>
  <si>
    <t>mem29</t>
  </si>
  <si>
    <t>박정영</t>
  </si>
  <si>
    <t>mem30</t>
  </si>
  <si>
    <t>문비나</t>
  </si>
  <si>
    <t>mem31</t>
  </si>
  <si>
    <t>전정당</t>
  </si>
  <si>
    <t>mem32</t>
  </si>
  <si>
    <t>변규옥</t>
  </si>
  <si>
    <t>mem33</t>
  </si>
  <si>
    <t>오이민</t>
  </si>
  <si>
    <t>mem34</t>
  </si>
  <si>
    <t>박아윤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</si>
</sst>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11" max="11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 t="s">
        <v>19</v>
      </c>
      <c r="C2" s="1" t="str">
        <f>IFERROR(__xludf.DUMMYFUNCTION("CONCATENATE(""pass"",REGEXEXTRACT(B2,""[\d]+""))"),"pass01")</f>
        <v>pass01</v>
      </c>
      <c r="D2" s="1" t="s">
        <v>20</v>
      </c>
      <c r="E2" s="1" t="str">
        <f t="shared" ref="E2:E40" si="1">CONCATENATE(B2,"@ppic.kr")</f>
        <v>user01@ppic.kr</v>
      </c>
      <c r="F2" s="2" t="s">
        <v>21</v>
      </c>
      <c r="H2" s="3">
        <v>32874.0</v>
      </c>
      <c r="I2" s="1">
        <v>1.0</v>
      </c>
      <c r="J2" s="1">
        <v>2.0</v>
      </c>
      <c r="K2" s="1">
        <v>2000.0</v>
      </c>
      <c r="M2" s="3">
        <v>44693.0</v>
      </c>
      <c r="O2" s="1" t="s">
        <v>22</v>
      </c>
      <c r="Q2" s="1" t="s">
        <v>22</v>
      </c>
      <c r="R2" s="1">
        <v>1.0</v>
      </c>
    </row>
    <row r="3">
      <c r="A3" s="1" t="s">
        <v>18</v>
      </c>
      <c r="B3" s="1" t="s">
        <v>23</v>
      </c>
      <c r="C3" s="1" t="str">
        <f>IFERROR(__xludf.DUMMYFUNCTION("CONCATENATE(""pass"",REGEXEXTRACT(B3,""[\d]+""))"),"pass02")</f>
        <v>pass02</v>
      </c>
      <c r="D3" s="1" t="s">
        <v>24</v>
      </c>
      <c r="E3" s="1" t="str">
        <f t="shared" si="1"/>
        <v>user02@ppic.kr</v>
      </c>
      <c r="F3" s="2" t="s">
        <v>25</v>
      </c>
      <c r="H3" s="3">
        <v>33239.0</v>
      </c>
      <c r="I3" s="1">
        <v>2.0</v>
      </c>
      <c r="J3" s="1">
        <v>3.0</v>
      </c>
      <c r="K3" s="1">
        <v>2001.0</v>
      </c>
      <c r="M3" s="3">
        <v>44694.0</v>
      </c>
      <c r="O3" s="1" t="s">
        <v>22</v>
      </c>
      <c r="Q3" s="1" t="s">
        <v>22</v>
      </c>
      <c r="R3" s="1">
        <v>0.0</v>
      </c>
    </row>
    <row r="4">
      <c r="A4" s="1" t="s">
        <v>18</v>
      </c>
      <c r="B4" s="1" t="s">
        <v>26</v>
      </c>
      <c r="C4" s="1" t="str">
        <f>IFERROR(__xludf.DUMMYFUNCTION("CONCATENATE(""pass"",REGEXEXTRACT(B4,""[\d]+""))"),"pass03")</f>
        <v>pass03</v>
      </c>
      <c r="D4" s="1" t="s">
        <v>27</v>
      </c>
      <c r="E4" s="1" t="str">
        <f t="shared" si="1"/>
        <v>user03@ppic.kr</v>
      </c>
      <c r="F4" s="2" t="s">
        <v>28</v>
      </c>
      <c r="H4" s="3">
        <v>33604.0</v>
      </c>
      <c r="I4" s="1">
        <v>3.0</v>
      </c>
      <c r="J4" s="1">
        <v>4.0</v>
      </c>
      <c r="K4" s="1">
        <v>2002.0</v>
      </c>
      <c r="M4" s="3">
        <v>44695.0</v>
      </c>
      <c r="O4" s="1" t="s">
        <v>22</v>
      </c>
      <c r="Q4" s="1" t="s">
        <v>22</v>
      </c>
      <c r="R4" s="1">
        <v>0.0</v>
      </c>
    </row>
    <row r="5">
      <c r="A5" s="1" t="s">
        <v>18</v>
      </c>
      <c r="B5" s="1" t="s">
        <v>29</v>
      </c>
      <c r="C5" s="1" t="str">
        <f>IFERROR(__xludf.DUMMYFUNCTION("CONCATENATE(""pass"",REGEXEXTRACT(B5,""[\d]+""))"),"pass04")</f>
        <v>pass04</v>
      </c>
      <c r="D5" s="1" t="s">
        <v>30</v>
      </c>
      <c r="E5" s="1" t="str">
        <f t="shared" si="1"/>
        <v>user04@ppic.kr</v>
      </c>
      <c r="H5" s="3">
        <v>33970.0</v>
      </c>
      <c r="I5" s="1">
        <v>4.0</v>
      </c>
      <c r="J5" s="1">
        <v>5.0</v>
      </c>
      <c r="K5" s="1">
        <v>2003.0</v>
      </c>
      <c r="M5" s="3">
        <v>44696.0</v>
      </c>
      <c r="O5" s="1" t="s">
        <v>22</v>
      </c>
      <c r="Q5" s="1" t="s">
        <v>22</v>
      </c>
      <c r="R5" s="1">
        <v>1.0</v>
      </c>
    </row>
    <row r="6">
      <c r="A6" s="1" t="s">
        <v>18</v>
      </c>
      <c r="B6" s="1" t="s">
        <v>31</v>
      </c>
      <c r="C6" s="1" t="str">
        <f>IFERROR(__xludf.DUMMYFUNCTION("CONCATENATE(""pass"",REGEXEXTRACT(B6,""[\d]+""))"),"pass05")</f>
        <v>pass05</v>
      </c>
      <c r="D6" s="1" t="s">
        <v>32</v>
      </c>
      <c r="E6" s="1" t="str">
        <f t="shared" si="1"/>
        <v>user05@ppic.kr</v>
      </c>
      <c r="H6" s="3">
        <v>34335.0</v>
      </c>
      <c r="I6" s="1">
        <v>5.0</v>
      </c>
      <c r="J6" s="1">
        <v>6.0</v>
      </c>
      <c r="K6" s="1">
        <v>2004.0</v>
      </c>
      <c r="M6" s="3">
        <v>44697.0</v>
      </c>
      <c r="O6" s="1" t="s">
        <v>22</v>
      </c>
      <c r="Q6" s="1" t="s">
        <v>22</v>
      </c>
      <c r="R6" s="1">
        <v>2.0</v>
      </c>
    </row>
    <row r="7">
      <c r="A7" s="1" t="s">
        <v>18</v>
      </c>
      <c r="B7" s="1" t="s">
        <v>33</v>
      </c>
      <c r="C7" s="1" t="str">
        <f>IFERROR(__xludf.DUMMYFUNCTION("CONCATENATE(""pass"",REGEXEXTRACT(B7,""[\d]+""))"),"pass01")</f>
        <v>pass01</v>
      </c>
      <c r="D7" s="1" t="s">
        <v>34</v>
      </c>
      <c r="E7" s="1" t="str">
        <f t="shared" si="1"/>
        <v>mem01@ppic.kr</v>
      </c>
      <c r="H7" s="3">
        <v>34700.0</v>
      </c>
      <c r="I7" s="1">
        <v>6.0</v>
      </c>
      <c r="J7" s="1">
        <v>7.0</v>
      </c>
      <c r="K7" s="1">
        <v>2005.0</v>
      </c>
      <c r="M7" s="3">
        <v>44698.0</v>
      </c>
      <c r="O7" s="1" t="s">
        <v>22</v>
      </c>
      <c r="Q7" s="1" t="s">
        <v>22</v>
      </c>
      <c r="R7" s="1">
        <v>0.0</v>
      </c>
    </row>
    <row r="8">
      <c r="A8" s="1" t="s">
        <v>18</v>
      </c>
      <c r="B8" s="1" t="s">
        <v>35</v>
      </c>
      <c r="C8" s="4" t="str">
        <f>IFERROR(__xludf.DUMMYFUNCTION("CONCATENATE(""pass"",REGEXEXTRACT(B8,""[\d]+""))"),"pass02")</f>
        <v>pass02</v>
      </c>
      <c r="D8" s="1" t="s">
        <v>36</v>
      </c>
      <c r="E8" s="4" t="str">
        <f t="shared" si="1"/>
        <v>mem02@ppic.kr</v>
      </c>
      <c r="H8" s="3">
        <v>35065.0</v>
      </c>
      <c r="I8" s="1">
        <v>7.0</v>
      </c>
      <c r="J8" s="1">
        <v>8.0</v>
      </c>
      <c r="K8" s="1">
        <v>2006.0</v>
      </c>
      <c r="M8" s="3">
        <v>44699.0</v>
      </c>
      <c r="O8" s="1" t="s">
        <v>22</v>
      </c>
      <c r="Q8" s="1" t="s">
        <v>22</v>
      </c>
      <c r="R8" s="1">
        <v>0.0</v>
      </c>
    </row>
    <row r="9">
      <c r="A9" s="1" t="s">
        <v>18</v>
      </c>
      <c r="B9" s="1" t="s">
        <v>37</v>
      </c>
      <c r="C9" s="4" t="str">
        <f>IFERROR(__xludf.DUMMYFUNCTION("CONCATENATE(""pass"",REGEXEXTRACT(B9,""[\d]+""))"),"pass03")</f>
        <v>pass03</v>
      </c>
      <c r="D9" s="1" t="s">
        <v>38</v>
      </c>
      <c r="E9" s="4" t="str">
        <f t="shared" si="1"/>
        <v>mem03@ppic.kr</v>
      </c>
      <c r="H9" s="3">
        <v>35431.0</v>
      </c>
      <c r="I9" s="1">
        <v>7.0</v>
      </c>
      <c r="J9" s="1">
        <v>2.0</v>
      </c>
      <c r="K9" s="1">
        <v>2007.0</v>
      </c>
      <c r="M9" s="3">
        <v>44700.0</v>
      </c>
      <c r="O9" s="1" t="s">
        <v>22</v>
      </c>
      <c r="Q9" s="1" t="s">
        <v>22</v>
      </c>
      <c r="R9" s="1">
        <v>0.0</v>
      </c>
    </row>
    <row r="10">
      <c r="A10" s="1" t="s">
        <v>18</v>
      </c>
      <c r="B10" s="1" t="s">
        <v>39</v>
      </c>
      <c r="C10" s="4" t="str">
        <f>IFERROR(__xludf.DUMMYFUNCTION("CONCATENATE(""pass"",REGEXEXTRACT(B10,""[\d]+""))"),"pass04")</f>
        <v>pass04</v>
      </c>
      <c r="D10" s="1" t="s">
        <v>40</v>
      </c>
      <c r="E10" s="4" t="str">
        <f t="shared" si="1"/>
        <v>mem04@ppic.kr</v>
      </c>
      <c r="H10" s="3">
        <v>35796.0</v>
      </c>
      <c r="I10" s="1">
        <v>7.0</v>
      </c>
      <c r="J10" s="1">
        <v>3.0</v>
      </c>
      <c r="K10" s="1">
        <v>2008.0</v>
      </c>
      <c r="M10" s="3">
        <v>44701.0</v>
      </c>
      <c r="O10" s="1" t="s">
        <v>22</v>
      </c>
      <c r="Q10" s="1" t="s">
        <v>22</v>
      </c>
      <c r="R10" s="1">
        <v>1.0</v>
      </c>
    </row>
    <row r="11">
      <c r="A11" s="1" t="s">
        <v>18</v>
      </c>
      <c r="B11" s="1" t="s">
        <v>41</v>
      </c>
      <c r="C11" s="4" t="str">
        <f>IFERROR(__xludf.DUMMYFUNCTION("CONCATENATE(""pass"",REGEXEXTRACT(B11,""[\d]+""))"),"pass05")</f>
        <v>pass05</v>
      </c>
      <c r="D11" s="1" t="s">
        <v>42</v>
      </c>
      <c r="E11" s="4" t="str">
        <f t="shared" si="1"/>
        <v>mem05@ppic.kr</v>
      </c>
      <c r="H11" s="3">
        <v>36161.0</v>
      </c>
      <c r="I11" s="1">
        <v>7.0</v>
      </c>
      <c r="J11" s="1">
        <v>4.0</v>
      </c>
      <c r="K11" s="1">
        <v>2009.0</v>
      </c>
      <c r="M11" s="3">
        <v>44702.0</v>
      </c>
      <c r="O11" s="1" t="s">
        <v>22</v>
      </c>
      <c r="Q11" s="1" t="s">
        <v>22</v>
      </c>
      <c r="R11" s="1">
        <v>2.0</v>
      </c>
    </row>
    <row r="12">
      <c r="A12" s="1" t="s">
        <v>18</v>
      </c>
      <c r="B12" s="1" t="s">
        <v>43</v>
      </c>
      <c r="C12" s="4" t="str">
        <f>IFERROR(__xludf.DUMMYFUNCTION("CONCATENATE(""pass"",REGEXEXTRACT(B12,""[\d]+""))"),"pass06")</f>
        <v>pass06</v>
      </c>
      <c r="D12" s="1" t="s">
        <v>44</v>
      </c>
      <c r="E12" s="4" t="str">
        <f t="shared" si="1"/>
        <v>mem06@ppic.kr</v>
      </c>
      <c r="H12" s="3">
        <v>36526.0</v>
      </c>
      <c r="I12" s="1">
        <v>7.0</v>
      </c>
      <c r="J12" s="1">
        <v>5.0</v>
      </c>
      <c r="K12" s="1">
        <v>2010.0</v>
      </c>
      <c r="M12" s="3">
        <v>44703.0</v>
      </c>
      <c r="O12" s="1" t="s">
        <v>22</v>
      </c>
      <c r="Q12" s="1" t="s">
        <v>22</v>
      </c>
      <c r="R12" s="1">
        <v>0.0</v>
      </c>
    </row>
    <row r="13">
      <c r="A13" s="1" t="s">
        <v>18</v>
      </c>
      <c r="B13" s="1" t="s">
        <v>45</v>
      </c>
      <c r="C13" s="4" t="str">
        <f>IFERROR(__xludf.DUMMYFUNCTION("CONCATENATE(""pass"",REGEXEXTRACT(B13,""[\d]+""))"),"pass07")</f>
        <v>pass07</v>
      </c>
      <c r="D13" s="1" t="s">
        <v>46</v>
      </c>
      <c r="E13" s="4" t="str">
        <f t="shared" si="1"/>
        <v>mem07@ppic.kr</v>
      </c>
      <c r="H13" s="5">
        <v>32874.0</v>
      </c>
      <c r="I13" s="1">
        <v>7.0</v>
      </c>
      <c r="J13" s="1">
        <v>6.0</v>
      </c>
      <c r="K13" s="1">
        <v>2011.0</v>
      </c>
      <c r="M13" s="3">
        <v>44704.0</v>
      </c>
      <c r="O13" s="1" t="s">
        <v>22</v>
      </c>
      <c r="Q13" s="1" t="s">
        <v>22</v>
      </c>
      <c r="R13" s="1">
        <v>0.0</v>
      </c>
    </row>
    <row r="14">
      <c r="A14" s="1" t="s">
        <v>18</v>
      </c>
      <c r="B14" s="1" t="s">
        <v>47</v>
      </c>
      <c r="C14" s="4" t="str">
        <f>IFERROR(__xludf.DUMMYFUNCTION("CONCATENATE(""pass"",REGEXEXTRACT(B14,""[\d]+""))"),"pass08")</f>
        <v>pass08</v>
      </c>
      <c r="D14" s="1" t="s">
        <v>48</v>
      </c>
      <c r="E14" s="4" t="str">
        <f t="shared" si="1"/>
        <v>mem08@ppic.kr</v>
      </c>
      <c r="H14" s="5">
        <v>33239.0</v>
      </c>
      <c r="I14" s="1">
        <v>6.0</v>
      </c>
      <c r="J14" s="1">
        <v>7.0</v>
      </c>
      <c r="K14" s="1">
        <v>2012.0</v>
      </c>
      <c r="M14" s="3">
        <v>44705.0</v>
      </c>
      <c r="O14" s="1" t="s">
        <v>22</v>
      </c>
      <c r="Q14" s="1" t="s">
        <v>22</v>
      </c>
      <c r="R14" s="1">
        <v>0.0</v>
      </c>
    </row>
    <row r="15">
      <c r="A15" s="1" t="s">
        <v>18</v>
      </c>
      <c r="B15" s="1" t="s">
        <v>49</v>
      </c>
      <c r="C15" s="4" t="str">
        <f>IFERROR(__xludf.DUMMYFUNCTION("CONCATENATE(""pass"",REGEXEXTRACT(B15,""[\d]+""))"),"pass09")</f>
        <v>pass09</v>
      </c>
      <c r="D15" s="1" t="s">
        <v>50</v>
      </c>
      <c r="E15" s="4" t="str">
        <f t="shared" si="1"/>
        <v>mem09@ppic.kr</v>
      </c>
      <c r="H15" s="5">
        <v>33604.0</v>
      </c>
      <c r="I15" s="1">
        <v>6.0</v>
      </c>
      <c r="J15" s="1">
        <v>8.0</v>
      </c>
      <c r="K15" s="1">
        <v>2013.0</v>
      </c>
      <c r="M15" s="3">
        <v>44706.0</v>
      </c>
      <c r="O15" s="1" t="s">
        <v>22</v>
      </c>
      <c r="Q15" s="1" t="s">
        <v>22</v>
      </c>
      <c r="R15" s="1">
        <v>1.0</v>
      </c>
    </row>
    <row r="16">
      <c r="A16" s="1" t="s">
        <v>18</v>
      </c>
      <c r="B16" s="1" t="s">
        <v>51</v>
      </c>
      <c r="C16" s="4" t="str">
        <f>IFERROR(__xludf.DUMMYFUNCTION("CONCATENATE(""pass"",REGEXEXTRACT(B16,""[\d]+""))"),"pass10")</f>
        <v>pass10</v>
      </c>
      <c r="D16" s="1" t="s">
        <v>52</v>
      </c>
      <c r="E16" s="4" t="str">
        <f t="shared" si="1"/>
        <v>mem10@ppic.kr</v>
      </c>
      <c r="H16" s="5">
        <v>33970.0</v>
      </c>
      <c r="I16" s="1">
        <v>6.0</v>
      </c>
      <c r="J16" s="1">
        <v>2.0</v>
      </c>
      <c r="K16" s="1">
        <v>2014.0</v>
      </c>
      <c r="M16" s="3">
        <v>44707.0</v>
      </c>
      <c r="O16" s="1" t="s">
        <v>22</v>
      </c>
      <c r="Q16" s="1" t="s">
        <v>22</v>
      </c>
      <c r="R16" s="1">
        <v>0.0</v>
      </c>
    </row>
    <row r="17">
      <c r="A17" s="1" t="s">
        <v>18</v>
      </c>
      <c r="B17" s="1" t="s">
        <v>53</v>
      </c>
      <c r="C17" s="4" t="str">
        <f>IFERROR(__xludf.DUMMYFUNCTION("CONCATENATE(""pass"",REGEXEXTRACT(B17,""[\d]+""))"),"pass11")</f>
        <v>pass11</v>
      </c>
      <c r="D17" s="1" t="s">
        <v>54</v>
      </c>
      <c r="E17" s="4" t="str">
        <f t="shared" si="1"/>
        <v>mem11@ppic.kr</v>
      </c>
      <c r="H17" s="5">
        <v>34335.0</v>
      </c>
      <c r="I17" s="1">
        <v>7.0</v>
      </c>
      <c r="J17" s="1">
        <v>3.0</v>
      </c>
      <c r="K17" s="1">
        <v>2015.0</v>
      </c>
      <c r="M17" s="3">
        <v>44708.0</v>
      </c>
      <c r="O17" s="1" t="s">
        <v>22</v>
      </c>
      <c r="Q17" s="1" t="s">
        <v>22</v>
      </c>
      <c r="R17" s="1">
        <v>2.0</v>
      </c>
    </row>
    <row r="18">
      <c r="A18" s="1" t="s">
        <v>18</v>
      </c>
      <c r="B18" s="1" t="s">
        <v>55</v>
      </c>
      <c r="C18" s="4" t="str">
        <f>IFERROR(__xludf.DUMMYFUNCTION("CONCATENATE(""pass"",REGEXEXTRACT(B18,""[\d]+""))"),"pass12")</f>
        <v>pass12</v>
      </c>
      <c r="D18" s="1" t="s">
        <v>56</v>
      </c>
      <c r="E18" s="4" t="str">
        <f t="shared" si="1"/>
        <v>mem12@ppic.kr</v>
      </c>
      <c r="H18" s="5">
        <v>34700.0</v>
      </c>
      <c r="I18" s="1">
        <v>7.0</v>
      </c>
      <c r="J18" s="1">
        <v>4.0</v>
      </c>
      <c r="K18" s="1">
        <v>2016.0</v>
      </c>
      <c r="M18" s="3">
        <v>44709.0</v>
      </c>
      <c r="O18" s="1" t="s">
        <v>22</v>
      </c>
      <c r="Q18" s="1" t="s">
        <v>22</v>
      </c>
      <c r="R18" s="1">
        <v>0.0</v>
      </c>
    </row>
    <row r="19">
      <c r="A19" s="1" t="s">
        <v>18</v>
      </c>
      <c r="B19" s="1" t="s">
        <v>57</v>
      </c>
      <c r="C19" s="4" t="str">
        <f>IFERROR(__xludf.DUMMYFUNCTION("CONCATENATE(""pass"",REGEXEXTRACT(B19,""[\d]+""))"),"pass13")</f>
        <v>pass13</v>
      </c>
      <c r="D19" s="1" t="s">
        <v>58</v>
      </c>
      <c r="E19" s="4" t="str">
        <f t="shared" si="1"/>
        <v>mem13@ppic.kr</v>
      </c>
      <c r="H19" s="5">
        <v>35065.0</v>
      </c>
      <c r="I19" s="1">
        <v>7.0</v>
      </c>
      <c r="J19" s="1">
        <v>5.0</v>
      </c>
      <c r="K19" s="1">
        <v>2017.0</v>
      </c>
      <c r="M19" s="3">
        <v>44710.0</v>
      </c>
      <c r="O19" s="1" t="s">
        <v>22</v>
      </c>
      <c r="Q19" s="1" t="s">
        <v>22</v>
      </c>
      <c r="R19" s="1">
        <v>1.0</v>
      </c>
    </row>
    <row r="20">
      <c r="A20" s="1" t="s">
        <v>18</v>
      </c>
      <c r="B20" s="1" t="s">
        <v>59</v>
      </c>
      <c r="C20" s="4" t="str">
        <f>IFERROR(__xludf.DUMMYFUNCTION("CONCATENATE(""pass"",REGEXEXTRACT(B20,""[\d]+""))"),"pass14")</f>
        <v>pass14</v>
      </c>
      <c r="D20" s="1" t="s">
        <v>60</v>
      </c>
      <c r="E20" s="4" t="str">
        <f t="shared" si="1"/>
        <v>mem14@ppic.kr</v>
      </c>
      <c r="H20" s="5">
        <v>35431.0</v>
      </c>
      <c r="I20" s="1">
        <v>7.0</v>
      </c>
      <c r="J20" s="1">
        <v>6.0</v>
      </c>
      <c r="K20" s="1">
        <v>2018.0</v>
      </c>
      <c r="M20" s="3">
        <v>44711.0</v>
      </c>
      <c r="O20" s="1" t="s">
        <v>22</v>
      </c>
      <c r="Q20" s="1" t="s">
        <v>22</v>
      </c>
      <c r="R20" s="1">
        <v>2.0</v>
      </c>
    </row>
    <row r="21">
      <c r="A21" s="1" t="s">
        <v>18</v>
      </c>
      <c r="B21" s="1" t="s">
        <v>61</v>
      </c>
      <c r="C21" s="4" t="str">
        <f>IFERROR(__xludf.DUMMYFUNCTION("CONCATENATE(""pass"",REGEXEXTRACT(B21,""[\d]+""))"),"pass15")</f>
        <v>pass15</v>
      </c>
      <c r="D21" s="1" t="s">
        <v>62</v>
      </c>
      <c r="E21" s="4" t="str">
        <f t="shared" si="1"/>
        <v>mem15@ppic.kr</v>
      </c>
      <c r="H21" s="5">
        <v>35796.0</v>
      </c>
      <c r="I21" s="1">
        <v>7.0</v>
      </c>
      <c r="J21" s="1">
        <v>7.0</v>
      </c>
      <c r="K21" s="1">
        <v>2019.0</v>
      </c>
      <c r="M21" s="3">
        <v>44712.0</v>
      </c>
      <c r="O21" s="1" t="s">
        <v>22</v>
      </c>
      <c r="Q21" s="1" t="s">
        <v>22</v>
      </c>
      <c r="R21" s="1">
        <v>0.0</v>
      </c>
    </row>
    <row r="22">
      <c r="A22" s="1" t="s">
        <v>18</v>
      </c>
      <c r="B22" s="1" t="s">
        <v>63</v>
      </c>
      <c r="C22" s="4" t="str">
        <f>IFERROR(__xludf.DUMMYFUNCTION("CONCATENATE(""pass"",REGEXEXTRACT(B22,""[\d]+""))"),"pass16")</f>
        <v>pass16</v>
      </c>
      <c r="D22" s="1" t="s">
        <v>64</v>
      </c>
      <c r="E22" s="4" t="str">
        <f t="shared" si="1"/>
        <v>mem16@ppic.kr</v>
      </c>
      <c r="H22" s="5">
        <v>36161.0</v>
      </c>
      <c r="I22" s="1">
        <v>7.0</v>
      </c>
      <c r="J22" s="1">
        <v>8.0</v>
      </c>
      <c r="K22" s="1">
        <v>2020.0</v>
      </c>
      <c r="M22" s="3">
        <v>44713.0</v>
      </c>
      <c r="O22" s="1" t="s">
        <v>22</v>
      </c>
      <c r="Q22" s="1" t="s">
        <v>22</v>
      </c>
      <c r="R22" s="1">
        <v>0.0</v>
      </c>
    </row>
    <row r="23">
      <c r="A23" s="1" t="s">
        <v>18</v>
      </c>
      <c r="B23" s="1" t="s">
        <v>65</v>
      </c>
      <c r="C23" s="4" t="str">
        <f>IFERROR(__xludf.DUMMYFUNCTION("CONCATENATE(""pass"",REGEXEXTRACT(B23,""[\d]+""))"),"pass17")</f>
        <v>pass17</v>
      </c>
      <c r="D23" s="1" t="s">
        <v>66</v>
      </c>
      <c r="E23" s="4" t="str">
        <f t="shared" si="1"/>
        <v>mem17@ppic.kr</v>
      </c>
      <c r="H23" s="5">
        <v>36526.0</v>
      </c>
      <c r="I23" s="1">
        <v>6.0</v>
      </c>
      <c r="J23" s="1">
        <v>2.0</v>
      </c>
      <c r="K23" s="1">
        <v>2021.0</v>
      </c>
      <c r="M23" s="3">
        <v>44714.0</v>
      </c>
      <c r="O23" s="1" t="s">
        <v>22</v>
      </c>
      <c r="Q23" s="1" t="s">
        <v>22</v>
      </c>
      <c r="R23" s="1">
        <v>0.0</v>
      </c>
    </row>
    <row r="24">
      <c r="A24" s="1" t="s">
        <v>18</v>
      </c>
      <c r="B24" s="1" t="s">
        <v>67</v>
      </c>
      <c r="C24" s="4" t="str">
        <f>IFERROR(__xludf.DUMMYFUNCTION("CONCATENATE(""pass"",REGEXEXTRACT(B24,""[\d]+""))"),"pass18")</f>
        <v>pass18</v>
      </c>
      <c r="D24" s="1" t="s">
        <v>68</v>
      </c>
      <c r="E24" s="4" t="str">
        <f t="shared" si="1"/>
        <v>mem18@ppic.kr</v>
      </c>
      <c r="H24" s="5">
        <v>32874.0</v>
      </c>
      <c r="I24" s="1">
        <v>6.0</v>
      </c>
      <c r="J24" s="1">
        <v>3.0</v>
      </c>
      <c r="K24" s="1">
        <v>2022.0</v>
      </c>
      <c r="M24" s="3">
        <v>44715.0</v>
      </c>
      <c r="O24" s="1" t="s">
        <v>22</v>
      </c>
      <c r="Q24" s="1" t="s">
        <v>22</v>
      </c>
      <c r="R24" s="1">
        <v>0.0</v>
      </c>
    </row>
    <row r="25">
      <c r="A25" s="1" t="s">
        <v>18</v>
      </c>
      <c r="B25" s="1" t="s">
        <v>69</v>
      </c>
      <c r="C25" s="4" t="str">
        <f>IFERROR(__xludf.DUMMYFUNCTION("CONCATENATE(""pass"",REGEXEXTRACT(B25,""[\d]+""))"),"pass19")</f>
        <v>pass19</v>
      </c>
      <c r="D25" s="1" t="s">
        <v>70</v>
      </c>
      <c r="E25" s="4" t="str">
        <f t="shared" si="1"/>
        <v>mem19@ppic.kr</v>
      </c>
      <c r="H25" s="5">
        <v>33239.0</v>
      </c>
      <c r="I25" s="1">
        <v>6.0</v>
      </c>
      <c r="J25" s="1">
        <v>4.0</v>
      </c>
      <c r="K25" s="1">
        <v>2023.0</v>
      </c>
      <c r="M25" s="3">
        <v>44716.0</v>
      </c>
      <c r="O25" s="1" t="s">
        <v>22</v>
      </c>
      <c r="Q25" s="1" t="s">
        <v>22</v>
      </c>
      <c r="R25" s="1">
        <v>1.0</v>
      </c>
    </row>
    <row r="26">
      <c r="A26" s="1" t="s">
        <v>18</v>
      </c>
      <c r="B26" s="1" t="s">
        <v>71</v>
      </c>
      <c r="C26" s="4" t="str">
        <f>IFERROR(__xludf.DUMMYFUNCTION("CONCATENATE(""pass"",REGEXEXTRACT(B26,""[\d]+""))"),"pass20")</f>
        <v>pass20</v>
      </c>
      <c r="D26" s="1" t="s">
        <v>72</v>
      </c>
      <c r="E26" s="4" t="str">
        <f t="shared" si="1"/>
        <v>mem20@ppic.kr</v>
      </c>
      <c r="H26" s="5">
        <v>33604.0</v>
      </c>
      <c r="I26" s="1">
        <v>7.0</v>
      </c>
      <c r="J26" s="1">
        <v>5.0</v>
      </c>
      <c r="K26" s="1">
        <v>2024.0</v>
      </c>
      <c r="M26" s="3">
        <v>44717.0</v>
      </c>
      <c r="O26" s="1" t="s">
        <v>22</v>
      </c>
      <c r="Q26" s="1" t="s">
        <v>22</v>
      </c>
      <c r="R26" s="1">
        <v>1.0</v>
      </c>
    </row>
    <row r="27">
      <c r="A27" s="1" t="s">
        <v>18</v>
      </c>
      <c r="B27" s="1" t="s">
        <v>73</v>
      </c>
      <c r="C27" s="4" t="str">
        <f>IFERROR(__xludf.DUMMYFUNCTION("CONCATENATE(""pass"",REGEXEXTRACT(B27,""[\d]+""))"),"pass21")</f>
        <v>pass21</v>
      </c>
      <c r="D27" s="1" t="s">
        <v>74</v>
      </c>
      <c r="E27" s="4" t="str">
        <f t="shared" si="1"/>
        <v>mem21@ppic.kr</v>
      </c>
      <c r="H27" s="5">
        <v>33970.0</v>
      </c>
      <c r="I27" s="1">
        <v>7.0</v>
      </c>
      <c r="J27" s="1">
        <v>6.0</v>
      </c>
      <c r="K27" s="1">
        <v>2025.0</v>
      </c>
      <c r="M27" s="3">
        <v>44718.0</v>
      </c>
      <c r="O27" s="1" t="s">
        <v>22</v>
      </c>
      <c r="Q27" s="1" t="s">
        <v>22</v>
      </c>
      <c r="R27" s="1">
        <v>1.0</v>
      </c>
    </row>
    <row r="28">
      <c r="A28" s="1" t="s">
        <v>18</v>
      </c>
      <c r="B28" s="1" t="s">
        <v>75</v>
      </c>
      <c r="C28" s="4" t="str">
        <f>IFERROR(__xludf.DUMMYFUNCTION("CONCATENATE(""pass"",REGEXEXTRACT(B28,""[\d]+""))"),"pass22")</f>
        <v>pass22</v>
      </c>
      <c r="D28" s="1" t="s">
        <v>76</v>
      </c>
      <c r="E28" s="4" t="str">
        <f t="shared" si="1"/>
        <v>mem22@ppic.kr</v>
      </c>
      <c r="H28" s="5">
        <v>34335.0</v>
      </c>
      <c r="I28" s="1">
        <v>7.0</v>
      </c>
      <c r="J28" s="1">
        <v>7.0</v>
      </c>
      <c r="K28" s="1">
        <v>2026.0</v>
      </c>
      <c r="M28" s="3">
        <v>44719.0</v>
      </c>
      <c r="O28" s="1" t="s">
        <v>22</v>
      </c>
      <c r="Q28" s="1" t="s">
        <v>22</v>
      </c>
      <c r="R28" s="1">
        <v>0.0</v>
      </c>
    </row>
    <row r="29">
      <c r="A29" s="1" t="s">
        <v>18</v>
      </c>
      <c r="B29" s="1" t="s">
        <v>77</v>
      </c>
      <c r="C29" s="4" t="str">
        <f>IFERROR(__xludf.DUMMYFUNCTION("CONCATENATE(""pass"",REGEXEXTRACT(B29,""[\d]+""))"),"pass23")</f>
        <v>pass23</v>
      </c>
      <c r="D29" s="1" t="s">
        <v>78</v>
      </c>
      <c r="E29" s="4" t="str">
        <f t="shared" si="1"/>
        <v>mem23@ppic.kr</v>
      </c>
      <c r="H29" s="5">
        <v>34700.0</v>
      </c>
      <c r="I29" s="1">
        <v>7.0</v>
      </c>
      <c r="J29" s="1">
        <v>8.0</v>
      </c>
      <c r="K29" s="1">
        <v>2027.0</v>
      </c>
      <c r="M29" s="3">
        <v>44720.0</v>
      </c>
      <c r="O29" s="1" t="s">
        <v>22</v>
      </c>
      <c r="Q29" s="1" t="s">
        <v>22</v>
      </c>
      <c r="R29" s="1">
        <v>2.0</v>
      </c>
    </row>
    <row r="30">
      <c r="A30" s="1" t="s">
        <v>18</v>
      </c>
      <c r="B30" s="1" t="s">
        <v>79</v>
      </c>
      <c r="C30" s="4" t="str">
        <f>IFERROR(__xludf.DUMMYFUNCTION("CONCATENATE(""pass"",REGEXEXTRACT(B30,""[\d]+""))"),"pass24")</f>
        <v>pass24</v>
      </c>
      <c r="D30" s="1" t="s">
        <v>80</v>
      </c>
      <c r="E30" s="4" t="str">
        <f t="shared" si="1"/>
        <v>mem24@ppic.kr</v>
      </c>
      <c r="H30" s="5">
        <v>35065.0</v>
      </c>
      <c r="I30" s="1">
        <v>7.0</v>
      </c>
      <c r="J30" s="1">
        <v>2.0</v>
      </c>
      <c r="K30" s="1">
        <v>2028.0</v>
      </c>
      <c r="M30" s="3">
        <v>44721.0</v>
      </c>
      <c r="O30" s="1" t="s">
        <v>22</v>
      </c>
      <c r="Q30" s="1" t="s">
        <v>22</v>
      </c>
      <c r="R30" s="1">
        <v>2.0</v>
      </c>
    </row>
    <row r="31">
      <c r="A31" s="1" t="s">
        <v>18</v>
      </c>
      <c r="B31" s="1" t="s">
        <v>81</v>
      </c>
      <c r="C31" s="4" t="str">
        <f>IFERROR(__xludf.DUMMYFUNCTION("CONCATENATE(""pass"",REGEXEXTRACT(B31,""[\d]+""))"),"pass25")</f>
        <v>pass25</v>
      </c>
      <c r="D31" s="1" t="s">
        <v>82</v>
      </c>
      <c r="E31" s="4" t="str">
        <f t="shared" si="1"/>
        <v>mem25@ppic.kr</v>
      </c>
      <c r="H31" s="5">
        <v>35431.0</v>
      </c>
      <c r="I31" s="1">
        <v>7.0</v>
      </c>
      <c r="J31" s="1">
        <v>3.0</v>
      </c>
      <c r="K31" s="1">
        <v>2029.0</v>
      </c>
      <c r="M31" s="3">
        <v>44722.0</v>
      </c>
      <c r="O31" s="1" t="s">
        <v>22</v>
      </c>
      <c r="Q31" s="1" t="s">
        <v>22</v>
      </c>
      <c r="R31" s="1">
        <v>1.0</v>
      </c>
    </row>
    <row r="32">
      <c r="A32" s="1" t="s">
        <v>18</v>
      </c>
      <c r="B32" s="1" t="s">
        <v>83</v>
      </c>
      <c r="C32" s="4" t="str">
        <f>IFERROR(__xludf.DUMMYFUNCTION("CONCATENATE(""pass"",REGEXEXTRACT(B32,""[\d]+""))"),"pass26")</f>
        <v>pass26</v>
      </c>
      <c r="D32" s="1" t="s">
        <v>84</v>
      </c>
      <c r="E32" s="4" t="str">
        <f t="shared" si="1"/>
        <v>mem26@ppic.kr</v>
      </c>
      <c r="H32" s="5">
        <v>35796.0</v>
      </c>
      <c r="I32" s="1">
        <v>6.0</v>
      </c>
      <c r="J32" s="1">
        <v>4.0</v>
      </c>
      <c r="K32" s="1">
        <v>2030.0</v>
      </c>
      <c r="M32" s="3">
        <v>44723.0</v>
      </c>
      <c r="O32" s="1" t="s">
        <v>22</v>
      </c>
      <c r="Q32" s="1" t="s">
        <v>22</v>
      </c>
      <c r="R32" s="1">
        <v>1.0</v>
      </c>
    </row>
    <row r="33">
      <c r="A33" s="1" t="s">
        <v>18</v>
      </c>
      <c r="B33" s="1" t="s">
        <v>85</v>
      </c>
      <c r="C33" s="4" t="str">
        <f>IFERROR(__xludf.DUMMYFUNCTION("CONCATENATE(""pass"",REGEXEXTRACT(B33,""[\d]+""))"),"pass27")</f>
        <v>pass27</v>
      </c>
      <c r="D33" s="1" t="s">
        <v>86</v>
      </c>
      <c r="E33" s="4" t="str">
        <f t="shared" si="1"/>
        <v>mem27@ppic.kr</v>
      </c>
      <c r="H33" s="5">
        <v>36161.0</v>
      </c>
      <c r="I33" s="1">
        <v>6.0</v>
      </c>
      <c r="J33" s="1">
        <v>5.0</v>
      </c>
      <c r="K33" s="1">
        <v>2031.0</v>
      </c>
      <c r="M33" s="3">
        <v>44724.0</v>
      </c>
      <c r="O33" s="1" t="s">
        <v>22</v>
      </c>
      <c r="Q33" s="1" t="s">
        <v>22</v>
      </c>
      <c r="R33" s="1">
        <v>0.0</v>
      </c>
    </row>
    <row r="34">
      <c r="A34" s="1" t="s">
        <v>18</v>
      </c>
      <c r="B34" s="1" t="s">
        <v>87</v>
      </c>
      <c r="C34" s="4" t="str">
        <f>IFERROR(__xludf.DUMMYFUNCTION("CONCATENATE(""pass"",REGEXEXTRACT(B34,""[\d]+""))"),"pass28")</f>
        <v>pass28</v>
      </c>
      <c r="D34" s="1" t="s">
        <v>88</v>
      </c>
      <c r="E34" s="4" t="str">
        <f t="shared" si="1"/>
        <v>mem28@ppic.kr</v>
      </c>
      <c r="H34" s="5">
        <v>36526.0</v>
      </c>
      <c r="I34" s="1">
        <v>6.0</v>
      </c>
      <c r="J34" s="1">
        <v>6.0</v>
      </c>
      <c r="K34" s="1">
        <v>2032.0</v>
      </c>
      <c r="M34" s="3">
        <v>44725.0</v>
      </c>
      <c r="O34" s="1" t="s">
        <v>22</v>
      </c>
      <c r="Q34" s="1" t="s">
        <v>22</v>
      </c>
      <c r="R34" s="1">
        <v>0.0</v>
      </c>
    </row>
    <row r="35">
      <c r="A35" s="1" t="s">
        <v>18</v>
      </c>
      <c r="B35" s="1" t="s">
        <v>89</v>
      </c>
      <c r="C35" s="4" t="str">
        <f>IFERROR(__xludf.DUMMYFUNCTION("CONCATENATE(""pass"",REGEXEXTRACT(B35,""[\d]+""))"),"pass29")</f>
        <v>pass29</v>
      </c>
      <c r="D35" s="1" t="s">
        <v>90</v>
      </c>
      <c r="E35" s="4" t="str">
        <f t="shared" si="1"/>
        <v>mem29@ppic.kr</v>
      </c>
      <c r="H35" s="5">
        <v>32874.0</v>
      </c>
      <c r="I35" s="1">
        <v>7.0</v>
      </c>
      <c r="J35" s="1">
        <v>7.0</v>
      </c>
      <c r="K35" s="1">
        <v>2033.0</v>
      </c>
      <c r="M35" s="3">
        <v>44726.0</v>
      </c>
      <c r="O35" s="1" t="s">
        <v>22</v>
      </c>
      <c r="Q35" s="1" t="s">
        <v>22</v>
      </c>
      <c r="R35" s="1">
        <v>0.0</v>
      </c>
    </row>
    <row r="36">
      <c r="A36" s="1" t="s">
        <v>18</v>
      </c>
      <c r="B36" s="1" t="s">
        <v>91</v>
      </c>
      <c r="C36" s="4" t="str">
        <f>IFERROR(__xludf.DUMMYFUNCTION("CONCATENATE(""pass"",REGEXEXTRACT(B36,""[\d]+""))"),"pass30")</f>
        <v>pass30</v>
      </c>
      <c r="D36" s="1" t="s">
        <v>92</v>
      </c>
      <c r="E36" s="4" t="str">
        <f t="shared" si="1"/>
        <v>mem30@ppic.kr</v>
      </c>
      <c r="H36" s="5">
        <v>33239.0</v>
      </c>
      <c r="I36" s="1">
        <v>7.0</v>
      </c>
      <c r="J36" s="1">
        <v>8.0</v>
      </c>
      <c r="K36" s="1">
        <v>2034.0</v>
      </c>
      <c r="M36" s="3">
        <v>44727.0</v>
      </c>
      <c r="O36" s="1" t="s">
        <v>22</v>
      </c>
      <c r="Q36" s="1" t="s">
        <v>22</v>
      </c>
      <c r="R36" s="1">
        <v>0.0</v>
      </c>
    </row>
    <row r="37">
      <c r="A37" s="1" t="s">
        <v>18</v>
      </c>
      <c r="B37" s="1" t="s">
        <v>93</v>
      </c>
      <c r="C37" s="4" t="str">
        <f>IFERROR(__xludf.DUMMYFUNCTION("CONCATENATE(""pass"",REGEXEXTRACT(B37,""[\d]+""))"),"pass31")</f>
        <v>pass31</v>
      </c>
      <c r="D37" s="1" t="s">
        <v>94</v>
      </c>
      <c r="E37" s="4" t="str">
        <f t="shared" si="1"/>
        <v>mem31@ppic.kr</v>
      </c>
      <c r="H37" s="5">
        <v>33604.0</v>
      </c>
      <c r="I37" s="1">
        <v>7.0</v>
      </c>
      <c r="J37" s="1">
        <v>2.0</v>
      </c>
      <c r="K37" s="1">
        <v>2035.0</v>
      </c>
      <c r="M37" s="3">
        <v>44728.0</v>
      </c>
      <c r="O37" s="1" t="s">
        <v>22</v>
      </c>
      <c r="Q37" s="1" t="s">
        <v>22</v>
      </c>
      <c r="R37" s="1">
        <v>1.0</v>
      </c>
    </row>
    <row r="38">
      <c r="A38" s="1" t="s">
        <v>18</v>
      </c>
      <c r="B38" s="1" t="s">
        <v>95</v>
      </c>
      <c r="C38" s="4" t="str">
        <f>IFERROR(__xludf.DUMMYFUNCTION("CONCATENATE(""pass"",REGEXEXTRACT(B38,""[\d]+""))"),"pass32")</f>
        <v>pass32</v>
      </c>
      <c r="D38" s="1" t="s">
        <v>96</v>
      </c>
      <c r="E38" s="4" t="str">
        <f t="shared" si="1"/>
        <v>mem32@ppic.kr</v>
      </c>
      <c r="H38" s="5">
        <v>33970.0</v>
      </c>
      <c r="I38" s="1">
        <v>7.0</v>
      </c>
      <c r="J38" s="1">
        <v>3.0</v>
      </c>
      <c r="K38" s="1">
        <v>2036.0</v>
      </c>
      <c r="M38" s="3">
        <v>44729.0</v>
      </c>
      <c r="O38" s="1" t="s">
        <v>22</v>
      </c>
      <c r="Q38" s="1" t="s">
        <v>22</v>
      </c>
      <c r="R38" s="1">
        <v>2.0</v>
      </c>
    </row>
    <row r="39">
      <c r="A39" s="1" t="s">
        <v>18</v>
      </c>
      <c r="B39" s="1" t="s">
        <v>97</v>
      </c>
      <c r="C39" s="4" t="str">
        <f>IFERROR(__xludf.DUMMYFUNCTION("CONCATENATE(""pass"",REGEXEXTRACT(B39,""[\d]+""))"),"pass33")</f>
        <v>pass33</v>
      </c>
      <c r="D39" s="1" t="s">
        <v>98</v>
      </c>
      <c r="E39" s="4" t="str">
        <f t="shared" si="1"/>
        <v>mem33@ppic.kr</v>
      </c>
      <c r="H39" s="5">
        <v>34335.0</v>
      </c>
      <c r="I39" s="1">
        <v>7.0</v>
      </c>
      <c r="J39" s="1">
        <v>4.0</v>
      </c>
      <c r="K39" s="1">
        <v>2037.0</v>
      </c>
      <c r="M39" s="3">
        <v>44730.0</v>
      </c>
      <c r="O39" s="1" t="s">
        <v>22</v>
      </c>
      <c r="Q39" s="1" t="s">
        <v>22</v>
      </c>
      <c r="R39" s="1">
        <v>2.0</v>
      </c>
    </row>
    <row r="40">
      <c r="A40" s="1" t="s">
        <v>18</v>
      </c>
      <c r="B40" s="1" t="s">
        <v>99</v>
      </c>
      <c r="C40" s="4" t="str">
        <f>IFERROR(__xludf.DUMMYFUNCTION("CONCATENATE(""pass"",REGEXEXTRACT(B40,""[\d]+""))"),"pass34")</f>
        <v>pass34</v>
      </c>
      <c r="D40" s="1" t="s">
        <v>100</v>
      </c>
      <c r="E40" s="4" t="str">
        <f t="shared" si="1"/>
        <v>mem34@ppic.kr</v>
      </c>
      <c r="H40" s="5">
        <v>34700.0</v>
      </c>
      <c r="I40" s="1">
        <v>7.0</v>
      </c>
      <c r="J40" s="1">
        <v>5.0</v>
      </c>
      <c r="K40" s="1">
        <v>2038.0</v>
      </c>
      <c r="M40" s="3">
        <v>44731.0</v>
      </c>
      <c r="O40" s="1" t="s">
        <v>22</v>
      </c>
      <c r="Q40" s="1" t="s">
        <v>22</v>
      </c>
      <c r="R40" s="1">
        <v>0.0</v>
      </c>
    </row>
    <row r="41">
      <c r="H41" s="5"/>
    </row>
    <row r="42">
      <c r="H42" s="5"/>
    </row>
    <row r="43">
      <c r="H43" s="5"/>
    </row>
    <row r="44">
      <c r="H44" s="5"/>
    </row>
    <row r="45">
      <c r="H45" s="5"/>
    </row>
  </sheetData>
  <drawing r:id="rId1"/>
</worksheet>
</file>