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Billing Statement" sheetId="2" r:id="rId5"/>
    <sheet state="hidden" name="Pivot Table 3" sheetId="3" r:id="rId6"/>
    <sheet state="visible" name="Order Summary" sheetId="4" r:id="rId7"/>
    <sheet state="visible" name="List of Cities" sheetId="5" r:id="rId8"/>
    <sheet state="hidden" name="Income Statement" sheetId="6" r:id="rId9"/>
  </sheets>
  <definedNames>
    <definedName hidden="1" localSheetId="0" name="Z_07B38F59_7E69_4410_893A_ED7A95455693_.wvu.FilterData">'Form responses 1'!$S$1:$S$250</definedName>
    <definedName hidden="1" localSheetId="0" name="Z_F8F6379C_94B5_4B0B_914C_781B6DCE7AEA_.wvu.FilterData">'Form responses 1'!$T$1:$W$250</definedName>
    <definedName hidden="1" localSheetId="0" name="Z_C67F38ED_F4FC_4DA2_83E7_24CD40E05DDE_.wvu.FilterData">'Form responses 1'!$A$1:$W$250</definedName>
  </definedNames>
  <calcPr/>
  <customWorkbookViews>
    <customWorkbookView activeSheetId="0" maximized="1" tabRatio="600" windowHeight="0" windowWidth="0" guid="{C67F38ED-F4FC-4DA2-83E7-24CD40E05DDE}" name="Filter 2"/>
    <customWorkbookView activeSheetId="0" maximized="1" tabRatio="600" windowHeight="0" windowWidth="0" guid="{F8F6379C-94B5-4B0B-914C-781B6DCE7AEA}" name="Filter 3"/>
    <customWorkbookView activeSheetId="0" maximized="1" tabRatio="600" windowHeight="0" windowWidth="0" guid="{07B38F59-7E69-4410-893A-ED7A95455693}" name="Filter 1"/>
  </customWorkbookViews>
</workbook>
</file>

<file path=xl/sharedStrings.xml><?xml version="1.0" encoding="utf-8"?>
<sst xmlns="http://schemas.openxmlformats.org/spreadsheetml/2006/main" count="1780" uniqueCount="606">
  <si>
    <t>Timestamp</t>
  </si>
  <si>
    <t>Name</t>
  </si>
  <si>
    <t>Contact number</t>
  </si>
  <si>
    <t>Email</t>
  </si>
  <si>
    <t>City</t>
  </si>
  <si>
    <t xml:space="preserve">L.A. Cheese Cupcakes (₱330) </t>
  </si>
  <si>
    <t xml:space="preserve">Classic Chocolate Chip Cookies (₱280) </t>
  </si>
  <si>
    <t>Ube Cheese Pandesal w/ Homemade Ube Halaya (₱320)</t>
  </si>
  <si>
    <t xml:space="preserve">Ube Cheese Pandesal w/ Macapuno (₱360) </t>
  </si>
  <si>
    <t>Strawberry Nutella Pandesal (₱380)</t>
  </si>
  <si>
    <t xml:space="preserve">Pandan Custard Macapuno (₱380) </t>
  </si>
  <si>
    <t xml:space="preserve">White Chocolate Chip (₱280) </t>
  </si>
  <si>
    <t xml:space="preserve">Almond White Chocolate Chip (₱320) </t>
  </si>
  <si>
    <t xml:space="preserve">Reese's Peanut Butter Cookie (₱320) </t>
  </si>
  <si>
    <t>Nibblers (₱375)</t>
  </si>
  <si>
    <t>Mix of Strawberry and Pandan (₱380)</t>
  </si>
  <si>
    <t>Mix of Ube and Pandan (₱380)</t>
  </si>
  <si>
    <t>Mix of Ube and Strawberry (₱380)</t>
  </si>
  <si>
    <t>Mode of Payment</t>
  </si>
  <si>
    <t>Amount due</t>
  </si>
  <si>
    <t>Order Week</t>
  </si>
  <si>
    <t>Date</t>
  </si>
  <si>
    <t>Paid?</t>
  </si>
  <si>
    <t>Betty Tan</t>
  </si>
  <si>
    <t>9175395549</t>
  </si>
  <si>
    <t>Malabon</t>
  </si>
  <si>
    <t>COD</t>
  </si>
  <si>
    <t>Week 1B</t>
  </si>
  <si>
    <t>Yes</t>
  </si>
  <si>
    <t>Aldric Yao</t>
  </si>
  <si>
    <t>9178575702</t>
  </si>
  <si>
    <t>Quezon City</t>
  </si>
  <si>
    <t>Gcash</t>
  </si>
  <si>
    <t>Matthew Ang</t>
  </si>
  <si>
    <t>9176890216</t>
  </si>
  <si>
    <t>mattmatt.ang10@gmail.com</t>
  </si>
  <si>
    <t>Manila</t>
  </si>
  <si>
    <t>BDO</t>
  </si>
  <si>
    <t>Pia Domingo</t>
  </si>
  <si>
    <t>9173325107</t>
  </si>
  <si>
    <t>alyairadomingo@gmail.com</t>
  </si>
  <si>
    <t xml:space="preserve">Parañaque </t>
  </si>
  <si>
    <t>09173325107</t>
  </si>
  <si>
    <t>Makati</t>
  </si>
  <si>
    <t>Katrina Eusebio</t>
  </si>
  <si>
    <t>09273282062</t>
  </si>
  <si>
    <t>katgeusebio@gmail.com</t>
  </si>
  <si>
    <t>Mandaluyong</t>
  </si>
  <si>
    <t>Diane Gollon</t>
  </si>
  <si>
    <t>09178860018</t>
  </si>
  <si>
    <t>dianegollon15@gmail.com</t>
  </si>
  <si>
    <t>Jesselee Tintiangko</t>
  </si>
  <si>
    <t>09178436121</t>
  </si>
  <si>
    <t>jesseleetintiangko@gmail.com</t>
  </si>
  <si>
    <t>Marikina</t>
  </si>
  <si>
    <t>Shirley Co</t>
  </si>
  <si>
    <t>Pick-up</t>
  </si>
  <si>
    <t>Darik Go</t>
  </si>
  <si>
    <t>09178811141</t>
  </si>
  <si>
    <t>Rubie Lee</t>
  </si>
  <si>
    <t>09328621070</t>
  </si>
  <si>
    <t>rubiechualee@gmail.com</t>
  </si>
  <si>
    <t>Bryan Co</t>
  </si>
  <si>
    <t>09178379260</t>
  </si>
  <si>
    <t>Trisha Liu</t>
  </si>
  <si>
    <t>09498877433</t>
  </si>
  <si>
    <t>Andrei Rosete</t>
  </si>
  <si>
    <t xml:space="preserve">Taguig </t>
  </si>
  <si>
    <t>Evelyn Tan</t>
  </si>
  <si>
    <t>09175290579</t>
  </si>
  <si>
    <t>Marika Makita</t>
  </si>
  <si>
    <t>09178160561</t>
  </si>
  <si>
    <t>Donna Santos</t>
  </si>
  <si>
    <t>09985523450</t>
  </si>
  <si>
    <t>Patrick Tan</t>
  </si>
  <si>
    <t>09178289951</t>
  </si>
  <si>
    <t>tan.partrickjustin@gmail.com</t>
  </si>
  <si>
    <t>9178160561</t>
  </si>
  <si>
    <t>Week 2A</t>
  </si>
  <si>
    <t xml:space="preserve">Bibay Francisco </t>
  </si>
  <si>
    <t>09176298634</t>
  </si>
  <si>
    <t>Week 2B</t>
  </si>
  <si>
    <t xml:space="preserve">Clive Espanol </t>
  </si>
  <si>
    <t>09172070214</t>
  </si>
  <si>
    <t>cliveespanol@gmail.com</t>
  </si>
  <si>
    <t xml:space="preserve">Francis Choa </t>
  </si>
  <si>
    <t>09778432866</t>
  </si>
  <si>
    <t xml:space="preserve">Earl Dy </t>
  </si>
  <si>
    <t>09178878018</t>
  </si>
  <si>
    <t xml:space="preserve">Maynard Yap </t>
  </si>
  <si>
    <t>09178668515</t>
  </si>
  <si>
    <t>San Juan</t>
  </si>
  <si>
    <t xml:space="preserve">Fam Alonto </t>
  </si>
  <si>
    <t>09175232669</t>
  </si>
  <si>
    <t>Famalonto@gmail.com</t>
  </si>
  <si>
    <t>Brandon Sing</t>
  </si>
  <si>
    <t>09177992991</t>
  </si>
  <si>
    <t>Celina Ong</t>
  </si>
  <si>
    <t>9177732197.00</t>
  </si>
  <si>
    <t>Bruce Sing</t>
  </si>
  <si>
    <t>Charmaine Lim</t>
  </si>
  <si>
    <t>09175388009</t>
  </si>
  <si>
    <t xml:space="preserve">Pasig </t>
  </si>
  <si>
    <t>Week 2C</t>
  </si>
  <si>
    <t xml:space="preserve">Pia Domingo </t>
  </si>
  <si>
    <t>Kyle Gan</t>
  </si>
  <si>
    <t>09175787310</t>
  </si>
  <si>
    <t>gan.kyle.8a@gmail.com</t>
  </si>
  <si>
    <t>Jonathan Jiao</t>
  </si>
  <si>
    <t>09985131016</t>
  </si>
  <si>
    <t>Michael Cinco</t>
  </si>
  <si>
    <t>09164410256</t>
  </si>
  <si>
    <t>stephanie.eunice5@gmail.com</t>
  </si>
  <si>
    <t>Heineka Lim</t>
  </si>
  <si>
    <t>09173237255</t>
  </si>
  <si>
    <t>limheineka@gmail.com</t>
  </si>
  <si>
    <t>Raissa Angnged</t>
  </si>
  <si>
    <t>09174287576</t>
  </si>
  <si>
    <t>raissaangnged@gmail.com</t>
  </si>
  <si>
    <t xml:space="preserve">Vincent Carlos </t>
  </si>
  <si>
    <t>09178928885</t>
  </si>
  <si>
    <t>Week 3A</t>
  </si>
  <si>
    <t>Karlson Ty</t>
  </si>
  <si>
    <t>09178567891</t>
  </si>
  <si>
    <t>AJ Billan</t>
  </si>
  <si>
    <t>09778504891</t>
  </si>
  <si>
    <t>alecbillan@yahoo.com</t>
  </si>
  <si>
    <t>Paul Tionson</t>
  </si>
  <si>
    <t>09175652080</t>
  </si>
  <si>
    <t>paultionson@gmail.com</t>
  </si>
  <si>
    <t>Tristan Libiran</t>
  </si>
  <si>
    <t>09662741060</t>
  </si>
  <si>
    <t>tristan.libiran@obf.ateneo.edu</t>
  </si>
  <si>
    <t>Miguel de Leon</t>
  </si>
  <si>
    <t>09171790616</t>
  </si>
  <si>
    <t>migueldeleon002@gmail.com</t>
  </si>
  <si>
    <t>Valenzuela</t>
  </si>
  <si>
    <t xml:space="preserve">Miguel Morales </t>
  </si>
  <si>
    <t>09227809288</t>
  </si>
  <si>
    <t>migs.morales99@gmail.com</t>
  </si>
  <si>
    <t>Van Yu</t>
  </si>
  <si>
    <t>09174746835</t>
  </si>
  <si>
    <t>vanterrl1218@gmail.com</t>
  </si>
  <si>
    <t>Walter Wong</t>
  </si>
  <si>
    <t>Roche Chua</t>
  </si>
  <si>
    <t>09178866856</t>
  </si>
  <si>
    <t>chuaroche@gmail.com</t>
  </si>
  <si>
    <t>Esposo Gan</t>
  </si>
  <si>
    <t>09178575702</t>
  </si>
  <si>
    <t>Kevin Sy</t>
  </si>
  <si>
    <t>09175112688</t>
  </si>
  <si>
    <t>Yumi Melivo</t>
  </si>
  <si>
    <t>09178610888</t>
  </si>
  <si>
    <t>Reginald Ornido</t>
  </si>
  <si>
    <t>09176391177</t>
  </si>
  <si>
    <t xml:space="preserve">Antonette Cayco </t>
  </si>
  <si>
    <t>09209597321</t>
  </si>
  <si>
    <t xml:space="preserve">Samantha Sy </t>
  </si>
  <si>
    <t xml:space="preserve">Kendrick Ong </t>
  </si>
  <si>
    <t>09176202949</t>
  </si>
  <si>
    <t xml:space="preserve">Arianne Tiu </t>
  </si>
  <si>
    <t>09176268143</t>
  </si>
  <si>
    <t>ariannesachi@gmail.com</t>
  </si>
  <si>
    <t>Audrey Reyes</t>
  </si>
  <si>
    <t>09178737379</t>
  </si>
  <si>
    <t>Week 3B</t>
  </si>
  <si>
    <t>Stephanie Cinco</t>
  </si>
  <si>
    <t>Week 4C</t>
  </si>
  <si>
    <t>Isabella Baloloy</t>
  </si>
  <si>
    <t>09175722934</t>
  </si>
  <si>
    <t>bibam.baloloy97@gmail.com</t>
  </si>
  <si>
    <t>Brigette Ong</t>
  </si>
  <si>
    <t>09178339253</t>
  </si>
  <si>
    <t>Jennica Ong</t>
  </si>
  <si>
    <t>09175055880</t>
  </si>
  <si>
    <t>Johannes Soon</t>
  </si>
  <si>
    <t>09175539962</t>
  </si>
  <si>
    <t>johannes.soon5@gmail.com</t>
  </si>
  <si>
    <t>Pierce Ongchan</t>
  </si>
  <si>
    <t>09188881998</t>
  </si>
  <si>
    <t>pierce.ongchan@obf.ateneo.edu</t>
  </si>
  <si>
    <t>Shayna Ragos Ty</t>
  </si>
  <si>
    <t>09178668512</t>
  </si>
  <si>
    <t>shaynarobbie@gmail.com</t>
  </si>
  <si>
    <t>Che SP</t>
  </si>
  <si>
    <t>09201107971</t>
  </si>
  <si>
    <t>Gelai Aguzar</t>
  </si>
  <si>
    <t>09174984849</t>
  </si>
  <si>
    <t>gelannieaguzar@yahoo.com</t>
  </si>
  <si>
    <t>Julia Alde</t>
  </si>
  <si>
    <t>09999313330</t>
  </si>
  <si>
    <t>Keri Zamora</t>
  </si>
  <si>
    <t>Pamela Ong</t>
  </si>
  <si>
    <t>09175334815</t>
  </si>
  <si>
    <t>Shiela Co</t>
  </si>
  <si>
    <t>09178587588</t>
  </si>
  <si>
    <t>Diane Ong</t>
  </si>
  <si>
    <t>09178762135</t>
  </si>
  <si>
    <t>Vimar Reyes</t>
  </si>
  <si>
    <t>Danny Flores</t>
  </si>
  <si>
    <t>Evilyn Tan</t>
  </si>
  <si>
    <t xml:space="preserve">Charmaine Lim </t>
  </si>
  <si>
    <t>Clarrie Cruz</t>
  </si>
  <si>
    <t>09171750646</t>
  </si>
  <si>
    <t>Sharlynne Go</t>
  </si>
  <si>
    <t>09175897492</t>
  </si>
  <si>
    <t>sharlynnego@gmail.com</t>
  </si>
  <si>
    <t>Kat Sarmiento</t>
  </si>
  <si>
    <t>09178303541</t>
  </si>
  <si>
    <t>ksarmiento@ateneo.edu</t>
  </si>
  <si>
    <t>JC Ching</t>
  </si>
  <si>
    <t>09177950406</t>
  </si>
  <si>
    <t xml:space="preserve">Hazelle Te </t>
  </si>
  <si>
    <t>09178842990</t>
  </si>
  <si>
    <t>hazellejoyce@gmail.com</t>
  </si>
  <si>
    <t>Ron Cruz</t>
  </si>
  <si>
    <t>09088196786</t>
  </si>
  <si>
    <t>ronaldrey.cruz@gmail.com</t>
  </si>
  <si>
    <t>Caloocan</t>
  </si>
  <si>
    <t xml:space="preserve">Josef Gacutan </t>
  </si>
  <si>
    <t>09175103195</t>
  </si>
  <si>
    <t>Louie Miranda</t>
  </si>
  <si>
    <t>09175340099</t>
  </si>
  <si>
    <t>lou.tan23@gmail.com</t>
  </si>
  <si>
    <t>Rizal</t>
  </si>
  <si>
    <t xml:space="preserve">Meldrick Tin </t>
  </si>
  <si>
    <t>09260324605</t>
  </si>
  <si>
    <t>meldricktin@gmail.com</t>
  </si>
  <si>
    <t xml:space="preserve">Joy Lobarbio </t>
  </si>
  <si>
    <t>09171654157</t>
  </si>
  <si>
    <t>joylobarbio@gmail.com</t>
  </si>
  <si>
    <t>Willanicole Ngo</t>
  </si>
  <si>
    <t>09158100055</t>
  </si>
  <si>
    <t>Joseph Metrado</t>
  </si>
  <si>
    <t>09159446655</t>
  </si>
  <si>
    <t>Wilhanson Tan</t>
  </si>
  <si>
    <t>09176239756</t>
  </si>
  <si>
    <t>wilhantan30@gmail.com</t>
  </si>
  <si>
    <t>Polo Arevalo</t>
  </si>
  <si>
    <t>09153931795</t>
  </si>
  <si>
    <t>Katrine Go</t>
  </si>
  <si>
    <t>09178970292</t>
  </si>
  <si>
    <t>katrinejyc@gmail.com</t>
  </si>
  <si>
    <t>Navotas</t>
  </si>
  <si>
    <t>Bea Agbayani</t>
  </si>
  <si>
    <t>09088156814</t>
  </si>
  <si>
    <t>Aldrich Haw</t>
  </si>
  <si>
    <t>Stella Zacarias</t>
  </si>
  <si>
    <t>09175706270</t>
  </si>
  <si>
    <t>stellazacarias22@gmail.com</t>
  </si>
  <si>
    <t>Khakie Trinidad</t>
  </si>
  <si>
    <t>09178302990</t>
  </si>
  <si>
    <t>Miguel Morales</t>
  </si>
  <si>
    <t xml:space="preserve">Arianna Esteban </t>
  </si>
  <si>
    <t>09988345662</t>
  </si>
  <si>
    <t>ariannathereseesteban@gmail.com</t>
  </si>
  <si>
    <t xml:space="preserve">Micole Dy </t>
  </si>
  <si>
    <t>09064411999</t>
  </si>
  <si>
    <t>micoledyxx@yahoo.com</t>
  </si>
  <si>
    <t>Cesar Mancao</t>
  </si>
  <si>
    <t>Rein Teng</t>
  </si>
  <si>
    <t>Deanne Te</t>
  </si>
  <si>
    <t>09088126818</t>
  </si>
  <si>
    <t>deanned.te@gmail.com</t>
  </si>
  <si>
    <t>Jefferson Ong</t>
  </si>
  <si>
    <t>09173255996</t>
  </si>
  <si>
    <t>Bianca Girang</t>
  </si>
  <si>
    <t>09171430607</t>
  </si>
  <si>
    <t>Week 5B</t>
  </si>
  <si>
    <t>Likha Alcantara</t>
  </si>
  <si>
    <t>09171889179</t>
  </si>
  <si>
    <t>wowaine@gmail.com</t>
  </si>
  <si>
    <t>Ivan Guo</t>
  </si>
  <si>
    <t>09272767333</t>
  </si>
  <si>
    <t>Shirlyn Chiang</t>
  </si>
  <si>
    <t>09175287740</t>
  </si>
  <si>
    <t>shirlyn.chiang@obf.ateneo.edu</t>
  </si>
  <si>
    <t>Week 4A</t>
  </si>
  <si>
    <t>Tmae Quinio</t>
  </si>
  <si>
    <t>09178500315</t>
  </si>
  <si>
    <t>tmae.quinio0701@gmail.com</t>
  </si>
  <si>
    <t>BJ Imperial</t>
  </si>
  <si>
    <t>09175051250</t>
  </si>
  <si>
    <t>Roma Yatco</t>
  </si>
  <si>
    <t>09178057272</t>
  </si>
  <si>
    <t>Gian Lao</t>
  </si>
  <si>
    <t>09173603799</t>
  </si>
  <si>
    <t>Ginny Puno</t>
  </si>
  <si>
    <t>09175799360</t>
  </si>
  <si>
    <t xml:space="preserve">Brigette Ong </t>
  </si>
  <si>
    <t xml:space="preserve">Jordan Chan </t>
  </si>
  <si>
    <t>09178286668</t>
  </si>
  <si>
    <t xml:space="preserve">Mildred Paras </t>
  </si>
  <si>
    <t>9175042147.00</t>
  </si>
  <si>
    <t>Jennylyn Ang</t>
  </si>
  <si>
    <t xml:space="preserve">Kat Sanchez </t>
  </si>
  <si>
    <t>09175620926</t>
  </si>
  <si>
    <t>Nelson Eucariza</t>
  </si>
  <si>
    <t>09175333416</t>
  </si>
  <si>
    <t>PJ Tejada</t>
  </si>
  <si>
    <t>09176308835</t>
  </si>
  <si>
    <t>Angelica Pitao</t>
  </si>
  <si>
    <t>09175892349</t>
  </si>
  <si>
    <t>Jerome Co</t>
  </si>
  <si>
    <t>09178542067</t>
  </si>
  <si>
    <t>jeromesimco@gmail.com</t>
  </si>
  <si>
    <t>April Canunan</t>
  </si>
  <si>
    <t>Matis Ty</t>
  </si>
  <si>
    <t xml:space="preserve">Claire Ng </t>
  </si>
  <si>
    <t>09272570066</t>
  </si>
  <si>
    <t>ng.claire.8e@gmail.com</t>
  </si>
  <si>
    <t>Week 5A</t>
  </si>
  <si>
    <t>Jamie Lei</t>
  </si>
  <si>
    <t>09172781888</t>
  </si>
  <si>
    <t>Week 6A</t>
  </si>
  <si>
    <t xml:space="preserve">Alfonso Sevidal </t>
  </si>
  <si>
    <t>09175089903</t>
  </si>
  <si>
    <t>alfonso.sevidal@obf.ateneo.edu</t>
  </si>
  <si>
    <t>09175352795</t>
  </si>
  <si>
    <t>Coleen Illescas</t>
  </si>
  <si>
    <t>09062872412</t>
  </si>
  <si>
    <t>Week 4B</t>
  </si>
  <si>
    <t xml:space="preserve">Nelson Ching  </t>
  </si>
  <si>
    <t>Ayeem Igasan</t>
  </si>
  <si>
    <t>09173003886</t>
  </si>
  <si>
    <t>ayeesha.igasan@gmail.com</t>
  </si>
  <si>
    <t>Anthony Yap</t>
  </si>
  <si>
    <t>09175970520</t>
  </si>
  <si>
    <t>yap.anton24@gmail.com</t>
  </si>
  <si>
    <t xml:space="preserve">AJ Billan </t>
  </si>
  <si>
    <t>David Quibuyen</t>
  </si>
  <si>
    <t>09177984990</t>
  </si>
  <si>
    <t>Girome Quemado</t>
  </si>
  <si>
    <t>09177109903</t>
  </si>
  <si>
    <t>Bibay Francisco</t>
  </si>
  <si>
    <t>9178001155.00</t>
  </si>
  <si>
    <t>Mildred Paras</t>
  </si>
  <si>
    <t>Shalom Hernandez</t>
  </si>
  <si>
    <t>Jiro Go</t>
  </si>
  <si>
    <t>9175577733.00</t>
  </si>
  <si>
    <t>Ches Garcia</t>
  </si>
  <si>
    <t xml:space="preserve">Kyle Gan </t>
  </si>
  <si>
    <t>Paolo Chu</t>
  </si>
  <si>
    <t>9778199077.00</t>
  </si>
  <si>
    <t>Nicole Saavedra</t>
  </si>
  <si>
    <t>09175535741</t>
  </si>
  <si>
    <t>Shine Cruz</t>
  </si>
  <si>
    <t>Paul Ong</t>
  </si>
  <si>
    <t>09778447075</t>
  </si>
  <si>
    <t>pbryceong77@gmail.com</t>
  </si>
  <si>
    <t>Marga Custodio</t>
  </si>
  <si>
    <t>09453800315</t>
  </si>
  <si>
    <t>custodiomarga@gmail.com</t>
  </si>
  <si>
    <t>Carell Garcia</t>
  </si>
  <si>
    <t xml:space="preserve">Steffi Yuquimpo </t>
  </si>
  <si>
    <t>09173178991</t>
  </si>
  <si>
    <t>Week 6B</t>
  </si>
  <si>
    <t xml:space="preserve">Mhia Tabingo </t>
  </si>
  <si>
    <t>09178770071</t>
  </si>
  <si>
    <t>Kat Mamaril</t>
  </si>
  <si>
    <t>09954130501</t>
  </si>
  <si>
    <t>Jat Tancango</t>
  </si>
  <si>
    <t>09399578834</t>
  </si>
  <si>
    <t>jattancangco@gmail.com</t>
  </si>
  <si>
    <t>-</t>
  </si>
  <si>
    <t>Earl Dy</t>
  </si>
  <si>
    <t>Sam Cruz</t>
  </si>
  <si>
    <t>09188872694</t>
  </si>
  <si>
    <t xml:space="preserve">Reginald Ornido </t>
  </si>
  <si>
    <t xml:space="preserve">JM Guzman </t>
  </si>
  <si>
    <t>Trina Liu</t>
  </si>
  <si>
    <t>9178511682.00</t>
  </si>
  <si>
    <t>Betsy Clemente</t>
  </si>
  <si>
    <t>09175965856</t>
  </si>
  <si>
    <t>Hans Chen</t>
  </si>
  <si>
    <t>9175251997.00</t>
  </si>
  <si>
    <t>Antonette Tamayo</t>
  </si>
  <si>
    <t>9175948549.00</t>
  </si>
  <si>
    <t xml:space="preserve">Las Piñas </t>
  </si>
  <si>
    <t>Lance Sytat</t>
  </si>
  <si>
    <t>09667227176</t>
  </si>
  <si>
    <t>Shayna Ty</t>
  </si>
  <si>
    <t>Week 7A</t>
  </si>
  <si>
    <t>Martin Pinenda</t>
  </si>
  <si>
    <t>09178389662</t>
  </si>
  <si>
    <t>Week 7B</t>
  </si>
  <si>
    <t>Geraldine Hernandez</t>
  </si>
  <si>
    <t>09985686590</t>
  </si>
  <si>
    <t>Kyra Girang</t>
  </si>
  <si>
    <t>9175451011.00</t>
  </si>
  <si>
    <t>Judd Ang</t>
  </si>
  <si>
    <t>09178939011</t>
  </si>
  <si>
    <t xml:space="preserve">Jat Tancangco </t>
  </si>
  <si>
    <t>Alfonso Sevidal</t>
  </si>
  <si>
    <t xml:space="preserve">Denzel Chu </t>
  </si>
  <si>
    <t>09178816568</t>
  </si>
  <si>
    <t>Thelma Liu</t>
  </si>
  <si>
    <t>09178511682</t>
  </si>
  <si>
    <t xml:space="preserve">Ino Eala </t>
  </si>
  <si>
    <t>09178627210</t>
  </si>
  <si>
    <t>inoeala@gmail.com</t>
  </si>
  <si>
    <t>Katya Dimayuga</t>
  </si>
  <si>
    <t>09175711030</t>
  </si>
  <si>
    <t>Ramon Tanjuatco</t>
  </si>
  <si>
    <t>9175373322.00</t>
  </si>
  <si>
    <t>Mhia Tabingo</t>
  </si>
  <si>
    <t>Anna Chia</t>
  </si>
  <si>
    <t>Michelle Chen</t>
  </si>
  <si>
    <t>0917899689</t>
  </si>
  <si>
    <t>chen.michelle.8a@gmail.com</t>
  </si>
  <si>
    <t>Judy Tse</t>
  </si>
  <si>
    <t>09174343726</t>
  </si>
  <si>
    <t>Tessi Chua</t>
  </si>
  <si>
    <t>9777651608.00</t>
  </si>
  <si>
    <t>Sean Tan</t>
  </si>
  <si>
    <t>09178514643</t>
  </si>
  <si>
    <t>tanseanjersen@icloud.com</t>
  </si>
  <si>
    <t>9088126818.00</t>
  </si>
  <si>
    <t xml:space="preserve">Miguel Francisco </t>
  </si>
  <si>
    <t>09453443029</t>
  </si>
  <si>
    <t>migsfranciscooo@gmail.com</t>
  </si>
  <si>
    <t>Elyssa Pua</t>
  </si>
  <si>
    <t>09178257824</t>
  </si>
  <si>
    <t>elyssamariepua@gmail.com</t>
  </si>
  <si>
    <t xml:space="preserve">Gian King </t>
  </si>
  <si>
    <t>09178330128</t>
  </si>
  <si>
    <t>gianmatthew.king.med@ust.edu.ph</t>
  </si>
  <si>
    <t>Lorraine Gañas</t>
  </si>
  <si>
    <t>9175374059</t>
  </si>
  <si>
    <t>Gail Solis</t>
  </si>
  <si>
    <t>Week 8A</t>
  </si>
  <si>
    <t>9159793513</t>
  </si>
  <si>
    <t>Kim Ng</t>
  </si>
  <si>
    <t>Ryan Gosiaco</t>
  </si>
  <si>
    <t>Chiara Montinola</t>
  </si>
  <si>
    <t>09178589205</t>
  </si>
  <si>
    <t>chiara.montinola@gmail.com</t>
  </si>
  <si>
    <t>Jamielyn Cheng</t>
  </si>
  <si>
    <t>Week 8B</t>
  </si>
  <si>
    <t>Cedric Cheng</t>
  </si>
  <si>
    <t>09953105787</t>
  </si>
  <si>
    <t>Gino Macapagal</t>
  </si>
  <si>
    <t>09178237848</t>
  </si>
  <si>
    <t xml:space="preserve">Erica Dychutee </t>
  </si>
  <si>
    <t>917915591.00</t>
  </si>
  <si>
    <t>Week 9A</t>
  </si>
  <si>
    <t xml:space="preserve">Charlotte Sollegue </t>
  </si>
  <si>
    <t>9060469984.00</t>
  </si>
  <si>
    <t xml:space="preserve">Justin Co </t>
  </si>
  <si>
    <t>Yana Tan</t>
  </si>
  <si>
    <t>09175079124</t>
  </si>
  <si>
    <t>yentyl1997@yahoo.com</t>
  </si>
  <si>
    <t>Week 9B</t>
  </si>
  <si>
    <t>Spencer Gonida</t>
  </si>
  <si>
    <t>09178903163</t>
  </si>
  <si>
    <t>spencerkylegonida@gmail.com</t>
  </si>
  <si>
    <t>Leia Guison</t>
  </si>
  <si>
    <t>09156207266</t>
  </si>
  <si>
    <t>leiaguison@gmail.com</t>
  </si>
  <si>
    <t>Alejandro Uy</t>
  </si>
  <si>
    <t>09173063507</t>
  </si>
  <si>
    <t>Anthony Julio</t>
  </si>
  <si>
    <t>09178098377</t>
  </si>
  <si>
    <t>anthony.julio1998@gmail.com</t>
  </si>
  <si>
    <t>Chantel Ang</t>
  </si>
  <si>
    <t>09985369096</t>
  </si>
  <si>
    <t>ang.chantel.8c@gmail.com</t>
  </si>
  <si>
    <t>Week 10A</t>
  </si>
  <si>
    <t>Marian Almendras</t>
  </si>
  <si>
    <t>09175278507</t>
  </si>
  <si>
    <t>marian.almendras10@gmail.con</t>
  </si>
  <si>
    <t>Mia Esteban</t>
  </si>
  <si>
    <t>09190640594</t>
  </si>
  <si>
    <t>mia.esteban41@gmail.com</t>
  </si>
  <si>
    <t>Week 10B</t>
  </si>
  <si>
    <t>Dorothy Tionson</t>
  </si>
  <si>
    <t>9175152331.00</t>
  </si>
  <si>
    <t>Bianca Carterra</t>
  </si>
  <si>
    <t>09662062925</t>
  </si>
  <si>
    <t>Tesse Diu</t>
  </si>
  <si>
    <t>09177952138</t>
  </si>
  <si>
    <t>Lisa Yu</t>
  </si>
  <si>
    <t>09953760827</t>
  </si>
  <si>
    <t>Week 10C</t>
  </si>
  <si>
    <t>Jeg Galas</t>
  </si>
  <si>
    <t>09950560757</t>
  </si>
  <si>
    <t xml:space="preserve">Nanette Manebo </t>
  </si>
  <si>
    <t>09175541473</t>
  </si>
  <si>
    <t>William Te</t>
  </si>
  <si>
    <t>09175531271</t>
  </si>
  <si>
    <t>Matthew Correos</t>
  </si>
  <si>
    <t>matcorreosity@gmail.com</t>
  </si>
  <si>
    <t>9274455919.00</t>
  </si>
  <si>
    <t xml:space="preserve">Melissa Chan </t>
  </si>
  <si>
    <t>09178921523</t>
  </si>
  <si>
    <t>Jasper Cua</t>
  </si>
  <si>
    <t>09175970059</t>
  </si>
  <si>
    <t>Novert Endozo</t>
  </si>
  <si>
    <t>09175673107</t>
  </si>
  <si>
    <t>Sandy Gana</t>
  </si>
  <si>
    <t>09178566763</t>
  </si>
  <si>
    <t>Lily Ramos</t>
  </si>
  <si>
    <t>09178677776</t>
  </si>
  <si>
    <t>Carl Corpus</t>
  </si>
  <si>
    <t>09458500637</t>
  </si>
  <si>
    <t>carlcorpus0813@gmail.com</t>
  </si>
  <si>
    <t>Rachel Niu</t>
  </si>
  <si>
    <t>09778253432</t>
  </si>
  <si>
    <t>Eunice Chua</t>
  </si>
  <si>
    <t>Tiff Lao</t>
  </si>
  <si>
    <t>09175454214</t>
  </si>
  <si>
    <t>Aeron Luciano</t>
  </si>
  <si>
    <t>09282321933</t>
  </si>
  <si>
    <t>aeronrafaelluciano@gmail.com</t>
  </si>
  <si>
    <t>Ysabel Driz</t>
  </si>
  <si>
    <t>09272185404</t>
  </si>
  <si>
    <t>Leslie Tolentino</t>
  </si>
  <si>
    <t>09178928682</t>
  </si>
  <si>
    <t>Arianna Esteban</t>
  </si>
  <si>
    <t>9998834562.00</t>
  </si>
  <si>
    <t>gianprecillalao@gmail.com</t>
  </si>
  <si>
    <t>Winston Licas</t>
  </si>
  <si>
    <t>09778100358</t>
  </si>
  <si>
    <t>Muntinlupa</t>
  </si>
  <si>
    <t>Denise Roxas</t>
  </si>
  <si>
    <t>FLOUR SISTERS BILLING</t>
  </si>
  <si>
    <t xml:space="preserve">ISSUED TO: </t>
  </si>
  <si>
    <t>Romeo Chong</t>
  </si>
  <si>
    <t xml:space="preserve">NO.           1 </t>
  </si>
  <si>
    <t>RECEIVED FROM:</t>
  </si>
  <si>
    <t>RHEA CATHLEEN CHONG</t>
  </si>
  <si>
    <t>DATE ISSUED:   05/30/2020</t>
  </si>
  <si>
    <t>QUANTITY</t>
  </si>
  <si>
    <t>PATICULARS</t>
  </si>
  <si>
    <t>PRICE</t>
  </si>
  <si>
    <t xml:space="preserve">Ube Cheese Pandesal </t>
  </si>
  <si>
    <t>L.A. Cheese Cupcake</t>
  </si>
  <si>
    <t xml:space="preserve">Premium Chocolate Chip Cookie </t>
  </si>
  <si>
    <t>TOTAL AMOUNT DUE</t>
  </si>
  <si>
    <t>MODE OF PAYMENT</t>
  </si>
  <si>
    <r>
      <t xml:space="preserve">    BDO          GCASH     </t>
    </r>
    <r>
      <rPr>
        <rFont val="Arial"/>
        <b/>
        <sz val="10.0"/>
      </rPr>
      <t xml:space="preserve"> Cash</t>
    </r>
  </si>
  <si>
    <t>NO.           2</t>
  </si>
  <si>
    <t xml:space="preserve">1 set </t>
  </si>
  <si>
    <t>Dr. George (free)</t>
  </si>
  <si>
    <r>
      <t xml:space="preserve">    </t>
    </r>
    <r>
      <rPr>
        <rFont val="Arial"/>
        <b/>
        <sz val="10.0"/>
      </rPr>
      <t xml:space="preserve">BDO </t>
    </r>
    <r>
      <rPr>
        <rFont val="Arial"/>
        <color rgb="FF000000"/>
        <sz val="10.0"/>
      </rPr>
      <t xml:space="preserve">         GCASH      Cash</t>
    </r>
  </si>
  <si>
    <t>NO.           3</t>
  </si>
  <si>
    <t>DATE ISSUED:   06/06/2020</t>
  </si>
  <si>
    <t>Grab - Chief Vimar</t>
  </si>
  <si>
    <t>Grab - Cesar Mancao</t>
  </si>
  <si>
    <t>Grab - Reinhold</t>
  </si>
  <si>
    <r>
      <t xml:space="preserve">   </t>
    </r>
    <r>
      <rPr>
        <rFont val="Arial"/>
        <b/>
        <sz val="10.0"/>
      </rPr>
      <t xml:space="preserve"> BDO </t>
    </r>
    <r>
      <rPr>
        <rFont val="Arial"/>
        <color rgb="FF000000"/>
        <sz val="10.0"/>
      </rPr>
      <t xml:space="preserve">         GCASH      </t>
    </r>
    <r>
      <rPr>
        <rFont val="Arial"/>
        <b/>
        <sz val="10.0"/>
      </rPr>
      <t>Cash</t>
    </r>
  </si>
  <si>
    <t>NO.           4</t>
  </si>
  <si>
    <t>DATE ISSUED:   06/14/2020</t>
  </si>
  <si>
    <t>Straberry Nutella and Macapuno PANDANsal</t>
  </si>
  <si>
    <t>Ube Cheese Pandesal w/ Macapuno</t>
  </si>
  <si>
    <t>Ube Cheese Pandesal</t>
  </si>
  <si>
    <t>Cookie</t>
  </si>
  <si>
    <t>Ube Macapuno, Cupcake, Cookies (ACHI)</t>
  </si>
  <si>
    <r>
      <t xml:space="preserve">    BDO</t>
    </r>
    <r>
      <rPr>
        <rFont val="Arial"/>
        <b/>
        <sz val="10.0"/>
      </rPr>
      <t xml:space="preserve"> </t>
    </r>
    <r>
      <rPr>
        <rFont val="Arial"/>
        <color rgb="FF000000"/>
        <sz val="10.0"/>
      </rPr>
      <t xml:space="preserve">         GCASH      </t>
    </r>
    <r>
      <rPr>
        <rFont val="Arial"/>
        <b/>
        <sz val="10.0"/>
      </rPr>
      <t>Cash</t>
    </r>
  </si>
  <si>
    <t>NO.           5</t>
  </si>
  <si>
    <t>DATE ISSUED:   05/26/2020</t>
  </si>
  <si>
    <r>
      <t xml:space="preserve">    </t>
    </r>
    <r>
      <rPr>
        <rFont val="Arial"/>
        <b/>
        <sz val="10.0"/>
      </rPr>
      <t xml:space="preserve">BDO </t>
    </r>
    <r>
      <rPr>
        <rFont val="Arial"/>
        <color rgb="FF000000"/>
        <sz val="10.0"/>
      </rPr>
      <t xml:space="preserve">         GCASH      Cash</t>
    </r>
  </si>
  <si>
    <t>NO.           6</t>
  </si>
  <si>
    <r>
      <t xml:space="preserve">    </t>
    </r>
    <r>
      <rPr>
        <rFont val="Arial"/>
        <b/>
        <sz val="10.0"/>
      </rPr>
      <t xml:space="preserve">BDO </t>
    </r>
    <r>
      <rPr>
        <rFont val="Arial"/>
        <color rgb="FF000000"/>
        <sz val="10.0"/>
      </rPr>
      <t xml:space="preserve">         GCASH      Cash</t>
    </r>
  </si>
  <si>
    <t>NO.           7</t>
  </si>
  <si>
    <r>
      <t xml:space="preserve">    </t>
    </r>
    <r>
      <rPr>
        <rFont val="Arial"/>
        <b/>
        <sz val="10.0"/>
      </rPr>
      <t xml:space="preserve">BDO </t>
    </r>
    <r>
      <rPr>
        <rFont val="Arial"/>
        <color rgb="FF000000"/>
        <sz val="10.0"/>
      </rPr>
      <t xml:space="preserve">         GCASH      Cash</t>
    </r>
  </si>
  <si>
    <t>NO.           8</t>
  </si>
  <si>
    <r>
      <t xml:space="preserve">    </t>
    </r>
    <r>
      <rPr>
        <rFont val="Arial"/>
        <b/>
        <sz val="10.0"/>
      </rPr>
      <t xml:space="preserve">BDO </t>
    </r>
    <r>
      <rPr>
        <rFont val="Arial"/>
        <color rgb="FF000000"/>
        <sz val="10.0"/>
      </rPr>
      <t xml:space="preserve">         GCASH      Cash</t>
    </r>
  </si>
  <si>
    <t>Order Summary</t>
  </si>
  <si>
    <t xml:space="preserve">L.A. Cheese Cupcakes (box of 6) </t>
  </si>
  <si>
    <t xml:space="preserve">Classic Chocolate Chip Cookies (box of 6) </t>
  </si>
  <si>
    <t>Ube Cheese Pandesal w/ Homemade Ube Halaya (box of 8)</t>
  </si>
  <si>
    <t xml:space="preserve">Ube Cheese Pandesal w/ Macapuno (box of 8) </t>
  </si>
  <si>
    <t>Strawberry Nutella Pandesal (box of 8)</t>
  </si>
  <si>
    <t xml:space="preserve">Pandan Custard Macapuno (box of 8) </t>
  </si>
  <si>
    <t xml:space="preserve">White Chocolate Chip (box of 6) </t>
  </si>
  <si>
    <t xml:space="preserve">Almond White Chocolate Chip (box of 6) </t>
  </si>
  <si>
    <t xml:space="preserve">Reese's Peanut Butter Cookie (box of 6) </t>
  </si>
  <si>
    <t>Nibblers (box of 20)</t>
  </si>
  <si>
    <t>Mix of Strawberry and Pandan (box of 8)</t>
  </si>
  <si>
    <t>Mix of Ube and Pandan (box of 8)</t>
  </si>
  <si>
    <t>Mix of Ube and Strawberry (box of 8)</t>
  </si>
  <si>
    <t>Total</t>
  </si>
  <si>
    <t>Cities</t>
  </si>
  <si>
    <t>Pasay</t>
  </si>
  <si>
    <t>Pateros</t>
  </si>
  <si>
    <t>Antipolo</t>
  </si>
  <si>
    <t xml:space="preserve">Income Statement (May 23-June 6) </t>
  </si>
  <si>
    <t>Cupcake</t>
  </si>
  <si>
    <t>Cookies</t>
  </si>
  <si>
    <t xml:space="preserve">Pandesal </t>
  </si>
  <si>
    <t xml:space="preserve">Sales </t>
  </si>
  <si>
    <t>Cost per box</t>
  </si>
  <si>
    <t>COGS</t>
  </si>
  <si>
    <t>Week 1-3 Order Qty</t>
  </si>
  <si>
    <t>Profit</t>
  </si>
  <si>
    <t>Week 4-6 Order Qty</t>
  </si>
  <si>
    <t>Achi's Bill for Week 2</t>
  </si>
  <si>
    <t>Achi's add. orders for Week 3 COGS</t>
  </si>
  <si>
    <t>EXPENSES</t>
  </si>
  <si>
    <t>Supplies Expense</t>
  </si>
  <si>
    <t>Delivery Expense</t>
  </si>
  <si>
    <t>Atsi's Week 1 Dividend</t>
  </si>
  <si>
    <t>NET PROFIT</t>
  </si>
  <si>
    <t>NET PROFIT per shareholder</t>
  </si>
  <si>
    <t>Achi's Bill for Week 4,5,6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</si>
</sst>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₱]#,##0.00"/>
    <numFmt numFmtId="165" formatCode="m/d/yyyy\ h:mm:ss"/>
    <numFmt numFmtId="166" formatCode="[$₱]#,##0"/>
  </numFmts>
  <fonts count="14">
    <font>
      <sz val="10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b/>
      <sz val="12.0"/>
      <color rgb="FFFF0000"/>
      <name val="Arial"/>
    </font>
    <font>
      <sz val="12.0"/>
      <color rgb="FF050505"/>
      <name val="Arial"/>
    </font>
    <font>
      <b/>
      <sz val="12.0"/>
      <color rgb="FF000000"/>
      <name val="Karla"/>
    </font>
    <font/>
    <font>
      <b/>
      <sz val="10.0"/>
      <color theme="1"/>
      <name val="Arial"/>
    </font>
    <font>
      <sz val="12.0"/>
      <color rgb="FF000000"/>
      <name val="Karla"/>
    </font>
    <font>
      <sz val="10.0"/>
      <color theme="1"/>
      <name val="Arial"/>
    </font>
    <font>
      <sz val="12.0"/>
      <color theme="1"/>
      <name val="Karla"/>
    </font>
    <font>
      <b/>
      <sz val="13.0"/>
      <color rgb="FFFFFF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38866"/>
        <bgColor rgb="FFC388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</fills>
  <borders count="16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2" fontId="2" numFmtId="0" xfId="0" applyAlignment="1" applyBorder="1" applyFill="1" applyFont="1">
      <alignment horizontal="center" readingOrder="0" shrinkToFit="0" vertical="center" wrapText="1"/>
    </xf>
    <xf borderId="1" fillId="13" fontId="2" numFmtId="0" xfId="0" applyAlignment="1" applyBorder="1" applyFill="1" applyFont="1">
      <alignment horizontal="center" readingOrder="0" shrinkToFit="0" vertical="center" wrapText="1"/>
    </xf>
    <xf borderId="1" fillId="14" fontId="2" numFmtId="0" xfId="0" applyAlignment="1" applyBorder="1" applyFill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quotePrefix="1" borderId="0" fillId="0" fontId="3" numFmtId="49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0" fillId="0" fontId="3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0" fontId="3" numFmtId="165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2" fillId="0" fontId="3" numFmtId="2" xfId="0" applyAlignment="1" applyBorder="1" applyFont="1" applyNumberFormat="1">
      <alignment horizontal="center"/>
    </xf>
    <xf borderId="2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4" xfId="0" applyAlignment="1" applyBorder="1" applyFont="1" applyNumberFormat="1">
      <alignment horizontal="center" shrinkToFit="0" vertical="center" wrapText="1"/>
    </xf>
    <xf borderId="3" fillId="0" fontId="3" numFmtId="165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2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1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165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2" xfId="0" applyAlignment="1" applyFont="1" applyNumberFormat="1">
      <alignment vertical="center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2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center" shrinkToFit="0" vertical="center" wrapText="1"/>
    </xf>
    <xf borderId="4" fillId="7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2" fillId="0" fontId="8" numFmtId="0" xfId="0" applyBorder="1" applyFont="1"/>
    <xf borderId="7" fillId="0" fontId="8" numFmtId="0" xfId="0" applyBorder="1" applyFont="1"/>
    <xf borderId="8" fillId="0" fontId="9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vertical="center"/>
    </xf>
    <xf borderId="10" fillId="0" fontId="8" numFmtId="0" xfId="0" applyBorder="1" applyFont="1"/>
    <xf borderId="11" fillId="0" fontId="8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10" numFmtId="166" xfId="0" applyAlignment="1" applyBorder="1" applyFont="1" applyNumberFormat="1">
      <alignment horizontal="center" shrinkToFit="0" vertical="center" wrapText="1"/>
    </xf>
    <xf borderId="8" fillId="15" fontId="10" numFmtId="0" xfId="0" applyAlignment="1" applyBorder="1" applyFill="1" applyFont="1">
      <alignment horizontal="center" vertical="center"/>
    </xf>
    <xf borderId="8" fillId="15" fontId="7" numFmtId="0" xfId="0" applyAlignment="1" applyBorder="1" applyFont="1">
      <alignment horizontal="center" shrinkToFit="0" vertical="center" wrapText="1"/>
    </xf>
    <xf borderId="8" fillId="15" fontId="7" numFmtId="166" xfId="0" applyAlignment="1" applyBorder="1" applyFont="1" applyNumberFormat="1">
      <alignment horizontal="center" vertical="center"/>
    </xf>
    <xf borderId="8" fillId="0" fontId="9" numFmtId="0" xfId="0" applyBorder="1" applyFont="1"/>
    <xf borderId="8" fillId="15" fontId="10" numFmtId="0" xfId="0" applyAlignment="1" applyBorder="1" applyFont="1">
      <alignment horizontal="center" shrinkToFit="0" vertical="center" wrapText="1"/>
    </xf>
    <xf borderId="8" fillId="0" fontId="11" numFmtId="0" xfId="0" applyBorder="1" applyFont="1"/>
    <xf borderId="0" fillId="0" fontId="9" numFmtId="0" xfId="0" applyFont="1"/>
    <xf borderId="2" fillId="0" fontId="10" numFmtId="0" xfId="0" applyAlignment="1" applyBorder="1" applyFont="1">
      <alignment horizontal="center" shrinkToFit="0" vertical="center" wrapText="1"/>
    </xf>
    <xf borderId="0" fillId="0" fontId="0" numFmtId="0" xfId="0" applyFont="1"/>
    <xf borderId="8" fillId="15" fontId="10" numFmtId="166" xfId="0" applyAlignment="1" applyBorder="1" applyFont="1" applyNumberFormat="1">
      <alignment horizontal="center" vertical="center"/>
    </xf>
    <xf borderId="1" fillId="16" fontId="13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17" fontId="2" numFmtId="0" xfId="0" applyAlignment="1" applyBorder="1" applyFill="1" applyFont="1">
      <alignment horizontal="center" readingOrder="0" shrinkToFit="0" vertical="center" wrapText="1"/>
    </xf>
    <xf borderId="1" fillId="18" fontId="2" numFmtId="0" xfId="0" applyAlignment="1" applyBorder="1" applyFill="1" applyFont="1">
      <alignment horizontal="center" readingOrder="0" shrinkToFit="0" vertical="center" wrapText="1"/>
    </xf>
    <xf borderId="1" fillId="14" fontId="1" numFmtId="0" xfId="0" applyAlignment="1" applyBorder="1" applyFont="1">
      <alignment horizontal="center"/>
    </xf>
    <xf borderId="0" fillId="0" fontId="11" numFmtId="0" xfId="0" applyFont="1"/>
    <xf borderId="12" fillId="19" fontId="1" numFmtId="0" xfId="0" applyAlignment="1" applyBorder="1" applyFill="1" applyFont="1">
      <alignment horizontal="center"/>
    </xf>
    <xf borderId="13" fillId="0" fontId="8" numFmtId="0" xfId="0" applyBorder="1" applyFont="1"/>
    <xf borderId="14" fillId="0" fontId="3" numFmtId="0" xfId="0" applyAlignment="1" applyBorder="1" applyFont="1">
      <alignment horizontal="left"/>
    </xf>
    <xf borderId="15" fillId="0" fontId="3" numFmtId="164" xfId="0" applyAlignment="1" applyBorder="1" applyFont="1" applyNumberFormat="1">
      <alignment horizontal="center"/>
    </xf>
    <xf borderId="0" fillId="0" fontId="1" numFmtId="0" xfId="0" applyFont="1"/>
    <xf borderId="0" fillId="0" fontId="3" numFmtId="164" xfId="0" applyAlignment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left"/>
    </xf>
    <xf borderId="5" fillId="0" fontId="3" numFmtId="164" xfId="0" applyAlignment="1" applyBorder="1" applyFont="1" applyNumberFormat="1">
      <alignment horizontal="center"/>
    </xf>
    <xf borderId="14" fillId="0" fontId="3" numFmtId="0" xfId="0" applyAlignment="1" applyBorder="1" applyFont="1">
      <alignment horizontal="right"/>
    </xf>
    <xf borderId="14" fillId="0" fontId="1" numFmtId="0" xfId="0" applyAlignment="1" applyBorder="1" applyFont="1">
      <alignment horizontal="left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right"/>
    </xf>
    <xf borderId="4" fillId="0" fontId="1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7" fillId="0" fontId="3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164" xfId="0" applyFont="1" applyNumberForma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2.14"/>
    <col customWidth="1" min="2" max="2" width="34.29"/>
    <col customWidth="1" min="3" max="3" width="21.43"/>
    <col customWidth="1" min="4" max="4" width="34.86"/>
    <col customWidth="1" min="5" max="6" width="18.43"/>
    <col customWidth="1" min="7" max="7" width="16.71"/>
    <col customWidth="1" min="8" max="8" width="18.43"/>
    <col customWidth="1" min="9" max="18" width="21.43"/>
    <col customWidth="1" min="19" max="19" width="25.0"/>
    <col customWidth="1" min="20" max="20" width="21.43"/>
    <col customWidth="1" min="21" max="23" width="19.8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3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4" t="s">
        <v>16</v>
      </c>
      <c r="R1" s="15" t="s">
        <v>17</v>
      </c>
      <c r="S1" s="3" t="s">
        <v>18</v>
      </c>
      <c r="T1" s="16" t="s">
        <v>19</v>
      </c>
      <c r="U1" s="1" t="s">
        <v>20</v>
      </c>
      <c r="V1" s="1" t="s">
        <v>21</v>
      </c>
      <c r="W1" s="17" t="s">
        <v>22</v>
      </c>
    </row>
    <row r="2" ht="15.75" customHeight="1">
      <c r="A2" s="18">
        <v>43968.85307023148</v>
      </c>
      <c r="B2" s="19" t="s">
        <v>23</v>
      </c>
      <c r="C2" s="20" t="s">
        <v>24</v>
      </c>
      <c r="D2" s="21"/>
      <c r="E2" s="21" t="s">
        <v>25</v>
      </c>
      <c r="F2" s="22">
        <v>2.0</v>
      </c>
      <c r="G2" s="22">
        <v>2.0</v>
      </c>
      <c r="H2" s="22">
        <v>1.0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1" t="s">
        <v>26</v>
      </c>
      <c r="T2" s="23">
        <f t="shared" ref="T2:T250" si="1">F2*330+G2*280+H2*320+I2*360+J2*380+K2*380+M2*280+N2*320+O2*375+L2*280+P2*380+Q2*380+R2*380</f>
        <v>1540</v>
      </c>
      <c r="U2" s="21" t="s">
        <v>27</v>
      </c>
      <c r="V2" s="24">
        <f t="shared" ref="V2:V250" si="2">DATE(YEAR(A2),MONTH(A2),DAY(A2))</f>
        <v>43968</v>
      </c>
      <c r="W2" s="19" t="s">
        <v>28</v>
      </c>
    </row>
    <row r="3" ht="15.75" customHeight="1">
      <c r="A3" s="18">
        <v>43973.77851930556</v>
      </c>
      <c r="B3" s="19" t="s">
        <v>29</v>
      </c>
      <c r="C3" s="20" t="s">
        <v>30</v>
      </c>
      <c r="D3" s="21"/>
      <c r="E3" s="21" t="s">
        <v>31</v>
      </c>
      <c r="F3" s="22">
        <v>2.0</v>
      </c>
      <c r="G3" s="22"/>
      <c r="H3" s="22">
        <v>2.0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19" t="s">
        <v>32</v>
      </c>
      <c r="T3" s="23">
        <f t="shared" si="1"/>
        <v>1300</v>
      </c>
      <c r="U3" s="21" t="s">
        <v>27</v>
      </c>
      <c r="V3" s="24">
        <f t="shared" si="2"/>
        <v>43973</v>
      </c>
      <c r="W3" s="21" t="s">
        <v>28</v>
      </c>
    </row>
    <row r="4" ht="15.75" customHeight="1">
      <c r="A4" s="18">
        <v>43973.779218807875</v>
      </c>
      <c r="B4" s="19" t="s">
        <v>33</v>
      </c>
      <c r="C4" s="20" t="s">
        <v>34</v>
      </c>
      <c r="D4" s="21" t="s">
        <v>35</v>
      </c>
      <c r="E4" s="19" t="s">
        <v>36</v>
      </c>
      <c r="F4" s="22">
        <v>1.0</v>
      </c>
      <c r="G4" s="22"/>
      <c r="H4" s="22">
        <v>1.0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37</v>
      </c>
      <c r="T4" s="23">
        <f t="shared" si="1"/>
        <v>650</v>
      </c>
      <c r="U4" s="21" t="s">
        <v>27</v>
      </c>
      <c r="V4" s="24">
        <f t="shared" si="2"/>
        <v>43973</v>
      </c>
      <c r="W4" s="21" t="s">
        <v>28</v>
      </c>
    </row>
    <row r="5" ht="15.75" customHeight="1">
      <c r="A5" s="18">
        <v>43973.7839005787</v>
      </c>
      <c r="B5" s="19" t="s">
        <v>38</v>
      </c>
      <c r="C5" s="20" t="s">
        <v>39</v>
      </c>
      <c r="D5" s="21" t="s">
        <v>40</v>
      </c>
      <c r="E5" s="21" t="s">
        <v>41</v>
      </c>
      <c r="F5" s="22"/>
      <c r="G5" s="22">
        <v>1.0</v>
      </c>
      <c r="H5" s="22">
        <v>2.0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5" t="s">
        <v>32</v>
      </c>
      <c r="T5" s="23">
        <f t="shared" si="1"/>
        <v>920</v>
      </c>
      <c r="U5" s="21" t="s">
        <v>27</v>
      </c>
      <c r="V5" s="24">
        <f t="shared" si="2"/>
        <v>43973</v>
      </c>
      <c r="W5" s="21" t="s">
        <v>28</v>
      </c>
    </row>
    <row r="6" ht="15.75" customHeight="1">
      <c r="A6" s="18">
        <v>43973.78484283565</v>
      </c>
      <c r="B6" s="19" t="s">
        <v>38</v>
      </c>
      <c r="C6" s="26" t="s">
        <v>42</v>
      </c>
      <c r="D6" s="21" t="s">
        <v>40</v>
      </c>
      <c r="E6" s="21" t="s">
        <v>43</v>
      </c>
      <c r="F6" s="22">
        <v>1.0</v>
      </c>
      <c r="G6" s="27"/>
      <c r="H6" s="22">
        <v>1.0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5" t="s">
        <v>32</v>
      </c>
      <c r="T6" s="23">
        <f t="shared" si="1"/>
        <v>650</v>
      </c>
      <c r="U6" s="21" t="s">
        <v>27</v>
      </c>
      <c r="V6" s="24">
        <f t="shared" si="2"/>
        <v>43973</v>
      </c>
      <c r="W6" s="28" t="s">
        <v>28</v>
      </c>
    </row>
    <row r="7" ht="15.75" customHeight="1">
      <c r="A7" s="18">
        <v>43973.78646107639</v>
      </c>
      <c r="B7" s="19" t="s">
        <v>44</v>
      </c>
      <c r="C7" s="26" t="s">
        <v>45</v>
      </c>
      <c r="D7" s="21" t="s">
        <v>46</v>
      </c>
      <c r="E7" s="21" t="s">
        <v>47</v>
      </c>
      <c r="F7" s="22">
        <v>1.0</v>
      </c>
      <c r="G7" s="22">
        <v>1.0</v>
      </c>
      <c r="H7" s="22">
        <v>1.0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5" t="s">
        <v>32</v>
      </c>
      <c r="T7" s="23">
        <f t="shared" si="1"/>
        <v>930</v>
      </c>
      <c r="U7" s="21" t="s">
        <v>27</v>
      </c>
      <c r="V7" s="24">
        <f t="shared" si="2"/>
        <v>43973</v>
      </c>
      <c r="W7" s="21" t="s">
        <v>28</v>
      </c>
    </row>
    <row r="8" ht="15.75" customHeight="1">
      <c r="A8" s="18">
        <v>43973.78819302084</v>
      </c>
      <c r="B8" s="19" t="s">
        <v>48</v>
      </c>
      <c r="C8" s="26" t="s">
        <v>49</v>
      </c>
      <c r="D8" s="21" t="s">
        <v>50</v>
      </c>
      <c r="E8" s="21" t="s">
        <v>31</v>
      </c>
      <c r="F8" s="22">
        <v>1.0</v>
      </c>
      <c r="G8" s="22">
        <v>1.0</v>
      </c>
      <c r="H8" s="29">
        <v>1.0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5" t="s">
        <v>37</v>
      </c>
      <c r="T8" s="23">
        <f t="shared" si="1"/>
        <v>930</v>
      </c>
      <c r="U8" s="21" t="s">
        <v>27</v>
      </c>
      <c r="V8" s="24">
        <f t="shared" si="2"/>
        <v>43973</v>
      </c>
      <c r="W8" s="28" t="s">
        <v>28</v>
      </c>
    </row>
    <row r="9" ht="15.75" customHeight="1">
      <c r="A9" s="18">
        <v>43973.78926128472</v>
      </c>
      <c r="B9" s="19" t="s">
        <v>51</v>
      </c>
      <c r="C9" s="26" t="s">
        <v>52</v>
      </c>
      <c r="D9" s="21" t="s">
        <v>53</v>
      </c>
      <c r="E9" s="21" t="s">
        <v>36</v>
      </c>
      <c r="F9" s="22"/>
      <c r="G9" s="22"/>
      <c r="H9" s="22">
        <v>2.0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19" t="s">
        <v>37</v>
      </c>
      <c r="T9" s="23">
        <f t="shared" si="1"/>
        <v>640</v>
      </c>
      <c r="U9" s="21" t="s">
        <v>27</v>
      </c>
      <c r="V9" s="24">
        <f t="shared" si="2"/>
        <v>43973</v>
      </c>
      <c r="W9" s="21" t="s">
        <v>28</v>
      </c>
    </row>
    <row r="10" ht="15.75" customHeight="1">
      <c r="A10" s="18">
        <v>43973.79026260416</v>
      </c>
      <c r="B10" s="19" t="s">
        <v>51</v>
      </c>
      <c r="C10" s="26" t="s">
        <v>52</v>
      </c>
      <c r="D10" s="21" t="s">
        <v>53</v>
      </c>
      <c r="E10" s="21" t="s">
        <v>54</v>
      </c>
      <c r="F10" s="22"/>
      <c r="G10" s="22">
        <v>1.0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5" t="s">
        <v>37</v>
      </c>
      <c r="T10" s="23">
        <f t="shared" si="1"/>
        <v>280</v>
      </c>
      <c r="U10" s="21" t="s">
        <v>27</v>
      </c>
      <c r="V10" s="24">
        <f t="shared" si="2"/>
        <v>43973</v>
      </c>
      <c r="W10" s="21" t="s">
        <v>28</v>
      </c>
    </row>
    <row r="11" ht="15.75" customHeight="1">
      <c r="A11" s="18">
        <v>43973.7915571412</v>
      </c>
      <c r="B11" s="19" t="s">
        <v>55</v>
      </c>
      <c r="C11" s="20"/>
      <c r="D11" s="21"/>
      <c r="E11" s="21" t="s">
        <v>56</v>
      </c>
      <c r="F11" s="22">
        <v>2.0</v>
      </c>
      <c r="G11" s="22">
        <v>1.0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5" t="s">
        <v>37</v>
      </c>
      <c r="T11" s="23">
        <f t="shared" si="1"/>
        <v>940</v>
      </c>
      <c r="U11" s="21" t="s">
        <v>27</v>
      </c>
      <c r="V11" s="24">
        <f t="shared" si="2"/>
        <v>43973</v>
      </c>
      <c r="W11" s="21" t="s">
        <v>28</v>
      </c>
    </row>
    <row r="12" ht="15.75" customHeight="1">
      <c r="A12" s="18">
        <v>43973.793169756944</v>
      </c>
      <c r="B12" s="19" t="s">
        <v>57</v>
      </c>
      <c r="C12" s="26" t="s">
        <v>58</v>
      </c>
      <c r="D12" s="21"/>
      <c r="E12" s="21" t="s">
        <v>56</v>
      </c>
      <c r="F12" s="22"/>
      <c r="G12" s="22"/>
      <c r="H12" s="22">
        <v>1.0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1" t="s">
        <v>26</v>
      </c>
      <c r="T12" s="23">
        <f t="shared" si="1"/>
        <v>320</v>
      </c>
      <c r="U12" s="21" t="s">
        <v>27</v>
      </c>
      <c r="V12" s="24">
        <f t="shared" si="2"/>
        <v>43973</v>
      </c>
      <c r="W12" s="21" t="s">
        <v>28</v>
      </c>
    </row>
    <row r="13" ht="15.75" customHeight="1">
      <c r="A13" s="18">
        <v>43973.79591649305</v>
      </c>
      <c r="B13" s="19" t="s">
        <v>59</v>
      </c>
      <c r="C13" s="26" t="s">
        <v>60</v>
      </c>
      <c r="D13" s="21" t="s">
        <v>61</v>
      </c>
      <c r="E13" s="21" t="s">
        <v>31</v>
      </c>
      <c r="F13" s="22">
        <v>1.0</v>
      </c>
      <c r="G13" s="22">
        <v>1.0</v>
      </c>
      <c r="H13" s="22">
        <v>2.0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5" t="s">
        <v>37</v>
      </c>
      <c r="T13" s="23">
        <f t="shared" si="1"/>
        <v>1250</v>
      </c>
      <c r="U13" s="21" t="s">
        <v>27</v>
      </c>
      <c r="V13" s="24">
        <f t="shared" si="2"/>
        <v>43973</v>
      </c>
      <c r="W13" s="21" t="s">
        <v>28</v>
      </c>
    </row>
    <row r="14" ht="15.75" customHeight="1">
      <c r="A14" s="18">
        <v>43973.79914693287</v>
      </c>
      <c r="B14" s="19" t="s">
        <v>62</v>
      </c>
      <c r="C14" s="26" t="s">
        <v>63</v>
      </c>
      <c r="D14" s="21"/>
      <c r="E14" s="21" t="s">
        <v>56</v>
      </c>
      <c r="F14" s="22"/>
      <c r="G14" s="22"/>
      <c r="H14" s="22">
        <v>1.0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5" t="s">
        <v>37</v>
      </c>
      <c r="T14" s="23">
        <f t="shared" si="1"/>
        <v>320</v>
      </c>
      <c r="U14" s="21" t="s">
        <v>27</v>
      </c>
      <c r="V14" s="24">
        <f t="shared" si="2"/>
        <v>43973</v>
      </c>
      <c r="W14" s="21" t="s">
        <v>28</v>
      </c>
    </row>
    <row r="15" ht="15.75" customHeight="1">
      <c r="A15" s="18">
        <v>43973.800583449076</v>
      </c>
      <c r="B15" s="19" t="s">
        <v>64</v>
      </c>
      <c r="C15" s="26" t="s">
        <v>65</v>
      </c>
      <c r="D15" s="21"/>
      <c r="E15" s="21" t="s">
        <v>56</v>
      </c>
      <c r="F15" s="22">
        <v>2.0</v>
      </c>
      <c r="G15" s="22">
        <v>1.0</v>
      </c>
      <c r="H15" s="22">
        <v>2.0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5" t="s">
        <v>37</v>
      </c>
      <c r="T15" s="23">
        <f t="shared" si="1"/>
        <v>1580</v>
      </c>
      <c r="U15" s="21" t="s">
        <v>27</v>
      </c>
      <c r="V15" s="24">
        <f t="shared" si="2"/>
        <v>43973</v>
      </c>
      <c r="W15" s="21" t="s">
        <v>28</v>
      </c>
    </row>
    <row r="16" ht="15.75" customHeight="1">
      <c r="A16" s="18">
        <v>43973.80223144676</v>
      </c>
      <c r="B16" s="19" t="s">
        <v>66</v>
      </c>
      <c r="C16" s="20"/>
      <c r="D16" s="21"/>
      <c r="E16" s="21" t="s">
        <v>67</v>
      </c>
      <c r="F16" s="22">
        <v>5.0</v>
      </c>
      <c r="G16" s="22"/>
      <c r="H16" s="22">
        <v>5.0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1" t="s">
        <v>26</v>
      </c>
      <c r="T16" s="23">
        <f t="shared" si="1"/>
        <v>3250</v>
      </c>
      <c r="U16" s="21" t="s">
        <v>27</v>
      </c>
      <c r="V16" s="24">
        <f t="shared" si="2"/>
        <v>43973</v>
      </c>
      <c r="W16" s="21" t="s">
        <v>28</v>
      </c>
    </row>
    <row r="17" ht="15.75" customHeight="1">
      <c r="A17" s="18">
        <v>43973.80291637732</v>
      </c>
      <c r="B17" s="19" t="s">
        <v>68</v>
      </c>
      <c r="C17" s="26" t="s">
        <v>69</v>
      </c>
      <c r="D17" s="21"/>
      <c r="E17" s="28" t="s">
        <v>56</v>
      </c>
      <c r="F17" s="22">
        <v>1.0</v>
      </c>
      <c r="G17" s="22">
        <v>1.0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1" t="s">
        <v>26</v>
      </c>
      <c r="T17" s="23">
        <f t="shared" si="1"/>
        <v>610</v>
      </c>
      <c r="U17" s="21" t="s">
        <v>27</v>
      </c>
      <c r="V17" s="24">
        <f t="shared" si="2"/>
        <v>43973</v>
      </c>
      <c r="W17" s="21" t="s">
        <v>28</v>
      </c>
    </row>
    <row r="18" ht="15.75" customHeight="1">
      <c r="A18" s="18">
        <v>43973.804049328704</v>
      </c>
      <c r="B18" s="19" t="s">
        <v>70</v>
      </c>
      <c r="C18" s="26" t="s">
        <v>71</v>
      </c>
      <c r="D18" s="21"/>
      <c r="E18" s="21" t="s">
        <v>56</v>
      </c>
      <c r="F18" s="22">
        <v>3.0</v>
      </c>
      <c r="G18" s="22">
        <v>3.0</v>
      </c>
      <c r="H18" s="22">
        <v>3.0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1" t="s">
        <v>26</v>
      </c>
      <c r="T18" s="23">
        <f t="shared" si="1"/>
        <v>2790</v>
      </c>
      <c r="U18" s="21" t="s">
        <v>27</v>
      </c>
      <c r="V18" s="24">
        <f t="shared" si="2"/>
        <v>43973</v>
      </c>
      <c r="W18" s="21" t="s">
        <v>28</v>
      </c>
    </row>
    <row r="19" ht="15.75" customHeight="1">
      <c r="A19" s="30">
        <v>43973.85055888889</v>
      </c>
      <c r="B19" s="31" t="s">
        <v>72</v>
      </c>
      <c r="C19" s="26" t="s">
        <v>73</v>
      </c>
      <c r="D19" s="32"/>
      <c r="E19" s="32" t="s">
        <v>31</v>
      </c>
      <c r="F19" s="33">
        <v>1.0</v>
      </c>
      <c r="G19" s="33">
        <v>1.0</v>
      </c>
      <c r="H19" s="33">
        <v>1.0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 t="s">
        <v>37</v>
      </c>
      <c r="T19" s="23">
        <f t="shared" si="1"/>
        <v>930</v>
      </c>
      <c r="U19" s="21" t="s">
        <v>27</v>
      </c>
      <c r="V19" s="24">
        <f t="shared" si="2"/>
        <v>43973</v>
      </c>
      <c r="W19" s="21" t="s">
        <v>28</v>
      </c>
    </row>
    <row r="20" ht="15.75" customHeight="1">
      <c r="A20" s="35">
        <v>43974.466483275464</v>
      </c>
      <c r="B20" s="36" t="s">
        <v>74</v>
      </c>
      <c r="C20" s="26" t="s">
        <v>75</v>
      </c>
      <c r="D20" s="37" t="s">
        <v>76</v>
      </c>
      <c r="E20" s="37" t="s">
        <v>36</v>
      </c>
      <c r="F20" s="38">
        <v>1.0</v>
      </c>
      <c r="G20" s="38">
        <v>1.0</v>
      </c>
      <c r="H20" s="38">
        <v>3.0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 t="s">
        <v>37</v>
      </c>
      <c r="T20" s="23">
        <f t="shared" si="1"/>
        <v>1570</v>
      </c>
      <c r="U20" s="21" t="s">
        <v>27</v>
      </c>
      <c r="V20" s="41">
        <f t="shared" si="2"/>
        <v>43974</v>
      </c>
      <c r="W20" s="37" t="s">
        <v>28</v>
      </c>
    </row>
    <row r="21" ht="15.75" customHeight="1">
      <c r="A21" s="42">
        <v>43974.02451809028</v>
      </c>
      <c r="B21" s="43" t="s">
        <v>70</v>
      </c>
      <c r="C21" s="44" t="s">
        <v>77</v>
      </c>
      <c r="D21" s="45"/>
      <c r="E21" s="45" t="s">
        <v>56</v>
      </c>
      <c r="F21" s="46">
        <v>1.0</v>
      </c>
      <c r="G21" s="46">
        <v>1.0</v>
      </c>
      <c r="H21" s="46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47" t="s">
        <v>37</v>
      </c>
      <c r="T21" s="23">
        <f t="shared" si="1"/>
        <v>610</v>
      </c>
      <c r="U21" s="45" t="s">
        <v>78</v>
      </c>
      <c r="V21" s="48">
        <f t="shared" si="2"/>
        <v>43974</v>
      </c>
      <c r="W21" s="45" t="s">
        <v>28</v>
      </c>
    </row>
    <row r="22" ht="15.75" customHeight="1">
      <c r="A22" s="18">
        <v>43974.848482002315</v>
      </c>
      <c r="B22" s="21" t="s">
        <v>79</v>
      </c>
      <c r="C22" s="26" t="s">
        <v>80</v>
      </c>
      <c r="D22" s="21"/>
      <c r="E22" s="21" t="s">
        <v>56</v>
      </c>
      <c r="F22" s="22">
        <v>2.0</v>
      </c>
      <c r="G22" s="22">
        <v>2.0</v>
      </c>
      <c r="H22" s="22">
        <v>2.0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5" t="s">
        <v>37</v>
      </c>
      <c r="T22" s="23">
        <f t="shared" si="1"/>
        <v>1860</v>
      </c>
      <c r="U22" s="21" t="s">
        <v>81</v>
      </c>
      <c r="V22" s="24">
        <f t="shared" si="2"/>
        <v>43974</v>
      </c>
      <c r="W22" s="21" t="s">
        <v>28</v>
      </c>
    </row>
    <row r="23" ht="15.75" customHeight="1">
      <c r="A23" s="30">
        <v>43974.853196041666</v>
      </c>
      <c r="B23" s="32" t="s">
        <v>82</v>
      </c>
      <c r="C23" s="26" t="s">
        <v>83</v>
      </c>
      <c r="D23" s="32" t="s">
        <v>84</v>
      </c>
      <c r="E23" s="32" t="s">
        <v>31</v>
      </c>
      <c r="F23" s="33">
        <v>2.0</v>
      </c>
      <c r="G23" s="33">
        <v>1.0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4" t="s">
        <v>37</v>
      </c>
      <c r="T23" s="23">
        <f t="shared" si="1"/>
        <v>940</v>
      </c>
      <c r="U23" s="21" t="s">
        <v>78</v>
      </c>
      <c r="V23" s="24">
        <f t="shared" si="2"/>
        <v>43974</v>
      </c>
      <c r="W23" s="32" t="s">
        <v>28</v>
      </c>
    </row>
    <row r="24" ht="15.75" customHeight="1">
      <c r="A24" s="30">
        <v>43974.94211758102</v>
      </c>
      <c r="B24" s="32" t="s">
        <v>85</v>
      </c>
      <c r="C24" s="26" t="s">
        <v>86</v>
      </c>
      <c r="D24" s="32"/>
      <c r="E24" s="32" t="s">
        <v>31</v>
      </c>
      <c r="F24" s="33">
        <v>1.0</v>
      </c>
      <c r="G24" s="33"/>
      <c r="H24" s="33">
        <v>2.0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 t="s">
        <v>37</v>
      </c>
      <c r="T24" s="23">
        <f t="shared" si="1"/>
        <v>970</v>
      </c>
      <c r="U24" s="21" t="s">
        <v>78</v>
      </c>
      <c r="V24" s="24">
        <f t="shared" si="2"/>
        <v>43974</v>
      </c>
      <c r="W24" s="32" t="s">
        <v>28</v>
      </c>
    </row>
    <row r="25" ht="15.75" customHeight="1">
      <c r="A25" s="30">
        <v>43974.94231003472</v>
      </c>
      <c r="B25" s="32" t="s">
        <v>87</v>
      </c>
      <c r="C25" s="26" t="s">
        <v>88</v>
      </c>
      <c r="D25" s="32"/>
      <c r="E25" s="32" t="s">
        <v>31</v>
      </c>
      <c r="F25" s="33"/>
      <c r="G25" s="33">
        <v>1.0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4" t="s">
        <v>37</v>
      </c>
      <c r="T25" s="23">
        <f t="shared" si="1"/>
        <v>280</v>
      </c>
      <c r="U25" s="21" t="s">
        <v>78</v>
      </c>
      <c r="V25" s="24">
        <f t="shared" si="2"/>
        <v>43974</v>
      </c>
      <c r="W25" s="32" t="s">
        <v>28</v>
      </c>
    </row>
    <row r="26" ht="15.75" customHeight="1">
      <c r="A26" s="30">
        <v>43974.99164702547</v>
      </c>
      <c r="B26" s="32" t="s">
        <v>89</v>
      </c>
      <c r="C26" s="26" t="s">
        <v>90</v>
      </c>
      <c r="D26" s="32"/>
      <c r="E26" s="32" t="s">
        <v>91</v>
      </c>
      <c r="F26" s="33">
        <v>2.0</v>
      </c>
      <c r="G26" s="33">
        <v>2.0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2" t="s">
        <v>26</v>
      </c>
      <c r="T26" s="23">
        <f t="shared" si="1"/>
        <v>1220</v>
      </c>
      <c r="U26" s="21" t="s">
        <v>78</v>
      </c>
      <c r="V26" s="24">
        <f t="shared" si="2"/>
        <v>43974</v>
      </c>
      <c r="W26" s="32" t="s">
        <v>28</v>
      </c>
    </row>
    <row r="27" ht="15.75" customHeight="1">
      <c r="A27" s="30">
        <v>43975.437940902775</v>
      </c>
      <c r="B27" s="49" t="s">
        <v>92</v>
      </c>
      <c r="C27" s="26" t="s">
        <v>93</v>
      </c>
      <c r="D27" s="32" t="s">
        <v>94</v>
      </c>
      <c r="E27" s="32" t="s">
        <v>67</v>
      </c>
      <c r="F27" s="33">
        <v>3.0</v>
      </c>
      <c r="G27" s="33"/>
      <c r="H27" s="33">
        <v>5.0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4" t="s">
        <v>32</v>
      </c>
      <c r="T27" s="23">
        <f t="shared" si="1"/>
        <v>2590</v>
      </c>
      <c r="U27" s="32" t="s">
        <v>81</v>
      </c>
      <c r="V27" s="24">
        <f t="shared" si="2"/>
        <v>43975</v>
      </c>
      <c r="W27" s="49" t="s">
        <v>28</v>
      </c>
    </row>
    <row r="28" ht="15.75" customHeight="1">
      <c r="A28" s="30">
        <v>43975.446336423614</v>
      </c>
      <c r="B28" s="32" t="s">
        <v>95</v>
      </c>
      <c r="C28" s="26" t="s">
        <v>96</v>
      </c>
      <c r="D28" s="32"/>
      <c r="E28" s="32" t="s">
        <v>36</v>
      </c>
      <c r="F28" s="33">
        <v>2.0</v>
      </c>
      <c r="G28" s="33">
        <v>2.0</v>
      </c>
      <c r="H28" s="33">
        <v>2.0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 t="s">
        <v>37</v>
      </c>
      <c r="T28" s="23">
        <f t="shared" si="1"/>
        <v>1860</v>
      </c>
      <c r="U28" s="21" t="s">
        <v>81</v>
      </c>
      <c r="V28" s="24">
        <f t="shared" si="2"/>
        <v>43975</v>
      </c>
      <c r="W28" s="32" t="s">
        <v>28</v>
      </c>
    </row>
    <row r="29" ht="15.75" customHeight="1">
      <c r="A29" s="30">
        <v>43975.77442646991</v>
      </c>
      <c r="B29" s="32" t="s">
        <v>97</v>
      </c>
      <c r="C29" s="20" t="s">
        <v>98</v>
      </c>
      <c r="D29" s="32"/>
      <c r="E29" s="32" t="s">
        <v>31</v>
      </c>
      <c r="F29" s="33"/>
      <c r="G29" s="33"/>
      <c r="H29" s="33">
        <v>1.0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4" t="s">
        <v>32</v>
      </c>
      <c r="T29" s="23">
        <f t="shared" si="1"/>
        <v>320</v>
      </c>
      <c r="U29" s="21" t="s">
        <v>78</v>
      </c>
      <c r="V29" s="24">
        <f t="shared" si="2"/>
        <v>43975</v>
      </c>
      <c r="W29" s="32" t="s">
        <v>28</v>
      </c>
    </row>
    <row r="30" ht="15.75" customHeight="1">
      <c r="A30" s="30">
        <v>43975.77485269676</v>
      </c>
      <c r="B30" s="32" t="s">
        <v>99</v>
      </c>
      <c r="C30" s="20"/>
      <c r="D30" s="32"/>
      <c r="E30" s="32" t="s">
        <v>36</v>
      </c>
      <c r="F30" s="33">
        <v>1.0</v>
      </c>
      <c r="G30" s="33">
        <v>1.0</v>
      </c>
      <c r="H30" s="33">
        <v>1.0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 t="s">
        <v>37</v>
      </c>
      <c r="T30" s="23">
        <f t="shared" si="1"/>
        <v>930</v>
      </c>
      <c r="U30" s="21" t="s">
        <v>81</v>
      </c>
      <c r="V30" s="24">
        <f t="shared" si="2"/>
        <v>43975</v>
      </c>
      <c r="W30" s="32" t="s">
        <v>28</v>
      </c>
    </row>
    <row r="31" ht="15.75" customHeight="1">
      <c r="A31" s="30">
        <v>43975.77667042824</v>
      </c>
      <c r="B31" s="32" t="s">
        <v>100</v>
      </c>
      <c r="C31" s="26" t="s">
        <v>101</v>
      </c>
      <c r="D31" s="21"/>
      <c r="E31" s="32" t="s">
        <v>102</v>
      </c>
      <c r="F31" s="33">
        <v>3.0</v>
      </c>
      <c r="G31" s="33">
        <v>4.0</v>
      </c>
      <c r="H31" s="33">
        <v>3.0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4" t="s">
        <v>37</v>
      </c>
      <c r="T31" s="23">
        <f t="shared" si="1"/>
        <v>3070</v>
      </c>
      <c r="U31" s="21" t="s">
        <v>81</v>
      </c>
      <c r="V31" s="24">
        <f t="shared" si="2"/>
        <v>43975</v>
      </c>
      <c r="W31" s="32" t="s">
        <v>28</v>
      </c>
    </row>
    <row r="32" ht="15.75" customHeight="1">
      <c r="A32" s="30">
        <v>43975.779249259256</v>
      </c>
      <c r="B32" s="32" t="s">
        <v>95</v>
      </c>
      <c r="C32" s="26" t="s">
        <v>96</v>
      </c>
      <c r="D32" s="32"/>
      <c r="E32" s="32" t="s">
        <v>36</v>
      </c>
      <c r="F32" s="33"/>
      <c r="G32" s="33"/>
      <c r="H32" s="33">
        <v>10.0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 t="s">
        <v>37</v>
      </c>
      <c r="T32" s="23">
        <f t="shared" si="1"/>
        <v>3200</v>
      </c>
      <c r="U32" s="21" t="s">
        <v>103</v>
      </c>
      <c r="V32" s="24">
        <f t="shared" si="2"/>
        <v>43975</v>
      </c>
      <c r="W32" s="32" t="s">
        <v>28</v>
      </c>
    </row>
    <row r="33" ht="15.75" customHeight="1">
      <c r="A33" s="30">
        <v>43975.78246079861</v>
      </c>
      <c r="B33" s="32" t="s">
        <v>104</v>
      </c>
      <c r="C33" s="26" t="s">
        <v>42</v>
      </c>
      <c r="D33" s="32"/>
      <c r="E33" s="32" t="s">
        <v>43</v>
      </c>
      <c r="F33" s="33"/>
      <c r="G33" s="33">
        <v>1.0</v>
      </c>
      <c r="H33" s="33">
        <v>2.0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4" t="s">
        <v>32</v>
      </c>
      <c r="T33" s="23">
        <f t="shared" si="1"/>
        <v>920</v>
      </c>
      <c r="U33" s="21" t="s">
        <v>78</v>
      </c>
      <c r="V33" s="24">
        <f t="shared" si="2"/>
        <v>43975</v>
      </c>
      <c r="W33" s="32" t="s">
        <v>28</v>
      </c>
    </row>
    <row r="34" ht="15.75" customHeight="1">
      <c r="A34" s="30">
        <v>43975.78599895834</v>
      </c>
      <c r="B34" s="32" t="s">
        <v>105</v>
      </c>
      <c r="C34" s="26" t="s">
        <v>106</v>
      </c>
      <c r="D34" s="32" t="s">
        <v>107</v>
      </c>
      <c r="E34" s="32" t="s">
        <v>36</v>
      </c>
      <c r="F34" s="33">
        <v>3.0</v>
      </c>
      <c r="G34" s="33">
        <v>3.0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 t="s">
        <v>37</v>
      </c>
      <c r="T34" s="23">
        <f t="shared" si="1"/>
        <v>1830</v>
      </c>
      <c r="U34" s="21" t="s">
        <v>78</v>
      </c>
      <c r="V34" s="24">
        <f t="shared" si="2"/>
        <v>43975</v>
      </c>
      <c r="W34" s="32" t="s">
        <v>28</v>
      </c>
    </row>
    <row r="35" ht="15.75" customHeight="1">
      <c r="A35" s="18">
        <v>43975.82389991898</v>
      </c>
      <c r="B35" s="21" t="s">
        <v>108</v>
      </c>
      <c r="C35" s="26" t="s">
        <v>109</v>
      </c>
      <c r="D35" s="21"/>
      <c r="E35" s="21" t="s">
        <v>31</v>
      </c>
      <c r="F35" s="22">
        <v>1.0</v>
      </c>
      <c r="G35" s="22"/>
      <c r="H35" s="22">
        <v>1.0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5" t="s">
        <v>37</v>
      </c>
      <c r="T35" s="23">
        <f t="shared" si="1"/>
        <v>650</v>
      </c>
      <c r="U35" s="21" t="s">
        <v>78</v>
      </c>
      <c r="V35" s="24">
        <f t="shared" si="2"/>
        <v>43975</v>
      </c>
      <c r="W35" s="21" t="s">
        <v>28</v>
      </c>
    </row>
    <row r="36" ht="15.75" customHeight="1">
      <c r="A36" s="18">
        <v>43975.824757326394</v>
      </c>
      <c r="B36" s="21" t="s">
        <v>108</v>
      </c>
      <c r="C36" s="26" t="s">
        <v>109</v>
      </c>
      <c r="D36" s="21"/>
      <c r="E36" s="21" t="s">
        <v>102</v>
      </c>
      <c r="F36" s="22">
        <v>1.0</v>
      </c>
      <c r="G36" s="22"/>
      <c r="H36" s="22">
        <v>1.0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5" t="s">
        <v>37</v>
      </c>
      <c r="T36" s="23">
        <f t="shared" si="1"/>
        <v>650</v>
      </c>
      <c r="U36" s="21" t="s">
        <v>78</v>
      </c>
      <c r="V36" s="24">
        <f t="shared" si="2"/>
        <v>43975</v>
      </c>
      <c r="W36" s="21" t="s">
        <v>28</v>
      </c>
    </row>
    <row r="37" ht="15.75" customHeight="1">
      <c r="A37" s="18">
        <v>43976.53237959491</v>
      </c>
      <c r="B37" s="21" t="s">
        <v>110</v>
      </c>
      <c r="C37" s="26" t="s">
        <v>111</v>
      </c>
      <c r="D37" s="21" t="s">
        <v>112</v>
      </c>
      <c r="E37" s="21" t="s">
        <v>36</v>
      </c>
      <c r="F37" s="22">
        <v>2.0</v>
      </c>
      <c r="G37" s="22">
        <v>1.0</v>
      </c>
      <c r="H37" s="22">
        <v>2.0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5" t="s">
        <v>37</v>
      </c>
      <c r="T37" s="23">
        <f t="shared" si="1"/>
        <v>1580</v>
      </c>
      <c r="U37" s="21" t="s">
        <v>81</v>
      </c>
      <c r="V37" s="24">
        <f t="shared" si="2"/>
        <v>43976</v>
      </c>
      <c r="W37" s="21" t="s">
        <v>28</v>
      </c>
    </row>
    <row r="38" ht="15.75" customHeight="1">
      <c r="A38" s="18">
        <v>43976.53630569445</v>
      </c>
      <c r="B38" s="21" t="s">
        <v>113</v>
      </c>
      <c r="C38" s="26" t="s">
        <v>114</v>
      </c>
      <c r="D38" s="21" t="s">
        <v>115</v>
      </c>
      <c r="E38" s="28" t="s">
        <v>47</v>
      </c>
      <c r="F38" s="29">
        <v>1.0</v>
      </c>
      <c r="G38" s="29">
        <v>1.0</v>
      </c>
      <c r="H38" s="22">
        <v>1.0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5" t="s">
        <v>37</v>
      </c>
      <c r="T38" s="23">
        <f t="shared" si="1"/>
        <v>930</v>
      </c>
      <c r="U38" s="21" t="s">
        <v>103</v>
      </c>
      <c r="V38" s="24">
        <f t="shared" si="2"/>
        <v>43976</v>
      </c>
      <c r="W38" s="21" t="s">
        <v>28</v>
      </c>
    </row>
    <row r="39" ht="15.75" customHeight="1">
      <c r="A39" s="18">
        <v>43976.55053479166</v>
      </c>
      <c r="B39" s="21" t="s">
        <v>116</v>
      </c>
      <c r="C39" s="26" t="s">
        <v>117</v>
      </c>
      <c r="D39" s="21" t="s">
        <v>118</v>
      </c>
      <c r="E39" s="21" t="s">
        <v>31</v>
      </c>
      <c r="F39" s="22">
        <v>1.0</v>
      </c>
      <c r="G39" s="22">
        <v>1.0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5" t="s">
        <v>37</v>
      </c>
      <c r="T39" s="23">
        <f t="shared" si="1"/>
        <v>610</v>
      </c>
      <c r="U39" s="21" t="s">
        <v>78</v>
      </c>
      <c r="V39" s="24">
        <f t="shared" si="2"/>
        <v>43976</v>
      </c>
      <c r="W39" s="21" t="s">
        <v>28</v>
      </c>
    </row>
    <row r="40" ht="15.75" customHeight="1">
      <c r="A40" s="50">
        <v>43976.779839849536</v>
      </c>
      <c r="B40" s="49" t="s">
        <v>119</v>
      </c>
      <c r="C40" s="26" t="s">
        <v>120</v>
      </c>
      <c r="D40" s="51"/>
      <c r="E40" s="32" t="s">
        <v>56</v>
      </c>
      <c r="F40" s="33">
        <v>1.0</v>
      </c>
      <c r="G40" s="52"/>
      <c r="H40" s="33">
        <v>1.0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2" t="s">
        <v>26</v>
      </c>
      <c r="T40" s="23">
        <f t="shared" si="1"/>
        <v>650</v>
      </c>
      <c r="U40" s="21" t="s">
        <v>121</v>
      </c>
      <c r="V40" s="24">
        <f t="shared" si="2"/>
        <v>43976</v>
      </c>
      <c r="W40" s="32" t="s">
        <v>28</v>
      </c>
    </row>
    <row r="41" ht="15.75" customHeight="1">
      <c r="A41" s="30">
        <v>43977.49501118055</v>
      </c>
      <c r="B41" s="32" t="s">
        <v>122</v>
      </c>
      <c r="C41" s="26" t="s">
        <v>123</v>
      </c>
      <c r="D41" s="32"/>
      <c r="E41" s="32" t="s">
        <v>36</v>
      </c>
      <c r="F41" s="33">
        <v>1.0</v>
      </c>
      <c r="G41" s="33"/>
      <c r="H41" s="33">
        <v>1.0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5" t="s">
        <v>32</v>
      </c>
      <c r="T41" s="23">
        <f t="shared" si="1"/>
        <v>650</v>
      </c>
      <c r="U41" s="21" t="s">
        <v>78</v>
      </c>
      <c r="V41" s="24">
        <f t="shared" si="2"/>
        <v>43977</v>
      </c>
      <c r="W41" s="32" t="s">
        <v>28</v>
      </c>
    </row>
    <row r="42" ht="15.75" customHeight="1">
      <c r="A42" s="30">
        <v>43977.497861979165</v>
      </c>
      <c r="B42" s="31" t="s">
        <v>124</v>
      </c>
      <c r="C42" s="26" t="s">
        <v>125</v>
      </c>
      <c r="D42" s="32" t="s">
        <v>126</v>
      </c>
      <c r="E42" s="32" t="s">
        <v>41</v>
      </c>
      <c r="F42" s="33">
        <v>1.0</v>
      </c>
      <c r="G42" s="33">
        <v>1.0</v>
      </c>
      <c r="H42" s="33">
        <v>2.0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5" t="s">
        <v>32</v>
      </c>
      <c r="T42" s="23">
        <f t="shared" si="1"/>
        <v>1250</v>
      </c>
      <c r="U42" s="21" t="s">
        <v>78</v>
      </c>
      <c r="V42" s="24">
        <f t="shared" si="2"/>
        <v>43977</v>
      </c>
      <c r="W42" s="32" t="s">
        <v>28</v>
      </c>
    </row>
    <row r="43" ht="15.75" customHeight="1">
      <c r="A43" s="18">
        <v>43977.52470148148</v>
      </c>
      <c r="B43" s="19" t="s">
        <v>127</v>
      </c>
      <c r="C43" s="26" t="s">
        <v>128</v>
      </c>
      <c r="D43" s="21" t="s">
        <v>129</v>
      </c>
      <c r="E43" s="21" t="s">
        <v>41</v>
      </c>
      <c r="F43" s="22">
        <v>1.0</v>
      </c>
      <c r="G43" s="22">
        <v>1.0</v>
      </c>
      <c r="H43" s="22">
        <v>1.0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5" t="s">
        <v>37</v>
      </c>
      <c r="T43" s="23">
        <f t="shared" si="1"/>
        <v>930</v>
      </c>
      <c r="U43" s="21" t="s">
        <v>78</v>
      </c>
      <c r="V43" s="24">
        <f t="shared" si="2"/>
        <v>43977</v>
      </c>
      <c r="W43" s="21" t="s">
        <v>28</v>
      </c>
    </row>
    <row r="44" ht="15.75" customHeight="1">
      <c r="A44" s="30">
        <v>43977.68686818287</v>
      </c>
      <c r="B44" s="31" t="s">
        <v>130</v>
      </c>
      <c r="C44" s="26" t="s">
        <v>131</v>
      </c>
      <c r="D44" s="32" t="s">
        <v>132</v>
      </c>
      <c r="E44" s="32" t="s">
        <v>31</v>
      </c>
      <c r="F44" s="33"/>
      <c r="G44" s="33"/>
      <c r="H44" s="33">
        <v>3.0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4" t="s">
        <v>37</v>
      </c>
      <c r="T44" s="23">
        <f t="shared" si="1"/>
        <v>960</v>
      </c>
      <c r="U44" s="21" t="s">
        <v>81</v>
      </c>
      <c r="V44" s="24">
        <f t="shared" si="2"/>
        <v>43977</v>
      </c>
      <c r="W44" s="32" t="s">
        <v>28</v>
      </c>
    </row>
    <row r="45" ht="15.75" customHeight="1">
      <c r="A45" s="18">
        <v>43977.94759001158</v>
      </c>
      <c r="B45" s="19" t="s">
        <v>133</v>
      </c>
      <c r="C45" s="26" t="s">
        <v>134</v>
      </c>
      <c r="D45" s="21" t="s">
        <v>135</v>
      </c>
      <c r="E45" s="21" t="s">
        <v>136</v>
      </c>
      <c r="F45" s="22">
        <v>2.0</v>
      </c>
      <c r="G45" s="22">
        <v>3.0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5" t="s">
        <v>37</v>
      </c>
      <c r="T45" s="23">
        <f t="shared" si="1"/>
        <v>1500</v>
      </c>
      <c r="U45" s="21" t="s">
        <v>78</v>
      </c>
      <c r="V45" s="24">
        <f t="shared" si="2"/>
        <v>43977</v>
      </c>
      <c r="W45" s="21" t="s">
        <v>28</v>
      </c>
    </row>
    <row r="46" ht="15.75" customHeight="1">
      <c r="A46" s="18">
        <v>43978.34673478009</v>
      </c>
      <c r="B46" s="21" t="s">
        <v>137</v>
      </c>
      <c r="C46" s="26" t="s">
        <v>138</v>
      </c>
      <c r="D46" s="21" t="s">
        <v>139</v>
      </c>
      <c r="E46" s="21" t="s">
        <v>54</v>
      </c>
      <c r="F46" s="22"/>
      <c r="G46" s="22"/>
      <c r="H46" s="22">
        <v>1.0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5" t="s">
        <v>32</v>
      </c>
      <c r="T46" s="23">
        <f t="shared" si="1"/>
        <v>320</v>
      </c>
      <c r="U46" s="21" t="s">
        <v>78</v>
      </c>
      <c r="V46" s="24">
        <f t="shared" si="2"/>
        <v>43978</v>
      </c>
      <c r="W46" s="21" t="s">
        <v>28</v>
      </c>
    </row>
    <row r="47" ht="15.75" customHeight="1">
      <c r="A47" s="18">
        <v>43978.35260313658</v>
      </c>
      <c r="B47" s="21" t="s">
        <v>140</v>
      </c>
      <c r="C47" s="26" t="s">
        <v>141</v>
      </c>
      <c r="D47" s="21" t="s">
        <v>142</v>
      </c>
      <c r="E47" s="21" t="s">
        <v>31</v>
      </c>
      <c r="F47" s="22"/>
      <c r="G47" s="22"/>
      <c r="H47" s="22">
        <v>1.0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1" t="s">
        <v>26</v>
      </c>
      <c r="T47" s="23">
        <f t="shared" si="1"/>
        <v>320</v>
      </c>
      <c r="U47" s="21" t="s">
        <v>103</v>
      </c>
      <c r="V47" s="24">
        <f t="shared" si="2"/>
        <v>43978</v>
      </c>
      <c r="W47" s="21" t="s">
        <v>28</v>
      </c>
    </row>
    <row r="48" ht="15.75" customHeight="1">
      <c r="A48" s="18">
        <v>43978.3597255787</v>
      </c>
      <c r="B48" s="21" t="s">
        <v>143</v>
      </c>
      <c r="C48" s="20"/>
      <c r="D48" s="21"/>
      <c r="E48" s="21" t="s">
        <v>31</v>
      </c>
      <c r="F48" s="22"/>
      <c r="G48" s="22"/>
      <c r="H48" s="22">
        <v>3.0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1" t="s">
        <v>26</v>
      </c>
      <c r="T48" s="23">
        <f t="shared" si="1"/>
        <v>960</v>
      </c>
      <c r="U48" s="21" t="s">
        <v>81</v>
      </c>
      <c r="V48" s="24">
        <f t="shared" si="2"/>
        <v>43978</v>
      </c>
      <c r="W48" s="21" t="s">
        <v>28</v>
      </c>
    </row>
    <row r="49" ht="15.75" customHeight="1">
      <c r="A49" s="18">
        <v>43979.76262414352</v>
      </c>
      <c r="B49" s="19" t="s">
        <v>144</v>
      </c>
      <c r="C49" s="26" t="s">
        <v>145</v>
      </c>
      <c r="D49" s="21" t="s">
        <v>146</v>
      </c>
      <c r="E49" s="21" t="s">
        <v>36</v>
      </c>
      <c r="F49" s="22">
        <v>1.0</v>
      </c>
      <c r="G49" s="22">
        <v>1.0</v>
      </c>
      <c r="H49" s="22">
        <v>1.0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5" t="s">
        <v>37</v>
      </c>
      <c r="T49" s="23">
        <f t="shared" si="1"/>
        <v>930</v>
      </c>
      <c r="U49" s="21" t="s">
        <v>81</v>
      </c>
      <c r="V49" s="24">
        <f t="shared" si="2"/>
        <v>43979</v>
      </c>
      <c r="W49" s="21" t="s">
        <v>28</v>
      </c>
    </row>
    <row r="50" ht="15.75" customHeight="1">
      <c r="A50" s="18">
        <v>43979.84195278936</v>
      </c>
      <c r="B50" s="19" t="s">
        <v>147</v>
      </c>
      <c r="C50" s="26" t="s">
        <v>71</v>
      </c>
      <c r="D50" s="21"/>
      <c r="E50" s="21" t="s">
        <v>54</v>
      </c>
      <c r="F50" s="22">
        <v>1.0</v>
      </c>
      <c r="G50" s="22">
        <v>1.0</v>
      </c>
      <c r="H50" s="22">
        <v>1.0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3" t="s">
        <v>37</v>
      </c>
      <c r="T50" s="23">
        <f t="shared" si="1"/>
        <v>930</v>
      </c>
      <c r="U50" s="21" t="s">
        <v>81</v>
      </c>
      <c r="V50" s="24">
        <f t="shared" si="2"/>
        <v>43979</v>
      </c>
      <c r="W50" s="21" t="s">
        <v>28</v>
      </c>
    </row>
    <row r="51" ht="15.75" customHeight="1">
      <c r="A51" s="42">
        <v>43979.884452847225</v>
      </c>
      <c r="B51" s="43" t="s">
        <v>29</v>
      </c>
      <c r="C51" s="26" t="s">
        <v>148</v>
      </c>
      <c r="D51" s="45"/>
      <c r="E51" s="45" t="s">
        <v>47</v>
      </c>
      <c r="F51" s="46">
        <v>1.0</v>
      </c>
      <c r="G51" s="46">
        <v>1.0</v>
      </c>
      <c r="H51" s="46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5" t="s">
        <v>37</v>
      </c>
      <c r="T51" s="23">
        <f t="shared" si="1"/>
        <v>610</v>
      </c>
      <c r="U51" s="45" t="s">
        <v>121</v>
      </c>
      <c r="V51" s="48">
        <f t="shared" si="2"/>
        <v>43979</v>
      </c>
      <c r="W51" s="45" t="s">
        <v>28</v>
      </c>
    </row>
    <row r="52" ht="15.75" customHeight="1">
      <c r="A52" s="18">
        <v>43979.88520491898</v>
      </c>
      <c r="B52" s="21" t="s">
        <v>149</v>
      </c>
      <c r="C52" s="26" t="s">
        <v>150</v>
      </c>
      <c r="D52" s="21"/>
      <c r="E52" s="21" t="s">
        <v>56</v>
      </c>
      <c r="F52" s="22">
        <v>2.0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5" t="s">
        <v>37</v>
      </c>
      <c r="T52" s="23">
        <f t="shared" si="1"/>
        <v>660</v>
      </c>
      <c r="U52" s="21" t="s">
        <v>81</v>
      </c>
      <c r="V52" s="24">
        <f t="shared" si="2"/>
        <v>43979</v>
      </c>
      <c r="W52" s="21" t="s">
        <v>28</v>
      </c>
    </row>
    <row r="53" ht="15.75" customHeight="1">
      <c r="A53" s="18">
        <v>43979.88607315972</v>
      </c>
      <c r="B53" s="21" t="s">
        <v>151</v>
      </c>
      <c r="C53" s="26" t="s">
        <v>152</v>
      </c>
      <c r="D53" s="21"/>
      <c r="E53" s="21" t="s">
        <v>67</v>
      </c>
      <c r="F53" s="22">
        <v>1.0</v>
      </c>
      <c r="G53" s="22">
        <v>1.0</v>
      </c>
      <c r="H53" s="22">
        <v>1.0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5" t="s">
        <v>37</v>
      </c>
      <c r="T53" s="23">
        <f t="shared" si="1"/>
        <v>930</v>
      </c>
      <c r="U53" s="21" t="s">
        <v>121</v>
      </c>
      <c r="V53" s="24">
        <f t="shared" si="2"/>
        <v>43979</v>
      </c>
      <c r="W53" s="21" t="s">
        <v>28</v>
      </c>
    </row>
    <row r="54" ht="15.75" customHeight="1">
      <c r="A54" s="18">
        <v>43979.88746201389</v>
      </c>
      <c r="B54" s="21" t="s">
        <v>153</v>
      </c>
      <c r="C54" s="26" t="s">
        <v>154</v>
      </c>
      <c r="D54" s="21"/>
      <c r="E54" s="21" t="s">
        <v>36</v>
      </c>
      <c r="F54" s="22">
        <v>1.0</v>
      </c>
      <c r="G54" s="22">
        <v>1.0</v>
      </c>
      <c r="H54" s="22">
        <v>1.0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5" t="s">
        <v>37</v>
      </c>
      <c r="T54" s="23">
        <f t="shared" si="1"/>
        <v>930</v>
      </c>
      <c r="U54" s="21" t="s">
        <v>81</v>
      </c>
      <c r="V54" s="24">
        <f t="shared" si="2"/>
        <v>43979</v>
      </c>
      <c r="W54" s="21" t="s">
        <v>28</v>
      </c>
    </row>
    <row r="55" ht="30.0" customHeight="1">
      <c r="A55" s="18">
        <v>43980.47275883102</v>
      </c>
      <c r="B55" s="28" t="s">
        <v>155</v>
      </c>
      <c r="C55" s="26" t="s">
        <v>156</v>
      </c>
      <c r="D55" s="21"/>
      <c r="E55" s="21" t="s">
        <v>36</v>
      </c>
      <c r="F55" s="22">
        <v>1.0</v>
      </c>
      <c r="G55" s="22"/>
      <c r="H55" s="22">
        <v>2.0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5" t="s">
        <v>32</v>
      </c>
      <c r="T55" s="23">
        <f t="shared" si="1"/>
        <v>970</v>
      </c>
      <c r="U55" s="21" t="s">
        <v>121</v>
      </c>
      <c r="V55" s="24">
        <f t="shared" si="2"/>
        <v>43980</v>
      </c>
      <c r="W55" s="21" t="s">
        <v>28</v>
      </c>
    </row>
    <row r="56" ht="15.75" customHeight="1">
      <c r="A56" s="30">
        <v>43980.72583576389</v>
      </c>
      <c r="B56" s="49" t="s">
        <v>157</v>
      </c>
      <c r="C56" s="20"/>
      <c r="D56" s="32"/>
      <c r="E56" s="32" t="s">
        <v>56</v>
      </c>
      <c r="F56" s="33"/>
      <c r="G56" s="33"/>
      <c r="H56" s="33">
        <v>2.0</v>
      </c>
      <c r="I56" s="33"/>
      <c r="J56" s="33"/>
      <c r="K56" s="33"/>
      <c r="L56" s="22"/>
      <c r="M56" s="22"/>
      <c r="N56" s="22"/>
      <c r="O56" s="22"/>
      <c r="P56" s="22"/>
      <c r="Q56" s="22"/>
      <c r="R56" s="22"/>
      <c r="S56" s="25" t="s">
        <v>32</v>
      </c>
      <c r="T56" s="23">
        <f t="shared" si="1"/>
        <v>640</v>
      </c>
      <c r="U56" s="32" t="s">
        <v>121</v>
      </c>
      <c r="V56" s="24">
        <f t="shared" si="2"/>
        <v>43980</v>
      </c>
      <c r="W56" s="32" t="s">
        <v>28</v>
      </c>
    </row>
    <row r="57" ht="15.75" customHeight="1">
      <c r="A57" s="30">
        <v>43980.72898042824</v>
      </c>
      <c r="B57" s="32" t="s">
        <v>158</v>
      </c>
      <c r="C57" s="26" t="s">
        <v>159</v>
      </c>
      <c r="D57" s="32"/>
      <c r="E57" s="32" t="s">
        <v>36</v>
      </c>
      <c r="F57" s="33">
        <v>1.0</v>
      </c>
      <c r="G57" s="33"/>
      <c r="H57" s="33">
        <v>1.0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4" t="s">
        <v>32</v>
      </c>
      <c r="T57" s="23">
        <f t="shared" si="1"/>
        <v>650</v>
      </c>
      <c r="U57" s="32" t="s">
        <v>121</v>
      </c>
      <c r="V57" s="24">
        <f t="shared" si="2"/>
        <v>43980</v>
      </c>
      <c r="W57" s="32" t="s">
        <v>28</v>
      </c>
    </row>
    <row r="58" ht="15.75" customHeight="1">
      <c r="A58" s="18">
        <v>43981.7619444213</v>
      </c>
      <c r="B58" s="21" t="s">
        <v>160</v>
      </c>
      <c r="C58" s="26" t="s">
        <v>161</v>
      </c>
      <c r="D58" s="21" t="s">
        <v>162</v>
      </c>
      <c r="E58" s="21" t="s">
        <v>31</v>
      </c>
      <c r="F58" s="22"/>
      <c r="G58" s="22"/>
      <c r="H58" s="22">
        <v>1.0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5" t="s">
        <v>32</v>
      </c>
      <c r="T58" s="23">
        <f t="shared" si="1"/>
        <v>320</v>
      </c>
      <c r="U58" s="32" t="s">
        <v>121</v>
      </c>
      <c r="V58" s="24">
        <f t="shared" si="2"/>
        <v>43981</v>
      </c>
      <c r="W58" s="21" t="s">
        <v>28</v>
      </c>
    </row>
    <row r="59" ht="15.75" customHeight="1">
      <c r="A59" s="18">
        <v>43981.77739982639</v>
      </c>
      <c r="B59" s="21" t="s">
        <v>163</v>
      </c>
      <c r="C59" s="26" t="s">
        <v>164</v>
      </c>
      <c r="D59" s="21"/>
      <c r="E59" s="21" t="s">
        <v>31</v>
      </c>
      <c r="F59" s="22"/>
      <c r="G59" s="22"/>
      <c r="H59" s="22">
        <v>1.0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5" t="s">
        <v>37</v>
      </c>
      <c r="T59" s="23">
        <f t="shared" si="1"/>
        <v>320</v>
      </c>
      <c r="U59" s="32" t="s">
        <v>165</v>
      </c>
      <c r="V59" s="24">
        <f t="shared" si="2"/>
        <v>43981</v>
      </c>
      <c r="W59" s="21" t="s">
        <v>28</v>
      </c>
    </row>
    <row r="60" ht="15.75" customHeight="1">
      <c r="A60" s="18">
        <v>43981.77818476852</v>
      </c>
      <c r="B60" s="21" t="s">
        <v>166</v>
      </c>
      <c r="C60" s="26" t="s">
        <v>96</v>
      </c>
      <c r="D60" s="21"/>
      <c r="E60" s="21" t="s">
        <v>36</v>
      </c>
      <c r="F60" s="22">
        <v>2.0</v>
      </c>
      <c r="G60" s="22">
        <v>2.0</v>
      </c>
      <c r="H60" s="22">
        <v>5.0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5" t="s">
        <v>37</v>
      </c>
      <c r="T60" s="23">
        <f t="shared" si="1"/>
        <v>2820</v>
      </c>
      <c r="U60" s="32" t="s">
        <v>167</v>
      </c>
      <c r="V60" s="24">
        <f t="shared" si="2"/>
        <v>43981</v>
      </c>
      <c r="W60" s="21" t="s">
        <v>28</v>
      </c>
    </row>
    <row r="61" ht="15.75" customHeight="1">
      <c r="A61" s="18">
        <v>43981.7835959838</v>
      </c>
      <c r="B61" s="21" t="s">
        <v>168</v>
      </c>
      <c r="C61" s="26" t="s">
        <v>169</v>
      </c>
      <c r="D61" s="21" t="s">
        <v>170</v>
      </c>
      <c r="E61" s="21" t="s">
        <v>47</v>
      </c>
      <c r="F61" s="22">
        <v>1.0</v>
      </c>
      <c r="G61" s="22"/>
      <c r="H61" s="22">
        <v>1.0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5" t="s">
        <v>32</v>
      </c>
      <c r="T61" s="23">
        <f t="shared" si="1"/>
        <v>650</v>
      </c>
      <c r="U61" s="32" t="s">
        <v>165</v>
      </c>
      <c r="V61" s="24">
        <f t="shared" si="2"/>
        <v>43981</v>
      </c>
      <c r="W61" s="21" t="s">
        <v>28</v>
      </c>
    </row>
    <row r="62" ht="15.75" customHeight="1">
      <c r="A62" s="18">
        <v>43981.82414696759</v>
      </c>
      <c r="B62" s="21" t="s">
        <v>171</v>
      </c>
      <c r="C62" s="26" t="s">
        <v>172</v>
      </c>
      <c r="D62" s="21"/>
      <c r="E62" s="21" t="s">
        <v>31</v>
      </c>
      <c r="F62" s="22"/>
      <c r="G62" s="22"/>
      <c r="H62" s="22">
        <v>1.0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5" t="s">
        <v>37</v>
      </c>
      <c r="T62" s="23">
        <f t="shared" si="1"/>
        <v>320</v>
      </c>
      <c r="U62" s="32" t="s">
        <v>165</v>
      </c>
      <c r="V62" s="24">
        <f t="shared" si="2"/>
        <v>43981</v>
      </c>
      <c r="W62" s="21" t="s">
        <v>28</v>
      </c>
    </row>
    <row r="63" ht="15.75" customHeight="1">
      <c r="A63" s="18">
        <v>43981.8320284838</v>
      </c>
      <c r="B63" s="21" t="s">
        <v>173</v>
      </c>
      <c r="C63" s="26" t="s">
        <v>174</v>
      </c>
      <c r="D63" s="21"/>
      <c r="E63" s="21" t="s">
        <v>31</v>
      </c>
      <c r="F63" s="22">
        <v>1.0</v>
      </c>
      <c r="G63" s="22">
        <v>2.0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5" t="s">
        <v>37</v>
      </c>
      <c r="T63" s="23">
        <f t="shared" si="1"/>
        <v>890</v>
      </c>
      <c r="U63" s="32" t="s">
        <v>121</v>
      </c>
      <c r="V63" s="24">
        <f t="shared" si="2"/>
        <v>43981</v>
      </c>
      <c r="W63" s="21" t="s">
        <v>28</v>
      </c>
    </row>
    <row r="64" ht="15.75" customHeight="1">
      <c r="A64" s="18">
        <v>43981.86259640046</v>
      </c>
      <c r="B64" s="21" t="s">
        <v>175</v>
      </c>
      <c r="C64" s="26" t="s">
        <v>176</v>
      </c>
      <c r="D64" s="21" t="s">
        <v>177</v>
      </c>
      <c r="E64" s="21" t="s">
        <v>102</v>
      </c>
      <c r="F64" s="22">
        <v>1.0</v>
      </c>
      <c r="G64" s="22"/>
      <c r="H64" s="22">
        <v>1.0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5" t="s">
        <v>37</v>
      </c>
      <c r="T64" s="23">
        <f t="shared" si="1"/>
        <v>650</v>
      </c>
      <c r="U64" s="32" t="s">
        <v>121</v>
      </c>
      <c r="V64" s="24">
        <f t="shared" si="2"/>
        <v>43981</v>
      </c>
      <c r="W64" s="21" t="s">
        <v>28</v>
      </c>
    </row>
    <row r="65" ht="15.75" customHeight="1">
      <c r="A65" s="18">
        <v>43981.88521622685</v>
      </c>
      <c r="B65" s="21" t="s">
        <v>178</v>
      </c>
      <c r="C65" s="26" t="s">
        <v>179</v>
      </c>
      <c r="D65" s="21" t="s">
        <v>180</v>
      </c>
      <c r="E65" s="21" t="s">
        <v>91</v>
      </c>
      <c r="F65" s="22"/>
      <c r="G65" s="22"/>
      <c r="H65" s="22">
        <v>1.0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5" t="s">
        <v>37</v>
      </c>
      <c r="T65" s="23">
        <f t="shared" si="1"/>
        <v>320</v>
      </c>
      <c r="U65" s="32" t="s">
        <v>165</v>
      </c>
      <c r="V65" s="24">
        <f t="shared" si="2"/>
        <v>43981</v>
      </c>
      <c r="W65" s="21" t="s">
        <v>28</v>
      </c>
    </row>
    <row r="66" ht="36.0" customHeight="1">
      <c r="A66" s="30">
        <v>43982.540215625</v>
      </c>
      <c r="B66" s="32" t="s">
        <v>181</v>
      </c>
      <c r="C66" s="26" t="s">
        <v>182</v>
      </c>
      <c r="D66" s="32" t="s">
        <v>183</v>
      </c>
      <c r="E66" s="32" t="s">
        <v>31</v>
      </c>
      <c r="F66" s="33">
        <v>1.0</v>
      </c>
      <c r="G66" s="33"/>
      <c r="H66" s="33">
        <v>2.0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4" t="s">
        <v>37</v>
      </c>
      <c r="T66" s="23">
        <f t="shared" si="1"/>
        <v>970</v>
      </c>
      <c r="U66" s="32" t="s">
        <v>121</v>
      </c>
      <c r="V66" s="24">
        <f t="shared" si="2"/>
        <v>43982</v>
      </c>
      <c r="W66" s="32" t="s">
        <v>28</v>
      </c>
    </row>
    <row r="67" ht="15.75" customHeight="1">
      <c r="A67" s="30">
        <v>43982.56462103009</v>
      </c>
      <c r="B67" s="32" t="s">
        <v>184</v>
      </c>
      <c r="C67" s="26" t="s">
        <v>185</v>
      </c>
      <c r="D67" s="32"/>
      <c r="E67" s="32" t="s">
        <v>31</v>
      </c>
      <c r="F67" s="33">
        <v>1.0</v>
      </c>
      <c r="G67" s="33">
        <v>1.0</v>
      </c>
      <c r="H67" s="33">
        <v>1.0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4" t="s">
        <v>37</v>
      </c>
      <c r="T67" s="23">
        <f t="shared" si="1"/>
        <v>930</v>
      </c>
      <c r="U67" s="32" t="s">
        <v>121</v>
      </c>
      <c r="V67" s="24">
        <f t="shared" si="2"/>
        <v>43982</v>
      </c>
      <c r="W67" s="32" t="s">
        <v>28</v>
      </c>
    </row>
    <row r="68" ht="15.75" customHeight="1">
      <c r="A68" s="30">
        <v>43982.56725425926</v>
      </c>
      <c r="B68" s="32" t="s">
        <v>186</v>
      </c>
      <c r="C68" s="26" t="s">
        <v>187</v>
      </c>
      <c r="D68" s="32" t="s">
        <v>188</v>
      </c>
      <c r="E68" s="32" t="s">
        <v>102</v>
      </c>
      <c r="F68" s="33">
        <v>2.0</v>
      </c>
      <c r="G68" s="33"/>
      <c r="H68" s="33">
        <v>1.0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4" t="s">
        <v>37</v>
      </c>
      <c r="T68" s="23">
        <f t="shared" si="1"/>
        <v>980</v>
      </c>
      <c r="U68" s="32" t="s">
        <v>121</v>
      </c>
      <c r="V68" s="24">
        <f t="shared" si="2"/>
        <v>43982</v>
      </c>
      <c r="W68" s="32" t="s">
        <v>28</v>
      </c>
    </row>
    <row r="69" ht="15.75" customHeight="1">
      <c r="A69" s="30">
        <v>43982.59527118056</v>
      </c>
      <c r="B69" s="31" t="s">
        <v>189</v>
      </c>
      <c r="C69" s="26" t="s">
        <v>190</v>
      </c>
      <c r="D69" s="32"/>
      <c r="E69" s="32" t="s">
        <v>56</v>
      </c>
      <c r="F69" s="33"/>
      <c r="G69" s="33">
        <v>2.0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2" t="s">
        <v>26</v>
      </c>
      <c r="T69" s="23">
        <f t="shared" si="1"/>
        <v>560</v>
      </c>
      <c r="U69" s="32" t="s">
        <v>167</v>
      </c>
      <c r="V69" s="24">
        <f t="shared" si="2"/>
        <v>43982</v>
      </c>
      <c r="W69" s="32" t="s">
        <v>28</v>
      </c>
    </row>
    <row r="70" ht="15.75" customHeight="1">
      <c r="A70" s="30">
        <v>43982.59527118056</v>
      </c>
      <c r="B70" s="32" t="s">
        <v>191</v>
      </c>
      <c r="C70" s="20"/>
      <c r="D70" s="32"/>
      <c r="E70" s="32" t="s">
        <v>91</v>
      </c>
      <c r="F70" s="33">
        <v>2.0</v>
      </c>
      <c r="G70" s="33">
        <v>2.0</v>
      </c>
      <c r="H70" s="33">
        <v>3.0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2" t="s">
        <v>26</v>
      </c>
      <c r="T70" s="23">
        <f t="shared" si="1"/>
        <v>2180</v>
      </c>
      <c r="U70" s="32" t="s">
        <v>121</v>
      </c>
      <c r="V70" s="24">
        <f t="shared" si="2"/>
        <v>43982</v>
      </c>
      <c r="W70" s="32" t="s">
        <v>28</v>
      </c>
    </row>
    <row r="71" ht="15.75" customHeight="1">
      <c r="A71" s="18">
        <v>43982.76368875</v>
      </c>
      <c r="B71" s="21" t="s">
        <v>192</v>
      </c>
      <c r="C71" s="26" t="s">
        <v>193</v>
      </c>
      <c r="D71" s="21"/>
      <c r="E71" s="21" t="s">
        <v>31</v>
      </c>
      <c r="F71" s="22">
        <v>1.0</v>
      </c>
      <c r="G71" s="22">
        <v>1.0</v>
      </c>
      <c r="H71" s="22">
        <v>1.0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5" t="s">
        <v>32</v>
      </c>
      <c r="T71" s="23">
        <f t="shared" si="1"/>
        <v>930</v>
      </c>
      <c r="U71" s="32" t="s">
        <v>121</v>
      </c>
      <c r="V71" s="24">
        <f t="shared" si="2"/>
        <v>43982</v>
      </c>
      <c r="W71" s="21" t="s">
        <v>28</v>
      </c>
    </row>
    <row r="72" ht="15.75" customHeight="1">
      <c r="A72" s="18">
        <v>43982.81497008102</v>
      </c>
      <c r="B72" s="21" t="s">
        <v>194</v>
      </c>
      <c r="C72" s="26" t="s">
        <v>195</v>
      </c>
      <c r="D72" s="21"/>
      <c r="E72" s="21" t="s">
        <v>47</v>
      </c>
      <c r="F72" s="22">
        <v>1.0</v>
      </c>
      <c r="G72" s="22">
        <v>1.0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5" t="s">
        <v>37</v>
      </c>
      <c r="T72" s="23">
        <f t="shared" si="1"/>
        <v>610</v>
      </c>
      <c r="U72" s="21" t="s">
        <v>121</v>
      </c>
      <c r="V72" s="24">
        <f t="shared" si="2"/>
        <v>43982</v>
      </c>
      <c r="W72" s="21" t="s">
        <v>28</v>
      </c>
    </row>
    <row r="73" ht="15.75" customHeight="1">
      <c r="A73" s="30">
        <v>43982.87248136574</v>
      </c>
      <c r="B73" s="32" t="s">
        <v>196</v>
      </c>
      <c r="C73" s="26" t="s">
        <v>197</v>
      </c>
      <c r="D73" s="32"/>
      <c r="E73" s="32" t="s">
        <v>31</v>
      </c>
      <c r="F73" s="33"/>
      <c r="G73" s="33">
        <v>2.0</v>
      </c>
      <c r="H73" s="33">
        <v>2.0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4" t="s">
        <v>37</v>
      </c>
      <c r="T73" s="23">
        <f t="shared" si="1"/>
        <v>1200</v>
      </c>
      <c r="U73" s="21" t="s">
        <v>121</v>
      </c>
      <c r="V73" s="24">
        <f t="shared" si="2"/>
        <v>43982</v>
      </c>
      <c r="W73" s="32" t="s">
        <v>28</v>
      </c>
    </row>
    <row r="74" ht="15.75" customHeight="1">
      <c r="A74" s="18">
        <v>43982.96206347222</v>
      </c>
      <c r="B74" s="21" t="s">
        <v>198</v>
      </c>
      <c r="C74" s="20"/>
      <c r="D74" s="21"/>
      <c r="E74" s="21" t="s">
        <v>102</v>
      </c>
      <c r="F74" s="22">
        <v>1.0</v>
      </c>
      <c r="G74" s="22">
        <v>1.0</v>
      </c>
      <c r="H74" s="22">
        <v>1.0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5" t="s">
        <v>37</v>
      </c>
      <c r="T74" s="23">
        <f t="shared" si="1"/>
        <v>930</v>
      </c>
      <c r="U74" s="21" t="s">
        <v>121</v>
      </c>
      <c r="V74" s="24">
        <f t="shared" si="2"/>
        <v>43982</v>
      </c>
      <c r="W74" s="21" t="s">
        <v>28</v>
      </c>
    </row>
    <row r="75" ht="15.75" customHeight="1">
      <c r="A75" s="18">
        <v>43983.01258293982</v>
      </c>
      <c r="B75" s="21" t="s">
        <v>100</v>
      </c>
      <c r="C75" s="26" t="s">
        <v>101</v>
      </c>
      <c r="D75" s="21"/>
      <c r="E75" s="21" t="s">
        <v>102</v>
      </c>
      <c r="F75" s="22">
        <v>7.0</v>
      </c>
      <c r="G75" s="22"/>
      <c r="H75" s="22">
        <v>7.0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5" t="s">
        <v>37</v>
      </c>
      <c r="T75" s="23">
        <f t="shared" si="1"/>
        <v>4550</v>
      </c>
      <c r="U75" s="21" t="s">
        <v>167</v>
      </c>
      <c r="V75" s="24">
        <f t="shared" si="2"/>
        <v>43983</v>
      </c>
      <c r="W75" s="21" t="s">
        <v>28</v>
      </c>
    </row>
    <row r="76" ht="15.75" customHeight="1">
      <c r="A76" s="18">
        <v>43983.79754998843</v>
      </c>
      <c r="B76" s="21" t="s">
        <v>199</v>
      </c>
      <c r="C76" s="20"/>
      <c r="D76" s="21"/>
      <c r="E76" s="21" t="s">
        <v>36</v>
      </c>
      <c r="F76" s="22"/>
      <c r="G76" s="22"/>
      <c r="H76" s="22">
        <v>2.0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5" t="s">
        <v>37</v>
      </c>
      <c r="T76" s="23">
        <f t="shared" si="1"/>
        <v>640</v>
      </c>
      <c r="U76" s="21" t="s">
        <v>121</v>
      </c>
      <c r="V76" s="24">
        <f t="shared" si="2"/>
        <v>43983</v>
      </c>
      <c r="W76" s="21" t="s">
        <v>28</v>
      </c>
    </row>
    <row r="77" ht="15.75" customHeight="1">
      <c r="A77" s="54">
        <v>43984.4769825</v>
      </c>
      <c r="B77" s="55" t="s">
        <v>200</v>
      </c>
      <c r="C77" s="20"/>
      <c r="D77" s="55"/>
      <c r="E77" s="55" t="s">
        <v>91</v>
      </c>
      <c r="F77" s="56">
        <v>1.0</v>
      </c>
      <c r="G77" s="56"/>
      <c r="H77" s="56">
        <v>1.0</v>
      </c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5" t="s">
        <v>26</v>
      </c>
      <c r="T77" s="23">
        <f t="shared" si="1"/>
        <v>650</v>
      </c>
      <c r="U77" s="21" t="s">
        <v>121</v>
      </c>
      <c r="V77" s="24">
        <f t="shared" si="2"/>
        <v>43984</v>
      </c>
      <c r="W77" s="55" t="s">
        <v>28</v>
      </c>
    </row>
    <row r="78" ht="15.75" customHeight="1">
      <c r="A78" s="54">
        <v>43984.47787038195</v>
      </c>
      <c r="B78" s="55" t="s">
        <v>201</v>
      </c>
      <c r="C78" s="20"/>
      <c r="D78" s="55"/>
      <c r="E78" s="55" t="s">
        <v>102</v>
      </c>
      <c r="F78" s="56"/>
      <c r="G78" s="56"/>
      <c r="H78" s="56">
        <v>4.0</v>
      </c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5" t="s">
        <v>26</v>
      </c>
      <c r="T78" s="23">
        <f t="shared" si="1"/>
        <v>1280</v>
      </c>
      <c r="U78" s="21" t="s">
        <v>121</v>
      </c>
      <c r="V78" s="24">
        <f t="shared" si="2"/>
        <v>43984</v>
      </c>
      <c r="W78" s="55" t="s">
        <v>28</v>
      </c>
    </row>
    <row r="79" ht="15.75" customHeight="1">
      <c r="A79" s="54">
        <v>43984.707395405094</v>
      </c>
      <c r="B79" s="55" t="s">
        <v>202</v>
      </c>
      <c r="C79" s="26" t="s">
        <v>203</v>
      </c>
      <c r="D79" s="55"/>
      <c r="E79" s="55" t="s">
        <v>47</v>
      </c>
      <c r="F79" s="56">
        <v>1.0</v>
      </c>
      <c r="G79" s="56">
        <v>1.0</v>
      </c>
      <c r="H79" s="56">
        <v>1.0</v>
      </c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7" t="s">
        <v>37</v>
      </c>
      <c r="T79" s="23">
        <f t="shared" si="1"/>
        <v>930</v>
      </c>
      <c r="U79" s="21" t="s">
        <v>121</v>
      </c>
      <c r="V79" s="24">
        <f t="shared" si="2"/>
        <v>43984</v>
      </c>
      <c r="W79" s="55" t="s">
        <v>28</v>
      </c>
    </row>
    <row r="80" ht="15.75" customHeight="1">
      <c r="A80" s="18">
        <v>43984.86165076389</v>
      </c>
      <c r="B80" s="21" t="s">
        <v>204</v>
      </c>
      <c r="C80" s="26" t="s">
        <v>205</v>
      </c>
      <c r="D80" s="21" t="s">
        <v>206</v>
      </c>
      <c r="E80" s="21" t="s">
        <v>36</v>
      </c>
      <c r="F80" s="22">
        <v>2.0</v>
      </c>
      <c r="G80" s="22">
        <v>2.0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5" t="s">
        <v>32</v>
      </c>
      <c r="T80" s="23">
        <f t="shared" si="1"/>
        <v>1220</v>
      </c>
      <c r="U80" s="21" t="s">
        <v>165</v>
      </c>
      <c r="V80" s="24">
        <f t="shared" si="2"/>
        <v>43984</v>
      </c>
      <c r="W80" s="21" t="s">
        <v>28</v>
      </c>
    </row>
    <row r="81" ht="15.75" customHeight="1">
      <c r="A81" s="18">
        <v>43984.90037768519</v>
      </c>
      <c r="B81" s="21" t="s">
        <v>207</v>
      </c>
      <c r="C81" s="26" t="s">
        <v>208</v>
      </c>
      <c r="D81" s="21" t="s">
        <v>209</v>
      </c>
      <c r="E81" s="21" t="s">
        <v>54</v>
      </c>
      <c r="F81" s="22">
        <v>1.0</v>
      </c>
      <c r="G81" s="22">
        <v>2.0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5" t="s">
        <v>37</v>
      </c>
      <c r="T81" s="23">
        <f t="shared" si="1"/>
        <v>890</v>
      </c>
      <c r="U81" s="21" t="s">
        <v>165</v>
      </c>
      <c r="V81" s="24">
        <f t="shared" si="2"/>
        <v>43984</v>
      </c>
      <c r="W81" s="21" t="s">
        <v>28</v>
      </c>
    </row>
    <row r="82" ht="15.75" customHeight="1">
      <c r="A82" s="18">
        <v>43984.937079525465</v>
      </c>
      <c r="B82" s="21" t="s">
        <v>210</v>
      </c>
      <c r="C82" s="26" t="s">
        <v>211</v>
      </c>
      <c r="D82" s="21"/>
      <c r="E82" s="21" t="s">
        <v>31</v>
      </c>
      <c r="F82" s="22">
        <v>1.0</v>
      </c>
      <c r="G82" s="22">
        <v>1.0</v>
      </c>
      <c r="H82" s="22">
        <v>1.0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5" t="s">
        <v>37</v>
      </c>
      <c r="T82" s="23">
        <f t="shared" si="1"/>
        <v>930</v>
      </c>
      <c r="U82" s="21" t="s">
        <v>165</v>
      </c>
      <c r="V82" s="24">
        <f t="shared" si="2"/>
        <v>43984</v>
      </c>
      <c r="W82" s="21" t="s">
        <v>28</v>
      </c>
    </row>
    <row r="83" ht="15.75" customHeight="1">
      <c r="A83" s="18">
        <v>43984.95310327546</v>
      </c>
      <c r="B83" s="21" t="s">
        <v>212</v>
      </c>
      <c r="C83" s="26" t="s">
        <v>213</v>
      </c>
      <c r="D83" s="21" t="s">
        <v>214</v>
      </c>
      <c r="E83" s="21" t="s">
        <v>31</v>
      </c>
      <c r="F83" s="22">
        <v>2.0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5" t="s">
        <v>32</v>
      </c>
      <c r="T83" s="23">
        <f t="shared" si="1"/>
        <v>660</v>
      </c>
      <c r="U83" s="21" t="s">
        <v>165</v>
      </c>
      <c r="V83" s="24">
        <f t="shared" si="2"/>
        <v>43984</v>
      </c>
      <c r="W83" s="21" t="s">
        <v>28</v>
      </c>
    </row>
    <row r="84" ht="15.75" customHeight="1">
      <c r="A84" s="58">
        <v>43985.375361886574</v>
      </c>
      <c r="B84" s="59" t="s">
        <v>108</v>
      </c>
      <c r="C84" s="26" t="s">
        <v>109</v>
      </c>
      <c r="D84" s="59"/>
      <c r="E84" s="59" t="s">
        <v>31</v>
      </c>
      <c r="F84" s="60"/>
      <c r="G84" s="60">
        <v>1.0</v>
      </c>
      <c r="H84" s="60">
        <v>1.0</v>
      </c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1" t="s">
        <v>37</v>
      </c>
      <c r="T84" s="23">
        <f t="shared" si="1"/>
        <v>600</v>
      </c>
      <c r="U84" s="21" t="s">
        <v>121</v>
      </c>
      <c r="V84" s="24">
        <f t="shared" si="2"/>
        <v>43985</v>
      </c>
      <c r="W84" s="59" t="s">
        <v>28</v>
      </c>
    </row>
    <row r="85" ht="15.75" customHeight="1">
      <c r="A85" s="18">
        <v>43985.4295666088</v>
      </c>
      <c r="B85" s="21" t="s">
        <v>215</v>
      </c>
      <c r="C85" s="26" t="s">
        <v>216</v>
      </c>
      <c r="D85" s="21" t="s">
        <v>217</v>
      </c>
      <c r="E85" s="21" t="s">
        <v>218</v>
      </c>
      <c r="F85" s="22"/>
      <c r="G85" s="22">
        <v>2.0</v>
      </c>
      <c r="H85" s="22">
        <v>2.0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5" t="s">
        <v>37</v>
      </c>
      <c r="T85" s="23">
        <f t="shared" si="1"/>
        <v>1200</v>
      </c>
      <c r="U85" s="21" t="s">
        <v>165</v>
      </c>
      <c r="V85" s="24">
        <f t="shared" si="2"/>
        <v>43985</v>
      </c>
      <c r="W85" s="21" t="s">
        <v>28</v>
      </c>
    </row>
    <row r="86" ht="15.75" customHeight="1">
      <c r="A86" s="18">
        <v>43985.43136515046</v>
      </c>
      <c r="B86" s="21" t="s">
        <v>219</v>
      </c>
      <c r="C86" s="26" t="s">
        <v>220</v>
      </c>
      <c r="D86" s="21"/>
      <c r="E86" s="21" t="s">
        <v>31</v>
      </c>
      <c r="F86" s="22"/>
      <c r="G86" s="22"/>
      <c r="H86" s="22">
        <v>1.0</v>
      </c>
      <c r="I86" s="22"/>
      <c r="J86" s="22"/>
      <c r="K86" s="22"/>
      <c r="L86" s="56"/>
      <c r="M86" s="56"/>
      <c r="N86" s="56"/>
      <c r="O86" s="56"/>
      <c r="P86" s="56"/>
      <c r="Q86" s="56"/>
      <c r="R86" s="56"/>
      <c r="S86" s="57" t="s">
        <v>32</v>
      </c>
      <c r="T86" s="23">
        <f t="shared" si="1"/>
        <v>320</v>
      </c>
      <c r="U86" s="21" t="s">
        <v>165</v>
      </c>
      <c r="V86" s="24">
        <f t="shared" si="2"/>
        <v>43985</v>
      </c>
      <c r="W86" s="21" t="s">
        <v>28</v>
      </c>
    </row>
    <row r="87" ht="15.75" customHeight="1">
      <c r="A87" s="54">
        <v>43985.82009501157</v>
      </c>
      <c r="B87" s="55" t="s">
        <v>221</v>
      </c>
      <c r="C87" s="26" t="s">
        <v>222</v>
      </c>
      <c r="D87" s="55" t="s">
        <v>223</v>
      </c>
      <c r="E87" s="55" t="s">
        <v>224</v>
      </c>
      <c r="F87" s="56"/>
      <c r="G87" s="56">
        <v>3.0</v>
      </c>
      <c r="H87" s="56">
        <v>3.0</v>
      </c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7" t="s">
        <v>32</v>
      </c>
      <c r="T87" s="23">
        <f t="shared" si="1"/>
        <v>1800</v>
      </c>
      <c r="U87" s="21" t="s">
        <v>165</v>
      </c>
      <c r="V87" s="24">
        <f t="shared" si="2"/>
        <v>43985</v>
      </c>
      <c r="W87" s="55" t="s">
        <v>28</v>
      </c>
    </row>
    <row r="88" ht="15.75" customHeight="1">
      <c r="A88" s="54">
        <v>43985.820979212964</v>
      </c>
      <c r="B88" s="55" t="s">
        <v>225</v>
      </c>
      <c r="C88" s="26" t="s">
        <v>226</v>
      </c>
      <c r="D88" s="55" t="s">
        <v>227</v>
      </c>
      <c r="E88" s="55" t="s">
        <v>31</v>
      </c>
      <c r="F88" s="56">
        <v>2.0</v>
      </c>
      <c r="G88" s="56"/>
      <c r="H88" s="56">
        <v>2.0</v>
      </c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7" t="s">
        <v>32</v>
      </c>
      <c r="T88" s="23">
        <f t="shared" si="1"/>
        <v>1300</v>
      </c>
      <c r="U88" s="21" t="s">
        <v>121</v>
      </c>
      <c r="V88" s="24">
        <f t="shared" si="2"/>
        <v>43985</v>
      </c>
      <c r="W88" s="55" t="s">
        <v>28</v>
      </c>
    </row>
    <row r="89" ht="15.75" customHeight="1">
      <c r="A89" s="30">
        <v>43986.69487424768</v>
      </c>
      <c r="B89" s="32" t="s">
        <v>228</v>
      </c>
      <c r="C89" s="26" t="s">
        <v>229</v>
      </c>
      <c r="D89" s="32" t="s">
        <v>230</v>
      </c>
      <c r="E89" s="32" t="s">
        <v>31</v>
      </c>
      <c r="F89" s="33">
        <v>1.0</v>
      </c>
      <c r="G89" s="33"/>
      <c r="H89" s="33">
        <v>1.0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4" t="s">
        <v>32</v>
      </c>
      <c r="T89" s="23">
        <f t="shared" si="1"/>
        <v>650</v>
      </c>
      <c r="U89" s="32" t="s">
        <v>165</v>
      </c>
      <c r="V89" s="24">
        <f t="shared" si="2"/>
        <v>43986</v>
      </c>
      <c r="W89" s="32" t="s">
        <v>28</v>
      </c>
    </row>
    <row r="90" ht="15.75" customHeight="1">
      <c r="A90" s="18">
        <v>43986.76941010417</v>
      </c>
      <c r="B90" s="21" t="s">
        <v>231</v>
      </c>
      <c r="C90" s="26" t="s">
        <v>232</v>
      </c>
      <c r="D90" s="21"/>
      <c r="E90" s="21" t="s">
        <v>36</v>
      </c>
      <c r="F90" s="22">
        <v>2.0</v>
      </c>
      <c r="G90" s="22">
        <v>2.0</v>
      </c>
      <c r="H90" s="22">
        <v>2.0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5" t="s">
        <v>32</v>
      </c>
      <c r="T90" s="23">
        <f t="shared" si="1"/>
        <v>1860</v>
      </c>
      <c r="U90" s="32" t="s">
        <v>165</v>
      </c>
      <c r="V90" s="24">
        <f t="shared" si="2"/>
        <v>43986</v>
      </c>
      <c r="W90" s="21" t="s">
        <v>28</v>
      </c>
    </row>
    <row r="91" ht="15.75" customHeight="1">
      <c r="A91" s="18">
        <v>43986.770188888884</v>
      </c>
      <c r="B91" s="21" t="s">
        <v>233</v>
      </c>
      <c r="C91" s="26" t="s">
        <v>234</v>
      </c>
      <c r="D91" s="21"/>
      <c r="E91" s="21" t="s">
        <v>36</v>
      </c>
      <c r="F91" s="22">
        <v>2.0</v>
      </c>
      <c r="G91" s="22">
        <v>2.0</v>
      </c>
      <c r="H91" s="22">
        <v>2.0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5" t="s">
        <v>32</v>
      </c>
      <c r="T91" s="23">
        <f t="shared" si="1"/>
        <v>1860</v>
      </c>
      <c r="U91" s="32" t="s">
        <v>165</v>
      </c>
      <c r="V91" s="24">
        <f t="shared" si="2"/>
        <v>43986</v>
      </c>
      <c r="W91" s="21" t="s">
        <v>28</v>
      </c>
    </row>
    <row r="92" ht="15.75" customHeight="1">
      <c r="A92" s="18">
        <v>43986.77558732639</v>
      </c>
      <c r="B92" s="21" t="s">
        <v>235</v>
      </c>
      <c r="C92" s="26" t="s">
        <v>236</v>
      </c>
      <c r="D92" s="21" t="s">
        <v>237</v>
      </c>
      <c r="E92" s="21" t="s">
        <v>36</v>
      </c>
      <c r="F92" s="22">
        <v>1.0</v>
      </c>
      <c r="G92" s="22"/>
      <c r="H92" s="22">
        <v>1.0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5" t="s">
        <v>37</v>
      </c>
      <c r="T92" s="23">
        <f t="shared" si="1"/>
        <v>650</v>
      </c>
      <c r="U92" s="32" t="s">
        <v>165</v>
      </c>
      <c r="V92" s="24">
        <f t="shared" si="2"/>
        <v>43986</v>
      </c>
      <c r="W92" s="21" t="s">
        <v>28</v>
      </c>
    </row>
    <row r="93" ht="15.75" customHeight="1">
      <c r="A93" s="18">
        <v>43986.79505663195</v>
      </c>
      <c r="B93" s="21" t="s">
        <v>238</v>
      </c>
      <c r="C93" s="26" t="s">
        <v>239</v>
      </c>
      <c r="D93" s="21"/>
      <c r="E93" s="21" t="s">
        <v>102</v>
      </c>
      <c r="F93" s="22"/>
      <c r="G93" s="22"/>
      <c r="H93" s="22">
        <v>3.0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5" t="s">
        <v>32</v>
      </c>
      <c r="T93" s="23">
        <f t="shared" si="1"/>
        <v>960</v>
      </c>
      <c r="U93" s="21" t="s">
        <v>165</v>
      </c>
      <c r="V93" s="24">
        <f t="shared" si="2"/>
        <v>43986</v>
      </c>
      <c r="W93" s="21" t="s">
        <v>28</v>
      </c>
    </row>
    <row r="94" ht="15.75" customHeight="1">
      <c r="A94" s="18">
        <v>43986.93603747685</v>
      </c>
      <c r="B94" s="21" t="s">
        <v>240</v>
      </c>
      <c r="C94" s="26" t="s">
        <v>241</v>
      </c>
      <c r="D94" s="21" t="s">
        <v>242</v>
      </c>
      <c r="E94" s="21" t="s">
        <v>243</v>
      </c>
      <c r="F94" s="22">
        <v>1.0</v>
      </c>
      <c r="G94" s="22"/>
      <c r="H94" s="22">
        <v>1.0</v>
      </c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5" t="s">
        <v>37</v>
      </c>
      <c r="T94" s="23">
        <f t="shared" si="1"/>
        <v>650</v>
      </c>
      <c r="U94" s="21" t="s">
        <v>165</v>
      </c>
      <c r="V94" s="24">
        <f t="shared" si="2"/>
        <v>43986</v>
      </c>
      <c r="W94" s="21" t="s">
        <v>28</v>
      </c>
    </row>
    <row r="95" ht="15.75" customHeight="1">
      <c r="A95" s="18">
        <v>43986.969264375</v>
      </c>
      <c r="B95" s="19" t="s">
        <v>244</v>
      </c>
      <c r="C95" s="26" t="s">
        <v>245</v>
      </c>
      <c r="D95" s="21"/>
      <c r="E95" s="21" t="s">
        <v>31</v>
      </c>
      <c r="F95" s="22"/>
      <c r="G95" s="22">
        <v>1.0</v>
      </c>
      <c r="H95" s="22">
        <v>1.0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5" t="s">
        <v>37</v>
      </c>
      <c r="T95" s="23">
        <f t="shared" si="1"/>
        <v>600</v>
      </c>
      <c r="U95" s="21" t="s">
        <v>165</v>
      </c>
      <c r="V95" s="24">
        <f t="shared" si="2"/>
        <v>43986</v>
      </c>
      <c r="W95" s="21" t="s">
        <v>28</v>
      </c>
    </row>
    <row r="96" ht="15.75" customHeight="1">
      <c r="A96" s="54">
        <v>43986.9714240625</v>
      </c>
      <c r="B96" s="62" t="s">
        <v>246</v>
      </c>
      <c r="C96" s="20"/>
      <c r="D96" s="55"/>
      <c r="E96" s="55" t="s">
        <v>56</v>
      </c>
      <c r="F96" s="56"/>
      <c r="G96" s="56"/>
      <c r="H96" s="56">
        <v>3.0</v>
      </c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5" t="s">
        <v>26</v>
      </c>
      <c r="T96" s="23">
        <f t="shared" si="1"/>
        <v>960</v>
      </c>
      <c r="U96" s="21" t="s">
        <v>165</v>
      </c>
      <c r="V96" s="24">
        <f t="shared" si="2"/>
        <v>43986</v>
      </c>
      <c r="W96" s="55" t="s">
        <v>28</v>
      </c>
    </row>
    <row r="97" ht="15.75" customHeight="1">
      <c r="A97" s="18">
        <v>43987.47901113426</v>
      </c>
      <c r="B97" s="21" t="s">
        <v>247</v>
      </c>
      <c r="C97" s="26" t="s">
        <v>248</v>
      </c>
      <c r="D97" s="21" t="s">
        <v>249</v>
      </c>
      <c r="E97" s="21" t="s">
        <v>31</v>
      </c>
      <c r="F97" s="22">
        <v>1.0</v>
      </c>
      <c r="G97" s="22">
        <v>1.0</v>
      </c>
      <c r="H97" s="22">
        <v>1.0</v>
      </c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5" t="s">
        <v>37</v>
      </c>
      <c r="T97" s="23">
        <f t="shared" si="1"/>
        <v>930</v>
      </c>
      <c r="U97" s="21" t="s">
        <v>165</v>
      </c>
      <c r="V97" s="24">
        <f t="shared" si="2"/>
        <v>43987</v>
      </c>
      <c r="W97" s="21" t="s">
        <v>28</v>
      </c>
    </row>
    <row r="98" ht="15.75" customHeight="1">
      <c r="A98" s="30">
        <v>43987.48619087963</v>
      </c>
      <c r="B98" s="32" t="s">
        <v>250</v>
      </c>
      <c r="C98" s="26" t="s">
        <v>251</v>
      </c>
      <c r="D98" s="32"/>
      <c r="E98" s="32" t="s">
        <v>31</v>
      </c>
      <c r="F98" s="33">
        <v>2.0</v>
      </c>
      <c r="G98" s="33"/>
      <c r="H98" s="33">
        <v>2.0</v>
      </c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4" t="s">
        <v>32</v>
      </c>
      <c r="T98" s="23">
        <f t="shared" si="1"/>
        <v>1300</v>
      </c>
      <c r="U98" s="21" t="s">
        <v>165</v>
      </c>
      <c r="V98" s="24">
        <f t="shared" si="2"/>
        <v>43987</v>
      </c>
      <c r="W98" s="32" t="s">
        <v>28</v>
      </c>
    </row>
    <row r="99" ht="15.75" customHeight="1">
      <c r="A99" s="30">
        <v>43987.48667829861</v>
      </c>
      <c r="B99" s="32" t="s">
        <v>252</v>
      </c>
      <c r="C99" s="26" t="s">
        <v>138</v>
      </c>
      <c r="D99" s="32"/>
      <c r="E99" s="32" t="s">
        <v>54</v>
      </c>
      <c r="F99" s="33">
        <v>1.0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4" t="s">
        <v>32</v>
      </c>
      <c r="T99" s="23">
        <f t="shared" si="1"/>
        <v>330</v>
      </c>
      <c r="U99" s="21" t="s">
        <v>165</v>
      </c>
      <c r="V99" s="24">
        <f t="shared" si="2"/>
        <v>43987</v>
      </c>
      <c r="W99" s="32" t="s">
        <v>28</v>
      </c>
    </row>
    <row r="100" ht="15.75" customHeight="1">
      <c r="A100" s="18">
        <v>43987.499018981485</v>
      </c>
      <c r="B100" s="21" t="s">
        <v>253</v>
      </c>
      <c r="C100" s="26" t="s">
        <v>254</v>
      </c>
      <c r="D100" s="21" t="s">
        <v>255</v>
      </c>
      <c r="E100" s="21" t="s">
        <v>56</v>
      </c>
      <c r="F100" s="22">
        <v>1.0</v>
      </c>
      <c r="G100" s="22">
        <v>1.0</v>
      </c>
      <c r="H100" s="22">
        <v>1.0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5" t="s">
        <v>37</v>
      </c>
      <c r="T100" s="23">
        <f t="shared" si="1"/>
        <v>930</v>
      </c>
      <c r="U100" s="21" t="s">
        <v>165</v>
      </c>
      <c r="V100" s="24">
        <f t="shared" si="2"/>
        <v>43987</v>
      </c>
      <c r="W100" s="21" t="s">
        <v>28</v>
      </c>
    </row>
    <row r="101" ht="15.75" customHeight="1">
      <c r="A101" s="18">
        <v>43987.500031574076</v>
      </c>
      <c r="B101" s="21" t="s">
        <v>256</v>
      </c>
      <c r="C101" s="26" t="s">
        <v>257</v>
      </c>
      <c r="D101" s="21" t="s">
        <v>258</v>
      </c>
      <c r="E101" s="21" t="s">
        <v>36</v>
      </c>
      <c r="F101" s="22">
        <v>1.0</v>
      </c>
      <c r="G101" s="22">
        <v>1.0</v>
      </c>
      <c r="H101" s="22">
        <v>1.0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5" t="s">
        <v>37</v>
      </c>
      <c r="T101" s="23">
        <f t="shared" si="1"/>
        <v>930</v>
      </c>
      <c r="U101" s="21" t="s">
        <v>165</v>
      </c>
      <c r="V101" s="24">
        <f t="shared" si="2"/>
        <v>43987</v>
      </c>
      <c r="W101" s="21" t="s">
        <v>28</v>
      </c>
    </row>
    <row r="102" ht="15.75" customHeight="1">
      <c r="A102" s="54">
        <v>43987.58023503472</v>
      </c>
      <c r="B102" s="55" t="s">
        <v>259</v>
      </c>
      <c r="C102" s="20"/>
      <c r="D102" s="55"/>
      <c r="E102" s="55" t="s">
        <v>36</v>
      </c>
      <c r="F102" s="56">
        <v>2.0</v>
      </c>
      <c r="G102" s="56">
        <v>2.0</v>
      </c>
      <c r="H102" s="56">
        <v>2.0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5" t="s">
        <v>37</v>
      </c>
      <c r="T102" s="23">
        <f t="shared" si="1"/>
        <v>1860</v>
      </c>
      <c r="U102" s="21" t="s">
        <v>165</v>
      </c>
      <c r="V102" s="24">
        <f t="shared" si="2"/>
        <v>43987</v>
      </c>
      <c r="W102" s="55" t="s">
        <v>28</v>
      </c>
    </row>
    <row r="103" ht="15.75" customHeight="1">
      <c r="A103" s="54">
        <v>43987.58915673611</v>
      </c>
      <c r="B103" s="55" t="s">
        <v>260</v>
      </c>
      <c r="C103" s="20"/>
      <c r="D103" s="55"/>
      <c r="E103" s="55" t="s">
        <v>56</v>
      </c>
      <c r="F103" s="56">
        <v>1.0</v>
      </c>
      <c r="G103" s="56">
        <v>1.0</v>
      </c>
      <c r="H103" s="56">
        <v>1.0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5" t="s">
        <v>37</v>
      </c>
      <c r="T103" s="23">
        <f t="shared" si="1"/>
        <v>930</v>
      </c>
      <c r="U103" s="21" t="s">
        <v>165</v>
      </c>
      <c r="V103" s="24">
        <f t="shared" si="2"/>
        <v>43987</v>
      </c>
      <c r="W103" s="55" t="s">
        <v>28</v>
      </c>
    </row>
    <row r="104" ht="15.75" customHeight="1">
      <c r="A104" s="30">
        <v>43987.606974560185</v>
      </c>
      <c r="B104" s="32" t="s">
        <v>261</v>
      </c>
      <c r="C104" s="26" t="s">
        <v>262</v>
      </c>
      <c r="D104" s="32" t="s">
        <v>263</v>
      </c>
      <c r="E104" s="32" t="s">
        <v>31</v>
      </c>
      <c r="F104" s="33">
        <v>1.0</v>
      </c>
      <c r="G104" s="33">
        <v>1.0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4" t="s">
        <v>37</v>
      </c>
      <c r="T104" s="23">
        <f t="shared" si="1"/>
        <v>610</v>
      </c>
      <c r="U104" s="21" t="s">
        <v>165</v>
      </c>
      <c r="V104" s="24">
        <f t="shared" si="2"/>
        <v>43987</v>
      </c>
      <c r="W104" s="32" t="s">
        <v>28</v>
      </c>
    </row>
    <row r="105" ht="15.75" customHeight="1">
      <c r="A105" s="18">
        <v>43987.685145069445</v>
      </c>
      <c r="B105" s="21" t="s">
        <v>264</v>
      </c>
      <c r="C105" s="26" t="s">
        <v>265</v>
      </c>
      <c r="D105" s="21"/>
      <c r="E105" s="21" t="s">
        <v>36</v>
      </c>
      <c r="F105" s="22">
        <v>1.0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1" t="s">
        <v>26</v>
      </c>
      <c r="T105" s="23">
        <f t="shared" si="1"/>
        <v>330</v>
      </c>
      <c r="U105" s="21" t="s">
        <v>165</v>
      </c>
      <c r="V105" s="24">
        <f t="shared" si="2"/>
        <v>43987</v>
      </c>
      <c r="W105" s="21" t="s">
        <v>28</v>
      </c>
    </row>
    <row r="106" ht="15.75" customHeight="1">
      <c r="A106" s="18">
        <v>43987.69606585648</v>
      </c>
      <c r="B106" s="21" t="s">
        <v>266</v>
      </c>
      <c r="C106" s="26" t="s">
        <v>267</v>
      </c>
      <c r="D106" s="21"/>
      <c r="E106" s="21" t="s">
        <v>102</v>
      </c>
      <c r="F106" s="22"/>
      <c r="G106" s="22"/>
      <c r="H106" s="22">
        <v>1.0</v>
      </c>
      <c r="I106" s="22">
        <v>1.0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5" t="s">
        <v>37</v>
      </c>
      <c r="T106" s="23">
        <f t="shared" si="1"/>
        <v>680</v>
      </c>
      <c r="U106" s="21" t="s">
        <v>268</v>
      </c>
      <c r="V106" s="24">
        <f t="shared" si="2"/>
        <v>43987</v>
      </c>
      <c r="W106" s="21" t="s">
        <v>28</v>
      </c>
    </row>
    <row r="107" ht="15.75" customHeight="1">
      <c r="A107" s="54">
        <v>43987.69789782407</v>
      </c>
      <c r="B107" s="55" t="s">
        <v>269</v>
      </c>
      <c r="C107" s="26" t="s">
        <v>270</v>
      </c>
      <c r="D107" s="55" t="s">
        <v>271</v>
      </c>
      <c r="E107" s="55" t="s">
        <v>31</v>
      </c>
      <c r="F107" s="56">
        <v>1.0</v>
      </c>
      <c r="G107" s="56"/>
      <c r="H107" s="56">
        <v>1.0</v>
      </c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7" t="s">
        <v>32</v>
      </c>
      <c r="T107" s="23">
        <f t="shared" si="1"/>
        <v>650</v>
      </c>
      <c r="U107" s="21" t="s">
        <v>165</v>
      </c>
      <c r="V107" s="24">
        <f t="shared" si="2"/>
        <v>43987</v>
      </c>
      <c r="W107" s="55" t="s">
        <v>28</v>
      </c>
    </row>
    <row r="108" ht="15.75" customHeight="1">
      <c r="A108" s="18">
        <v>43987.701938680555</v>
      </c>
      <c r="B108" s="21" t="s">
        <v>272</v>
      </c>
      <c r="C108" s="26" t="s">
        <v>273</v>
      </c>
      <c r="D108" s="21"/>
      <c r="E108" s="21" t="s">
        <v>36</v>
      </c>
      <c r="F108" s="22"/>
      <c r="G108" s="22"/>
      <c r="H108" s="22">
        <v>1.0</v>
      </c>
      <c r="I108" s="22">
        <v>2.0</v>
      </c>
      <c r="J108" s="22"/>
      <c r="K108" s="22"/>
      <c r="L108" s="22"/>
      <c r="M108" s="22"/>
      <c r="N108" s="22"/>
      <c r="O108" s="22"/>
      <c r="P108" s="22"/>
      <c r="Q108" s="22"/>
      <c r="R108" s="22"/>
      <c r="S108" s="21" t="s">
        <v>26</v>
      </c>
      <c r="T108" s="23">
        <f t="shared" si="1"/>
        <v>1040</v>
      </c>
      <c r="U108" s="21" t="s">
        <v>165</v>
      </c>
      <c r="V108" s="24">
        <f t="shared" si="2"/>
        <v>43987</v>
      </c>
      <c r="W108" s="21" t="s">
        <v>28</v>
      </c>
    </row>
    <row r="109" ht="15.75" customHeight="1">
      <c r="A109" s="42">
        <v>43988.85687613426</v>
      </c>
      <c r="B109" s="45" t="s">
        <v>274</v>
      </c>
      <c r="C109" s="26" t="s">
        <v>275</v>
      </c>
      <c r="D109" s="45" t="s">
        <v>276</v>
      </c>
      <c r="E109" s="45" t="s">
        <v>31</v>
      </c>
      <c r="F109" s="46">
        <v>1.0</v>
      </c>
      <c r="G109" s="46"/>
      <c r="H109" s="46">
        <v>1.0</v>
      </c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7" t="s">
        <v>37</v>
      </c>
      <c r="T109" s="23">
        <f t="shared" si="1"/>
        <v>650</v>
      </c>
      <c r="U109" s="45" t="s">
        <v>277</v>
      </c>
      <c r="V109" s="48">
        <f t="shared" si="2"/>
        <v>43988</v>
      </c>
      <c r="W109" s="45" t="s">
        <v>28</v>
      </c>
    </row>
    <row r="110" ht="15.75" customHeight="1">
      <c r="A110" s="18">
        <v>43989.49179478009</v>
      </c>
      <c r="B110" s="21" t="s">
        <v>278</v>
      </c>
      <c r="C110" s="26" t="s">
        <v>279</v>
      </c>
      <c r="D110" s="21" t="s">
        <v>280</v>
      </c>
      <c r="E110" s="21" t="s">
        <v>31</v>
      </c>
      <c r="F110" s="22"/>
      <c r="G110" s="22"/>
      <c r="H110" s="22">
        <v>3.0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5" t="s">
        <v>32</v>
      </c>
      <c r="T110" s="23">
        <f t="shared" si="1"/>
        <v>960</v>
      </c>
      <c r="U110" s="21" t="s">
        <v>277</v>
      </c>
      <c r="V110" s="24">
        <f t="shared" si="2"/>
        <v>43989</v>
      </c>
      <c r="W110" s="21" t="s">
        <v>28</v>
      </c>
    </row>
    <row r="111" ht="15.75" customHeight="1">
      <c r="A111" s="54">
        <v>43989.70345184028</v>
      </c>
      <c r="B111" s="55" t="s">
        <v>281</v>
      </c>
      <c r="C111" s="26" t="s">
        <v>282</v>
      </c>
      <c r="D111" s="59"/>
      <c r="E111" s="55" t="s">
        <v>31</v>
      </c>
      <c r="F111" s="56">
        <v>1.0</v>
      </c>
      <c r="G111" s="56"/>
      <c r="H111" s="56">
        <v>1.0</v>
      </c>
      <c r="I111" s="56">
        <v>1.0</v>
      </c>
      <c r="J111" s="56"/>
      <c r="K111" s="56"/>
      <c r="L111" s="56"/>
      <c r="M111" s="56"/>
      <c r="N111" s="56"/>
      <c r="O111" s="56"/>
      <c r="P111" s="56"/>
      <c r="Q111" s="56"/>
      <c r="R111" s="56"/>
      <c r="S111" s="57" t="s">
        <v>32</v>
      </c>
      <c r="T111" s="23">
        <f t="shared" si="1"/>
        <v>1010</v>
      </c>
      <c r="U111" s="21" t="s">
        <v>277</v>
      </c>
      <c r="V111" s="24">
        <f t="shared" si="2"/>
        <v>43989</v>
      </c>
      <c r="W111" s="55" t="s">
        <v>28</v>
      </c>
    </row>
    <row r="112" ht="15.75" customHeight="1">
      <c r="A112" s="54">
        <v>43989.70438446759</v>
      </c>
      <c r="B112" s="55" t="s">
        <v>283</v>
      </c>
      <c r="C112" s="26" t="s">
        <v>284</v>
      </c>
      <c r="D112" s="59"/>
      <c r="E112" s="55" t="s">
        <v>54</v>
      </c>
      <c r="F112" s="56">
        <v>1.0</v>
      </c>
      <c r="G112" s="56"/>
      <c r="H112" s="56">
        <v>1.0</v>
      </c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7" t="s">
        <v>32</v>
      </c>
      <c r="T112" s="23">
        <f t="shared" si="1"/>
        <v>650</v>
      </c>
      <c r="U112" s="21" t="s">
        <v>277</v>
      </c>
      <c r="V112" s="24">
        <f t="shared" si="2"/>
        <v>43989</v>
      </c>
      <c r="W112" s="55" t="s">
        <v>28</v>
      </c>
    </row>
    <row r="113" ht="15.75" customHeight="1">
      <c r="A113" s="54">
        <v>43989.70508601852</v>
      </c>
      <c r="B113" s="55" t="s">
        <v>285</v>
      </c>
      <c r="C113" s="26" t="s">
        <v>286</v>
      </c>
      <c r="D113" s="59"/>
      <c r="E113" s="55" t="s">
        <v>31</v>
      </c>
      <c r="F113" s="56">
        <v>1.0</v>
      </c>
      <c r="G113" s="56"/>
      <c r="H113" s="56">
        <v>1.0</v>
      </c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7" t="s">
        <v>32</v>
      </c>
      <c r="T113" s="23">
        <f t="shared" si="1"/>
        <v>650</v>
      </c>
      <c r="U113" s="21" t="s">
        <v>277</v>
      </c>
      <c r="V113" s="24">
        <f t="shared" si="2"/>
        <v>43989</v>
      </c>
      <c r="W113" s="55" t="s">
        <v>28</v>
      </c>
    </row>
    <row r="114" ht="15.75" customHeight="1">
      <c r="A114" s="54">
        <v>43989.70586445602</v>
      </c>
      <c r="B114" s="55" t="s">
        <v>287</v>
      </c>
      <c r="C114" s="26" t="s">
        <v>288</v>
      </c>
      <c r="D114" s="59"/>
      <c r="E114" s="55" t="s">
        <v>54</v>
      </c>
      <c r="F114" s="56">
        <v>1.0</v>
      </c>
      <c r="G114" s="56">
        <v>1.0</v>
      </c>
      <c r="H114" s="56">
        <v>1.0</v>
      </c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7" t="s">
        <v>32</v>
      </c>
      <c r="T114" s="23">
        <f t="shared" si="1"/>
        <v>930</v>
      </c>
      <c r="U114" s="21" t="s">
        <v>277</v>
      </c>
      <c r="V114" s="24">
        <f t="shared" si="2"/>
        <v>43989</v>
      </c>
      <c r="W114" s="55" t="s">
        <v>28</v>
      </c>
    </row>
    <row r="115" ht="15.75" customHeight="1">
      <c r="A115" s="54">
        <v>43989.826755671296</v>
      </c>
      <c r="B115" s="55" t="s">
        <v>289</v>
      </c>
      <c r="C115" s="26" t="s">
        <v>172</v>
      </c>
      <c r="D115" s="59"/>
      <c r="E115" s="55" t="s">
        <v>31</v>
      </c>
      <c r="F115" s="56"/>
      <c r="G115" s="56">
        <v>2.0</v>
      </c>
      <c r="H115" s="56">
        <v>2.0</v>
      </c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7" t="s">
        <v>37</v>
      </c>
      <c r="T115" s="23">
        <f t="shared" si="1"/>
        <v>1200</v>
      </c>
      <c r="U115" s="21" t="s">
        <v>277</v>
      </c>
      <c r="V115" s="24">
        <f t="shared" si="2"/>
        <v>43989</v>
      </c>
      <c r="W115" s="55" t="s">
        <v>28</v>
      </c>
    </row>
    <row r="116" ht="15.75" customHeight="1">
      <c r="A116" s="54">
        <v>43989.9528394213</v>
      </c>
      <c r="B116" s="55" t="s">
        <v>290</v>
      </c>
      <c r="C116" s="26" t="s">
        <v>291</v>
      </c>
      <c r="D116" s="59"/>
      <c r="E116" s="55" t="s">
        <v>31</v>
      </c>
      <c r="F116" s="56">
        <v>1.0</v>
      </c>
      <c r="G116" s="56"/>
      <c r="H116" s="56">
        <v>2.0</v>
      </c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7" t="s">
        <v>32</v>
      </c>
      <c r="T116" s="23">
        <f t="shared" si="1"/>
        <v>970</v>
      </c>
      <c r="U116" s="21" t="s">
        <v>277</v>
      </c>
      <c r="V116" s="24">
        <f t="shared" si="2"/>
        <v>43989</v>
      </c>
      <c r="W116" s="55" t="s">
        <v>28</v>
      </c>
    </row>
    <row r="117" ht="15.75" customHeight="1">
      <c r="A117" s="54">
        <v>43989.96760895834</v>
      </c>
      <c r="B117" s="55" t="s">
        <v>292</v>
      </c>
      <c r="C117" s="20" t="s">
        <v>293</v>
      </c>
      <c r="D117" s="59"/>
      <c r="E117" s="55" t="s">
        <v>43</v>
      </c>
      <c r="F117" s="56">
        <v>3.0</v>
      </c>
      <c r="G117" s="56"/>
      <c r="H117" s="56"/>
      <c r="I117" s="56">
        <v>3.0</v>
      </c>
      <c r="J117" s="56"/>
      <c r="K117" s="56"/>
      <c r="L117" s="56"/>
      <c r="M117" s="56"/>
      <c r="N117" s="56"/>
      <c r="O117" s="56"/>
      <c r="P117" s="56"/>
      <c r="Q117" s="56"/>
      <c r="R117" s="56"/>
      <c r="S117" s="57" t="s">
        <v>37</v>
      </c>
      <c r="T117" s="23">
        <f t="shared" si="1"/>
        <v>2070</v>
      </c>
      <c r="U117" s="21" t="s">
        <v>277</v>
      </c>
      <c r="V117" s="24">
        <f t="shared" si="2"/>
        <v>43989</v>
      </c>
      <c r="W117" s="55" t="s">
        <v>28</v>
      </c>
    </row>
    <row r="118" ht="15.75" customHeight="1">
      <c r="A118" s="18">
        <v>43990.511766180556</v>
      </c>
      <c r="B118" s="21" t="s">
        <v>294</v>
      </c>
      <c r="C118" s="20"/>
      <c r="D118" s="21"/>
      <c r="E118" s="21" t="s">
        <v>36</v>
      </c>
      <c r="F118" s="22">
        <v>1.0</v>
      </c>
      <c r="G118" s="22">
        <v>1.0</v>
      </c>
      <c r="H118" s="22">
        <v>1.0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5" t="s">
        <v>37</v>
      </c>
      <c r="T118" s="23">
        <f t="shared" si="1"/>
        <v>930</v>
      </c>
      <c r="U118" s="21" t="s">
        <v>277</v>
      </c>
      <c r="V118" s="24">
        <f t="shared" si="2"/>
        <v>43990</v>
      </c>
      <c r="W118" s="21" t="s">
        <v>28</v>
      </c>
    </row>
    <row r="119" ht="15.75" customHeight="1">
      <c r="A119" s="18">
        <v>43990.6071946875</v>
      </c>
      <c r="B119" s="21" t="s">
        <v>295</v>
      </c>
      <c r="C119" s="26" t="s">
        <v>296</v>
      </c>
      <c r="D119" s="21"/>
      <c r="E119" s="21" t="s">
        <v>47</v>
      </c>
      <c r="F119" s="22"/>
      <c r="G119" s="22"/>
      <c r="H119" s="22">
        <v>1.0</v>
      </c>
      <c r="I119" s="22">
        <v>1.0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5" t="s">
        <v>37</v>
      </c>
      <c r="T119" s="23">
        <f t="shared" si="1"/>
        <v>680</v>
      </c>
      <c r="U119" s="21" t="s">
        <v>277</v>
      </c>
      <c r="V119" s="24">
        <f t="shared" si="2"/>
        <v>43990</v>
      </c>
      <c r="W119" s="21" t="s">
        <v>28</v>
      </c>
    </row>
    <row r="120" ht="15.75" customHeight="1">
      <c r="A120" s="18">
        <v>43991.52493611111</v>
      </c>
      <c r="B120" s="21" t="s">
        <v>297</v>
      </c>
      <c r="C120" s="26" t="s">
        <v>298</v>
      </c>
      <c r="D120" s="21"/>
      <c r="E120" s="21" t="s">
        <v>36</v>
      </c>
      <c r="F120" s="22">
        <v>1.0</v>
      </c>
      <c r="G120" s="22">
        <v>1.0</v>
      </c>
      <c r="H120" s="22">
        <v>2.0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1" t="s">
        <v>26</v>
      </c>
      <c r="T120" s="23">
        <f t="shared" si="1"/>
        <v>1250</v>
      </c>
      <c r="U120" s="21" t="s">
        <v>277</v>
      </c>
      <c r="V120" s="24">
        <f t="shared" si="2"/>
        <v>43991</v>
      </c>
      <c r="W120" s="21" t="s">
        <v>28</v>
      </c>
    </row>
    <row r="121" ht="15.75" customHeight="1">
      <c r="A121" s="18">
        <v>43991.530663935184</v>
      </c>
      <c r="B121" s="21" t="s">
        <v>299</v>
      </c>
      <c r="C121" s="26" t="s">
        <v>300</v>
      </c>
      <c r="D121" s="21"/>
      <c r="E121" s="21" t="s">
        <v>47</v>
      </c>
      <c r="F121" s="22"/>
      <c r="G121" s="22">
        <v>1.0</v>
      </c>
      <c r="H121" s="22"/>
      <c r="I121" s="22">
        <v>1.0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5" t="s">
        <v>37</v>
      </c>
      <c r="T121" s="23">
        <f t="shared" si="1"/>
        <v>640</v>
      </c>
      <c r="U121" s="21" t="s">
        <v>277</v>
      </c>
      <c r="V121" s="24">
        <f t="shared" si="2"/>
        <v>43991</v>
      </c>
      <c r="W121" s="21" t="s">
        <v>28</v>
      </c>
    </row>
    <row r="122" ht="15.75" customHeight="1">
      <c r="A122" s="18">
        <v>43991.54422362268</v>
      </c>
      <c r="B122" s="21" t="s">
        <v>301</v>
      </c>
      <c r="C122" s="26" t="s">
        <v>302</v>
      </c>
      <c r="D122" s="21"/>
      <c r="E122" s="21" t="s">
        <v>36</v>
      </c>
      <c r="F122" s="22"/>
      <c r="G122" s="22">
        <v>2.0</v>
      </c>
      <c r="H122" s="22">
        <v>1.0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5" t="s">
        <v>32</v>
      </c>
      <c r="T122" s="23">
        <f t="shared" si="1"/>
        <v>880</v>
      </c>
      <c r="U122" s="21" t="s">
        <v>277</v>
      </c>
      <c r="V122" s="24">
        <f t="shared" si="2"/>
        <v>43991</v>
      </c>
      <c r="W122" s="21" t="s">
        <v>28</v>
      </c>
    </row>
    <row r="123" ht="15.75" customHeight="1">
      <c r="A123" s="18">
        <v>43991.649415057866</v>
      </c>
      <c r="B123" s="21" t="s">
        <v>303</v>
      </c>
      <c r="C123" s="26" t="s">
        <v>304</v>
      </c>
      <c r="D123" s="21" t="s">
        <v>305</v>
      </c>
      <c r="E123" s="21" t="s">
        <v>31</v>
      </c>
      <c r="F123" s="22">
        <v>1.0</v>
      </c>
      <c r="G123" s="22"/>
      <c r="H123" s="22">
        <v>1.0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5" t="s">
        <v>32</v>
      </c>
      <c r="T123" s="23">
        <f t="shared" si="1"/>
        <v>650</v>
      </c>
      <c r="U123" s="21" t="s">
        <v>277</v>
      </c>
      <c r="V123" s="24">
        <f t="shared" si="2"/>
        <v>43991</v>
      </c>
      <c r="W123" s="21" t="s">
        <v>28</v>
      </c>
    </row>
    <row r="124" ht="15.75" customHeight="1">
      <c r="A124" s="18">
        <v>43991.650281979164</v>
      </c>
      <c r="B124" s="21" t="s">
        <v>306</v>
      </c>
      <c r="C124" s="20"/>
      <c r="D124" s="21"/>
      <c r="E124" s="21" t="s">
        <v>56</v>
      </c>
      <c r="F124" s="22"/>
      <c r="G124" s="22"/>
      <c r="H124" s="22">
        <v>3.0</v>
      </c>
      <c r="I124" s="22">
        <v>2.0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5" t="s">
        <v>32</v>
      </c>
      <c r="T124" s="23">
        <f t="shared" si="1"/>
        <v>1680</v>
      </c>
      <c r="U124" s="21" t="s">
        <v>167</v>
      </c>
      <c r="V124" s="24">
        <f t="shared" si="2"/>
        <v>43991</v>
      </c>
      <c r="W124" s="21" t="s">
        <v>28</v>
      </c>
    </row>
    <row r="125" ht="15.75" customHeight="1">
      <c r="A125" s="18">
        <v>43991.779679513886</v>
      </c>
      <c r="B125" s="21" t="s">
        <v>307</v>
      </c>
      <c r="C125" s="20"/>
      <c r="D125" s="21"/>
      <c r="E125" s="21" t="s">
        <v>56</v>
      </c>
      <c r="F125" s="22"/>
      <c r="G125" s="22"/>
      <c r="H125" s="22">
        <v>4.0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1" t="s">
        <v>26</v>
      </c>
      <c r="T125" s="23">
        <f t="shared" si="1"/>
        <v>1280</v>
      </c>
      <c r="U125" s="21" t="s">
        <v>277</v>
      </c>
      <c r="V125" s="24">
        <f t="shared" si="2"/>
        <v>43991</v>
      </c>
      <c r="W125" s="21" t="s">
        <v>28</v>
      </c>
    </row>
    <row r="126" ht="15.75" customHeight="1">
      <c r="A126" s="18">
        <v>43991.81347465278</v>
      </c>
      <c r="B126" s="21" t="s">
        <v>308</v>
      </c>
      <c r="C126" s="26" t="s">
        <v>309</v>
      </c>
      <c r="D126" s="21" t="s">
        <v>310</v>
      </c>
      <c r="E126" s="21" t="s">
        <v>31</v>
      </c>
      <c r="F126" s="22">
        <v>3.0</v>
      </c>
      <c r="G126" s="22">
        <v>3.0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5" t="s">
        <v>32</v>
      </c>
      <c r="T126" s="23">
        <f t="shared" si="1"/>
        <v>1830</v>
      </c>
      <c r="U126" s="21" t="s">
        <v>311</v>
      </c>
      <c r="V126" s="24">
        <f t="shared" si="2"/>
        <v>43991</v>
      </c>
      <c r="W126" s="21" t="s">
        <v>28</v>
      </c>
    </row>
    <row r="127" ht="15.75" customHeight="1">
      <c r="A127" s="18">
        <v>43991.81533600694</v>
      </c>
      <c r="B127" s="21" t="s">
        <v>312</v>
      </c>
      <c r="C127" s="26" t="s">
        <v>313</v>
      </c>
      <c r="D127" s="21"/>
      <c r="E127" s="21" t="s">
        <v>36</v>
      </c>
      <c r="F127" s="22"/>
      <c r="G127" s="22"/>
      <c r="H127" s="22">
        <v>1.0</v>
      </c>
      <c r="I127" s="22">
        <v>1.0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5" t="s">
        <v>32</v>
      </c>
      <c r="T127" s="23">
        <f t="shared" si="1"/>
        <v>680</v>
      </c>
      <c r="U127" s="21" t="s">
        <v>314</v>
      </c>
      <c r="V127" s="24">
        <f t="shared" si="2"/>
        <v>43991</v>
      </c>
      <c r="W127" s="21" t="s">
        <v>28</v>
      </c>
    </row>
    <row r="128" ht="15.75" customHeight="1">
      <c r="A128" s="30">
        <v>43991.972585104166</v>
      </c>
      <c r="B128" s="32" t="s">
        <v>315</v>
      </c>
      <c r="C128" s="26" t="s">
        <v>316</v>
      </c>
      <c r="D128" s="21" t="s">
        <v>317</v>
      </c>
      <c r="E128" s="32" t="s">
        <v>31</v>
      </c>
      <c r="F128" s="33">
        <v>1.0</v>
      </c>
      <c r="G128" s="33"/>
      <c r="H128" s="33">
        <v>3.0</v>
      </c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4" t="s">
        <v>32</v>
      </c>
      <c r="T128" s="23">
        <f t="shared" si="1"/>
        <v>1290</v>
      </c>
      <c r="U128" s="21" t="s">
        <v>277</v>
      </c>
      <c r="V128" s="24">
        <f t="shared" si="2"/>
        <v>43991</v>
      </c>
      <c r="W128" s="32" t="s">
        <v>28</v>
      </c>
    </row>
    <row r="129" ht="15.75" customHeight="1">
      <c r="A129" s="18">
        <v>43991.97457664352</v>
      </c>
      <c r="B129" s="21" t="s">
        <v>89</v>
      </c>
      <c r="C129" s="26" t="s">
        <v>318</v>
      </c>
      <c r="D129" s="21"/>
      <c r="E129" s="21" t="s">
        <v>56</v>
      </c>
      <c r="F129" s="22"/>
      <c r="G129" s="22">
        <v>2.0</v>
      </c>
      <c r="H129" s="22">
        <v>2.0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5" t="s">
        <v>32</v>
      </c>
      <c r="T129" s="23">
        <f t="shared" si="1"/>
        <v>1200</v>
      </c>
      <c r="U129" s="21" t="s">
        <v>277</v>
      </c>
      <c r="V129" s="24">
        <f t="shared" si="2"/>
        <v>43991</v>
      </c>
      <c r="W129" s="21" t="s">
        <v>28</v>
      </c>
    </row>
    <row r="130" ht="15.75" customHeight="1">
      <c r="A130" s="18">
        <v>43992.62219052084</v>
      </c>
      <c r="B130" s="21" t="s">
        <v>319</v>
      </c>
      <c r="C130" s="26" t="s">
        <v>320</v>
      </c>
      <c r="D130" s="21"/>
      <c r="E130" s="21" t="s">
        <v>102</v>
      </c>
      <c r="F130" s="22"/>
      <c r="G130" s="22"/>
      <c r="H130" s="22">
        <v>3.0</v>
      </c>
      <c r="I130" s="22">
        <v>1.0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5" t="s">
        <v>37</v>
      </c>
      <c r="T130" s="23">
        <f t="shared" si="1"/>
        <v>1320</v>
      </c>
      <c r="U130" s="21" t="s">
        <v>321</v>
      </c>
      <c r="V130" s="24">
        <f t="shared" si="2"/>
        <v>43992</v>
      </c>
      <c r="W130" s="21" t="s">
        <v>28</v>
      </c>
    </row>
    <row r="131" ht="15.75" customHeight="1">
      <c r="A131" s="18">
        <v>43992.73176460648</v>
      </c>
      <c r="B131" s="21" t="s">
        <v>261</v>
      </c>
      <c r="C131" s="26" t="s">
        <v>262</v>
      </c>
      <c r="D131" s="21"/>
      <c r="E131" s="21" t="s">
        <v>31</v>
      </c>
      <c r="F131" s="22">
        <v>1.0</v>
      </c>
      <c r="G131" s="22"/>
      <c r="H131" s="22">
        <v>1.0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5" t="s">
        <v>37</v>
      </c>
      <c r="T131" s="23">
        <f t="shared" si="1"/>
        <v>650</v>
      </c>
      <c r="U131" s="21" t="s">
        <v>321</v>
      </c>
      <c r="V131" s="24">
        <f t="shared" si="2"/>
        <v>43992</v>
      </c>
      <c r="W131" s="21" t="s">
        <v>28</v>
      </c>
    </row>
    <row r="132" ht="15.75" customHeight="1">
      <c r="A132" s="18">
        <v>43992.73279783565</v>
      </c>
      <c r="B132" s="21" t="s">
        <v>23</v>
      </c>
      <c r="C132" s="26" t="s">
        <v>71</v>
      </c>
      <c r="D132" s="21"/>
      <c r="E132" s="21" t="s">
        <v>91</v>
      </c>
      <c r="F132" s="22">
        <v>7.0</v>
      </c>
      <c r="G132" s="22"/>
      <c r="H132" s="22"/>
      <c r="I132" s="22">
        <v>1.0</v>
      </c>
      <c r="J132" s="22">
        <v>3.0</v>
      </c>
      <c r="K132" s="22">
        <v>3.0</v>
      </c>
      <c r="L132" s="22"/>
      <c r="M132" s="22"/>
      <c r="N132" s="22"/>
      <c r="O132" s="22"/>
      <c r="P132" s="22"/>
      <c r="Q132" s="22"/>
      <c r="R132" s="22"/>
      <c r="S132" s="21" t="s">
        <v>26</v>
      </c>
      <c r="T132" s="23">
        <f t="shared" si="1"/>
        <v>4950</v>
      </c>
      <c r="U132" s="21" t="s">
        <v>321</v>
      </c>
      <c r="V132" s="24">
        <f t="shared" si="2"/>
        <v>43992</v>
      </c>
      <c r="W132" s="21" t="s">
        <v>28</v>
      </c>
    </row>
    <row r="133" ht="15.75" customHeight="1">
      <c r="A133" s="54">
        <v>43992.752331435186</v>
      </c>
      <c r="B133" s="55" t="s">
        <v>322</v>
      </c>
      <c r="C133" s="20"/>
      <c r="D133" s="55"/>
      <c r="E133" s="55" t="s">
        <v>36</v>
      </c>
      <c r="F133" s="56">
        <v>2.0</v>
      </c>
      <c r="G133" s="56"/>
      <c r="H133" s="56">
        <v>2.0</v>
      </c>
      <c r="I133" s="56"/>
      <c r="J133" s="56">
        <v>2.0</v>
      </c>
      <c r="K133" s="56"/>
      <c r="L133" s="56"/>
      <c r="M133" s="56"/>
      <c r="N133" s="56"/>
      <c r="O133" s="56"/>
      <c r="P133" s="56"/>
      <c r="Q133" s="56"/>
      <c r="R133" s="56"/>
      <c r="S133" s="55" t="s">
        <v>26</v>
      </c>
      <c r="T133" s="23">
        <f t="shared" si="1"/>
        <v>2060</v>
      </c>
      <c r="U133" s="21" t="s">
        <v>314</v>
      </c>
      <c r="V133" s="24">
        <f t="shared" si="2"/>
        <v>43992</v>
      </c>
      <c r="W133" s="55" t="s">
        <v>28</v>
      </c>
    </row>
    <row r="134" ht="15.75" customHeight="1">
      <c r="A134" s="54">
        <v>43993.01500616898</v>
      </c>
      <c r="B134" s="55" t="s">
        <v>323</v>
      </c>
      <c r="C134" s="26" t="s">
        <v>324</v>
      </c>
      <c r="D134" s="55" t="s">
        <v>325</v>
      </c>
      <c r="E134" s="55" t="s">
        <v>102</v>
      </c>
      <c r="F134" s="56"/>
      <c r="G134" s="56"/>
      <c r="H134" s="56">
        <v>1.0</v>
      </c>
      <c r="I134" s="56">
        <v>1.0</v>
      </c>
      <c r="J134" s="56"/>
      <c r="K134" s="56"/>
      <c r="L134" s="56"/>
      <c r="M134" s="56"/>
      <c r="N134" s="56"/>
      <c r="O134" s="56"/>
      <c r="P134" s="56"/>
      <c r="Q134" s="56"/>
      <c r="R134" s="56"/>
      <c r="S134" s="57" t="s">
        <v>32</v>
      </c>
      <c r="T134" s="23">
        <f t="shared" si="1"/>
        <v>680</v>
      </c>
      <c r="U134" s="55" t="s">
        <v>321</v>
      </c>
      <c r="V134" s="24">
        <f t="shared" si="2"/>
        <v>43993</v>
      </c>
      <c r="W134" s="55" t="s">
        <v>28</v>
      </c>
    </row>
    <row r="135" ht="15.75" customHeight="1">
      <c r="A135" s="18">
        <v>43993.027462025464</v>
      </c>
      <c r="B135" s="21" t="s">
        <v>326</v>
      </c>
      <c r="C135" s="26" t="s">
        <v>327</v>
      </c>
      <c r="D135" s="21" t="s">
        <v>328</v>
      </c>
      <c r="E135" s="21" t="s">
        <v>31</v>
      </c>
      <c r="F135" s="22">
        <v>1.0</v>
      </c>
      <c r="G135" s="22">
        <v>1.0</v>
      </c>
      <c r="H135" s="22">
        <v>1.0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5" t="s">
        <v>32</v>
      </c>
      <c r="T135" s="23">
        <f t="shared" si="1"/>
        <v>930</v>
      </c>
      <c r="U135" s="21" t="s">
        <v>268</v>
      </c>
      <c r="V135" s="24">
        <f t="shared" si="2"/>
        <v>43993</v>
      </c>
      <c r="W135" s="21" t="s">
        <v>28</v>
      </c>
    </row>
    <row r="136" ht="15.75" customHeight="1">
      <c r="A136" s="18">
        <v>43993.78109350694</v>
      </c>
      <c r="B136" s="19" t="s">
        <v>329</v>
      </c>
      <c r="C136" s="26" t="s">
        <v>125</v>
      </c>
      <c r="D136" s="21" t="s">
        <v>126</v>
      </c>
      <c r="E136" s="21" t="s">
        <v>41</v>
      </c>
      <c r="F136" s="22">
        <v>1.0</v>
      </c>
      <c r="G136" s="22"/>
      <c r="H136" s="22">
        <v>1.0</v>
      </c>
      <c r="I136" s="22">
        <v>1.0</v>
      </c>
      <c r="J136" s="22"/>
      <c r="K136" s="22"/>
      <c r="L136" s="22"/>
      <c r="M136" s="22"/>
      <c r="N136" s="22"/>
      <c r="O136" s="22"/>
      <c r="P136" s="22"/>
      <c r="Q136" s="22"/>
      <c r="R136" s="22"/>
      <c r="S136" s="25" t="s">
        <v>32</v>
      </c>
      <c r="T136" s="23">
        <f t="shared" si="1"/>
        <v>1010</v>
      </c>
      <c r="U136" s="21" t="s">
        <v>321</v>
      </c>
      <c r="V136" s="24">
        <f t="shared" si="2"/>
        <v>43993</v>
      </c>
      <c r="W136" s="21" t="s">
        <v>28</v>
      </c>
    </row>
    <row r="137" ht="15.75" customHeight="1">
      <c r="A137" s="18">
        <v>43994.339373877316</v>
      </c>
      <c r="B137" s="21" t="s">
        <v>330</v>
      </c>
      <c r="C137" s="26" t="s">
        <v>331</v>
      </c>
      <c r="D137" s="21"/>
      <c r="E137" s="21" t="s">
        <v>31</v>
      </c>
      <c r="F137" s="22">
        <v>2.0</v>
      </c>
      <c r="G137" s="22"/>
      <c r="H137" s="22">
        <v>1.0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5" t="s">
        <v>37</v>
      </c>
      <c r="T137" s="23">
        <f t="shared" si="1"/>
        <v>980</v>
      </c>
      <c r="U137" s="21" t="s">
        <v>321</v>
      </c>
      <c r="V137" s="24">
        <f t="shared" si="2"/>
        <v>43994</v>
      </c>
      <c r="W137" s="21" t="s">
        <v>28</v>
      </c>
    </row>
    <row r="138" ht="15.75" customHeight="1">
      <c r="A138" s="18">
        <v>43994.34018421297</v>
      </c>
      <c r="B138" s="21" t="s">
        <v>332</v>
      </c>
      <c r="C138" s="26" t="s">
        <v>333</v>
      </c>
      <c r="D138" s="21"/>
      <c r="E138" s="21" t="s">
        <v>67</v>
      </c>
      <c r="F138" s="22"/>
      <c r="G138" s="22"/>
      <c r="H138" s="22">
        <v>1.0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5" t="s">
        <v>32</v>
      </c>
      <c r="T138" s="23">
        <f t="shared" si="1"/>
        <v>320</v>
      </c>
      <c r="U138" s="21" t="s">
        <v>321</v>
      </c>
      <c r="V138" s="24">
        <f t="shared" si="2"/>
        <v>43994</v>
      </c>
      <c r="W138" s="21" t="s">
        <v>28</v>
      </c>
    </row>
    <row r="139" ht="15.75" customHeight="1">
      <c r="A139" s="18">
        <v>43994.413677199074</v>
      </c>
      <c r="B139" s="21" t="s">
        <v>334</v>
      </c>
      <c r="C139" s="20" t="s">
        <v>335</v>
      </c>
      <c r="D139" s="21"/>
      <c r="E139" s="21" t="s">
        <v>31</v>
      </c>
      <c r="F139" s="22">
        <v>1.0</v>
      </c>
      <c r="G139" s="22"/>
      <c r="H139" s="22">
        <v>2.0</v>
      </c>
      <c r="I139" s="22">
        <v>1.0</v>
      </c>
      <c r="J139" s="22">
        <v>1.0</v>
      </c>
      <c r="K139" s="22">
        <v>1.0</v>
      </c>
      <c r="L139" s="22"/>
      <c r="M139" s="22"/>
      <c r="N139" s="22"/>
      <c r="O139" s="22">
        <v>1.0</v>
      </c>
      <c r="P139" s="22"/>
      <c r="Q139" s="22"/>
      <c r="R139" s="22"/>
      <c r="S139" s="25" t="s">
        <v>37</v>
      </c>
      <c r="T139" s="23">
        <f t="shared" si="1"/>
        <v>2465</v>
      </c>
      <c r="U139" s="21" t="s">
        <v>268</v>
      </c>
      <c r="V139" s="24">
        <f t="shared" si="2"/>
        <v>43994</v>
      </c>
      <c r="W139" s="21" t="s">
        <v>28</v>
      </c>
    </row>
    <row r="140" ht="30.0" customHeight="1">
      <c r="A140" s="18">
        <v>43994.48303358797</v>
      </c>
      <c r="B140" s="21" t="s">
        <v>336</v>
      </c>
      <c r="C140" s="20" t="s">
        <v>293</v>
      </c>
      <c r="D140" s="21"/>
      <c r="E140" s="21" t="s">
        <v>43</v>
      </c>
      <c r="F140" s="22"/>
      <c r="G140" s="22"/>
      <c r="H140" s="22"/>
      <c r="I140" s="22">
        <v>4.0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5" t="s">
        <v>37</v>
      </c>
      <c r="T140" s="23">
        <f t="shared" si="1"/>
        <v>1440</v>
      </c>
      <c r="U140" s="21" t="s">
        <v>277</v>
      </c>
      <c r="V140" s="24">
        <f t="shared" si="2"/>
        <v>43994</v>
      </c>
      <c r="W140" s="21" t="s">
        <v>28</v>
      </c>
    </row>
    <row r="141" ht="21.0" customHeight="1">
      <c r="A141" s="18">
        <v>43994.51257207176</v>
      </c>
      <c r="B141" s="21" t="s">
        <v>337</v>
      </c>
      <c r="C141" s="26" t="s">
        <v>320</v>
      </c>
      <c r="D141" s="21"/>
      <c r="E141" s="19" t="s">
        <v>102</v>
      </c>
      <c r="F141" s="22"/>
      <c r="G141" s="22"/>
      <c r="H141" s="22">
        <v>1.0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5" t="s">
        <v>32</v>
      </c>
      <c r="T141" s="23">
        <f t="shared" si="1"/>
        <v>320</v>
      </c>
      <c r="U141" s="21" t="s">
        <v>321</v>
      </c>
      <c r="V141" s="24">
        <f t="shared" si="2"/>
        <v>43994</v>
      </c>
      <c r="W141" s="21" t="s">
        <v>28</v>
      </c>
    </row>
    <row r="142" ht="15.75" customHeight="1">
      <c r="A142" s="18">
        <v>43994.53550629629</v>
      </c>
      <c r="B142" s="21" t="s">
        <v>338</v>
      </c>
      <c r="C142" s="20" t="s">
        <v>339</v>
      </c>
      <c r="D142" s="21"/>
      <c r="E142" s="21" t="s">
        <v>218</v>
      </c>
      <c r="F142" s="22">
        <v>1.0</v>
      </c>
      <c r="G142" s="22"/>
      <c r="H142" s="22">
        <v>1.0</v>
      </c>
      <c r="I142" s="22">
        <v>1.0</v>
      </c>
      <c r="J142" s="22"/>
      <c r="K142" s="22">
        <v>1.0</v>
      </c>
      <c r="L142" s="22"/>
      <c r="M142" s="22"/>
      <c r="N142" s="22"/>
      <c r="O142" s="22"/>
      <c r="P142" s="22"/>
      <c r="Q142" s="22"/>
      <c r="R142" s="22"/>
      <c r="S142" s="25" t="s">
        <v>32</v>
      </c>
      <c r="T142" s="23">
        <f t="shared" si="1"/>
        <v>1390</v>
      </c>
      <c r="U142" s="21" t="s">
        <v>321</v>
      </c>
      <c r="V142" s="24">
        <f t="shared" si="2"/>
        <v>43994</v>
      </c>
      <c r="W142" s="21" t="s">
        <v>28</v>
      </c>
    </row>
    <row r="143" ht="15.75" customHeight="1">
      <c r="A143" s="18">
        <v>43994.562030393514</v>
      </c>
      <c r="B143" s="21" t="s">
        <v>340</v>
      </c>
      <c r="C143" s="20"/>
      <c r="D143" s="21"/>
      <c r="E143" s="21" t="s">
        <v>56</v>
      </c>
      <c r="F143" s="22">
        <v>2.0</v>
      </c>
      <c r="G143" s="22">
        <v>1.0</v>
      </c>
      <c r="H143" s="22"/>
      <c r="I143" s="22">
        <v>1.0</v>
      </c>
      <c r="J143" s="22"/>
      <c r="K143" s="22"/>
      <c r="L143" s="22"/>
      <c r="M143" s="22"/>
      <c r="N143" s="22"/>
      <c r="O143" s="22"/>
      <c r="P143" s="22"/>
      <c r="Q143" s="22"/>
      <c r="R143" s="22"/>
      <c r="S143" s="21" t="s">
        <v>26</v>
      </c>
      <c r="T143" s="23">
        <f t="shared" si="1"/>
        <v>1300</v>
      </c>
      <c r="U143" s="21" t="s">
        <v>321</v>
      </c>
      <c r="V143" s="24">
        <f t="shared" si="2"/>
        <v>43994</v>
      </c>
      <c r="W143" s="21" t="s">
        <v>28</v>
      </c>
    </row>
    <row r="144" ht="15.75" customHeight="1">
      <c r="A144" s="54">
        <v>43994.62013484954</v>
      </c>
      <c r="B144" s="55" t="s">
        <v>341</v>
      </c>
      <c r="C144" s="26" t="s">
        <v>106</v>
      </c>
      <c r="D144" s="32" t="s">
        <v>107</v>
      </c>
      <c r="E144" s="55" t="s">
        <v>36</v>
      </c>
      <c r="F144" s="56">
        <v>1.0</v>
      </c>
      <c r="G144" s="56">
        <v>2.0</v>
      </c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7" t="s">
        <v>37</v>
      </c>
      <c r="T144" s="23">
        <f t="shared" si="1"/>
        <v>890</v>
      </c>
      <c r="U144" s="21" t="s">
        <v>321</v>
      </c>
      <c r="V144" s="24">
        <f t="shared" si="2"/>
        <v>43994</v>
      </c>
      <c r="W144" s="55" t="s">
        <v>28</v>
      </c>
    </row>
    <row r="145" ht="15.75" customHeight="1">
      <c r="A145" s="54">
        <v>43994.63405121528</v>
      </c>
      <c r="B145" s="55" t="s">
        <v>143</v>
      </c>
      <c r="C145" s="20"/>
      <c r="D145" s="21"/>
      <c r="E145" s="55" t="s">
        <v>31</v>
      </c>
      <c r="F145" s="56">
        <v>1.0</v>
      </c>
      <c r="G145" s="56"/>
      <c r="H145" s="56">
        <v>2.0</v>
      </c>
      <c r="I145" s="56">
        <v>2.0</v>
      </c>
      <c r="J145" s="56"/>
      <c r="K145" s="56"/>
      <c r="L145" s="22"/>
      <c r="M145" s="22"/>
      <c r="N145" s="22"/>
      <c r="O145" s="22"/>
      <c r="P145" s="22"/>
      <c r="Q145" s="22"/>
      <c r="R145" s="22"/>
      <c r="S145" s="25" t="s">
        <v>32</v>
      </c>
      <c r="T145" s="23">
        <f t="shared" si="1"/>
        <v>1690</v>
      </c>
      <c r="U145" s="21" t="s">
        <v>321</v>
      </c>
      <c r="V145" s="24">
        <f t="shared" si="2"/>
        <v>43994</v>
      </c>
      <c r="W145" s="55" t="s">
        <v>28</v>
      </c>
    </row>
    <row r="146" ht="15.75" customHeight="1">
      <c r="A146" s="18">
        <v>43994.72525210648</v>
      </c>
      <c r="B146" s="21" t="s">
        <v>342</v>
      </c>
      <c r="C146" s="20" t="s">
        <v>343</v>
      </c>
      <c r="D146" s="21"/>
      <c r="E146" s="21" t="s">
        <v>36</v>
      </c>
      <c r="F146" s="22">
        <v>1.0</v>
      </c>
      <c r="G146" s="22">
        <v>1.0</v>
      </c>
      <c r="H146" s="22">
        <v>1.0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5" t="s">
        <v>32</v>
      </c>
      <c r="T146" s="23">
        <f t="shared" si="1"/>
        <v>930</v>
      </c>
      <c r="U146" s="21" t="s">
        <v>321</v>
      </c>
      <c r="V146" s="24">
        <f t="shared" si="2"/>
        <v>43994</v>
      </c>
      <c r="W146" s="21" t="s">
        <v>28</v>
      </c>
    </row>
    <row r="147" ht="15.75" customHeight="1">
      <c r="A147" s="18">
        <v>43994.8232216551</v>
      </c>
      <c r="B147" s="21" t="s">
        <v>344</v>
      </c>
      <c r="C147" s="26" t="s">
        <v>345</v>
      </c>
      <c r="D147" s="21"/>
      <c r="E147" s="21" t="s">
        <v>91</v>
      </c>
      <c r="F147" s="22">
        <v>1.0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5" t="s">
        <v>32</v>
      </c>
      <c r="T147" s="23">
        <f t="shared" si="1"/>
        <v>330</v>
      </c>
      <c r="U147" s="21" t="s">
        <v>321</v>
      </c>
      <c r="V147" s="24">
        <f t="shared" si="2"/>
        <v>43994</v>
      </c>
      <c r="W147" s="21" t="s">
        <v>28</v>
      </c>
    </row>
    <row r="148" ht="24.75" customHeight="1">
      <c r="A148" s="18">
        <v>43995.48234592592</v>
      </c>
      <c r="B148" s="21" t="s">
        <v>346</v>
      </c>
      <c r="C148" s="20"/>
      <c r="D148" s="21"/>
      <c r="E148" s="21" t="s">
        <v>56</v>
      </c>
      <c r="F148" s="22">
        <v>2.0</v>
      </c>
      <c r="G148" s="22">
        <v>2.0</v>
      </c>
      <c r="H148" s="22">
        <v>1.0</v>
      </c>
      <c r="I148" s="22">
        <v>1.0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1" t="s">
        <v>26</v>
      </c>
      <c r="T148" s="23">
        <f t="shared" si="1"/>
        <v>1900</v>
      </c>
      <c r="U148" s="21" t="s">
        <v>321</v>
      </c>
      <c r="V148" s="24">
        <f t="shared" si="2"/>
        <v>43995</v>
      </c>
      <c r="W148" s="21" t="s">
        <v>28</v>
      </c>
    </row>
    <row r="149" ht="15.75" customHeight="1">
      <c r="A149" s="18">
        <v>43995.84866106481</v>
      </c>
      <c r="B149" s="21" t="s">
        <v>347</v>
      </c>
      <c r="C149" s="26" t="s">
        <v>348</v>
      </c>
      <c r="D149" s="21" t="s">
        <v>349</v>
      </c>
      <c r="E149" s="21" t="s">
        <v>36</v>
      </c>
      <c r="F149" s="22">
        <v>2.0</v>
      </c>
      <c r="G149" s="22"/>
      <c r="H149" s="22">
        <v>2.0</v>
      </c>
      <c r="I149" s="22"/>
      <c r="J149" s="22"/>
      <c r="K149" s="22"/>
      <c r="L149" s="22"/>
      <c r="M149" s="22"/>
      <c r="N149" s="22"/>
      <c r="O149" s="22"/>
      <c r="P149" s="22"/>
      <c r="Q149" s="33"/>
      <c r="R149" s="33"/>
      <c r="S149" s="34" t="s">
        <v>32</v>
      </c>
      <c r="T149" s="23">
        <f t="shared" si="1"/>
        <v>1300</v>
      </c>
      <c r="U149" s="21" t="s">
        <v>311</v>
      </c>
      <c r="V149" s="24">
        <f t="shared" si="2"/>
        <v>43995</v>
      </c>
      <c r="W149" s="21" t="s">
        <v>28</v>
      </c>
    </row>
    <row r="150" ht="15.75" customHeight="1">
      <c r="A150" s="18">
        <v>43995.85032326389</v>
      </c>
      <c r="B150" s="21" t="s">
        <v>350</v>
      </c>
      <c r="C150" s="26" t="s">
        <v>351</v>
      </c>
      <c r="D150" s="21" t="s">
        <v>352</v>
      </c>
      <c r="E150" s="21" t="s">
        <v>56</v>
      </c>
      <c r="F150" s="22">
        <v>2.0</v>
      </c>
      <c r="G150" s="22"/>
      <c r="H150" s="22"/>
      <c r="I150" s="22"/>
      <c r="J150" s="22"/>
      <c r="K150" s="22"/>
      <c r="L150" s="22"/>
      <c r="M150" s="22"/>
      <c r="N150" s="22"/>
      <c r="O150" s="22">
        <v>1.0</v>
      </c>
      <c r="P150" s="22"/>
      <c r="Q150" s="22"/>
      <c r="R150" s="22"/>
      <c r="S150" s="21" t="s">
        <v>26</v>
      </c>
      <c r="T150" s="23">
        <f t="shared" si="1"/>
        <v>1035</v>
      </c>
      <c r="U150" s="21" t="s">
        <v>268</v>
      </c>
      <c r="V150" s="24">
        <f t="shared" si="2"/>
        <v>43995</v>
      </c>
      <c r="W150" s="21" t="s">
        <v>28</v>
      </c>
    </row>
    <row r="151" ht="15.75" customHeight="1">
      <c r="A151" s="18">
        <v>43995.85836436343</v>
      </c>
      <c r="B151" s="21" t="s">
        <v>353</v>
      </c>
      <c r="C151" s="20"/>
      <c r="D151" s="21"/>
      <c r="E151" s="21" t="s">
        <v>56</v>
      </c>
      <c r="F151" s="22">
        <v>1.0</v>
      </c>
      <c r="G151" s="22"/>
      <c r="H151" s="22">
        <v>1.0</v>
      </c>
      <c r="I151" s="22">
        <v>1.0</v>
      </c>
      <c r="J151" s="22"/>
      <c r="K151" s="22"/>
      <c r="L151" s="22"/>
      <c r="M151" s="22"/>
      <c r="N151" s="22"/>
      <c r="O151" s="22"/>
      <c r="P151" s="22"/>
      <c r="Q151" s="33"/>
      <c r="R151" s="33"/>
      <c r="S151" s="34" t="s">
        <v>32</v>
      </c>
      <c r="T151" s="23">
        <f t="shared" si="1"/>
        <v>1010</v>
      </c>
      <c r="U151" s="21" t="s">
        <v>311</v>
      </c>
      <c r="V151" s="24">
        <f t="shared" si="2"/>
        <v>43995</v>
      </c>
      <c r="W151" s="21" t="s">
        <v>28</v>
      </c>
    </row>
    <row r="152" ht="15.75" customHeight="1">
      <c r="A152" s="30">
        <v>43996.73254125</v>
      </c>
      <c r="B152" s="32" t="s">
        <v>354</v>
      </c>
      <c r="C152" s="26" t="s">
        <v>355</v>
      </c>
      <c r="D152" s="32"/>
      <c r="E152" s="32" t="s">
        <v>31</v>
      </c>
      <c r="F152" s="33">
        <v>1.0</v>
      </c>
      <c r="G152" s="33"/>
      <c r="H152" s="33">
        <v>1.0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4" t="s">
        <v>32</v>
      </c>
      <c r="T152" s="23">
        <f t="shared" si="1"/>
        <v>650</v>
      </c>
      <c r="U152" s="21" t="s">
        <v>314</v>
      </c>
      <c r="V152" s="24">
        <f t="shared" si="2"/>
        <v>43996</v>
      </c>
      <c r="W152" s="32" t="s">
        <v>28</v>
      </c>
    </row>
    <row r="153" ht="15.75" customHeight="1">
      <c r="A153" s="30">
        <v>43996.73505004629</v>
      </c>
      <c r="B153" s="32" t="s">
        <v>191</v>
      </c>
      <c r="C153" s="20"/>
      <c r="D153" s="32"/>
      <c r="E153" s="32" t="s">
        <v>91</v>
      </c>
      <c r="F153" s="33"/>
      <c r="G153" s="33">
        <v>2.0</v>
      </c>
      <c r="H153" s="33">
        <v>1.0</v>
      </c>
      <c r="I153" s="33"/>
      <c r="J153" s="33">
        <v>1.0</v>
      </c>
      <c r="K153" s="33"/>
      <c r="L153" s="33"/>
      <c r="M153" s="33"/>
      <c r="N153" s="33"/>
      <c r="O153" s="33"/>
      <c r="P153" s="33"/>
      <c r="Q153" s="33"/>
      <c r="R153" s="33"/>
      <c r="S153" s="32" t="s">
        <v>26</v>
      </c>
      <c r="T153" s="23">
        <f t="shared" si="1"/>
        <v>1260</v>
      </c>
      <c r="U153" s="21" t="s">
        <v>311</v>
      </c>
      <c r="V153" s="24">
        <f t="shared" si="2"/>
        <v>43996</v>
      </c>
      <c r="W153" s="32" t="s">
        <v>28</v>
      </c>
    </row>
    <row r="154" ht="15.75" customHeight="1">
      <c r="A154" s="54">
        <v>43996.835028125</v>
      </c>
      <c r="B154" s="55" t="s">
        <v>133</v>
      </c>
      <c r="C154" s="26" t="s">
        <v>134</v>
      </c>
      <c r="D154" s="55" t="s">
        <v>135</v>
      </c>
      <c r="E154" s="55" t="s">
        <v>136</v>
      </c>
      <c r="F154" s="56"/>
      <c r="G154" s="56">
        <v>6.0</v>
      </c>
      <c r="H154" s="56">
        <v>2.0</v>
      </c>
      <c r="I154" s="56"/>
      <c r="J154" s="56"/>
      <c r="K154" s="56">
        <v>1.0</v>
      </c>
      <c r="L154" s="56">
        <v>3.0</v>
      </c>
      <c r="M154" s="56"/>
      <c r="N154" s="56">
        <v>2.0</v>
      </c>
      <c r="O154" s="56"/>
      <c r="P154" s="22"/>
      <c r="Q154" s="22"/>
      <c r="R154" s="22"/>
      <c r="S154" s="25" t="s">
        <v>37</v>
      </c>
      <c r="T154" s="23">
        <f t="shared" si="1"/>
        <v>4180</v>
      </c>
      <c r="U154" s="55" t="s">
        <v>356</v>
      </c>
      <c r="V154" s="24">
        <f t="shared" si="2"/>
        <v>43996</v>
      </c>
      <c r="W154" s="55" t="s">
        <v>28</v>
      </c>
    </row>
    <row r="155" ht="26.25" customHeight="1">
      <c r="A155" s="30">
        <v>43996.85135732639</v>
      </c>
      <c r="B155" s="32" t="s">
        <v>357</v>
      </c>
      <c r="C155" s="26" t="s">
        <v>358</v>
      </c>
      <c r="D155" s="32"/>
      <c r="E155" s="32" t="s">
        <v>47</v>
      </c>
      <c r="F155" s="33"/>
      <c r="G155" s="33"/>
      <c r="H155" s="33">
        <v>1.0</v>
      </c>
      <c r="I155" s="33">
        <v>1.0</v>
      </c>
      <c r="J155" s="33"/>
      <c r="K155" s="33"/>
      <c r="L155" s="33"/>
      <c r="M155" s="33">
        <v>1.0</v>
      </c>
      <c r="N155" s="33"/>
      <c r="O155" s="33"/>
      <c r="P155" s="33"/>
      <c r="Q155" s="33"/>
      <c r="R155" s="33"/>
      <c r="S155" s="34" t="s">
        <v>32</v>
      </c>
      <c r="T155" s="23">
        <f t="shared" si="1"/>
        <v>960</v>
      </c>
      <c r="U155" s="32" t="s">
        <v>314</v>
      </c>
      <c r="V155" s="24">
        <f t="shared" si="2"/>
        <v>43996</v>
      </c>
      <c r="W155" s="32" t="s">
        <v>28</v>
      </c>
    </row>
    <row r="156" ht="20.25" customHeight="1">
      <c r="A156" s="30">
        <v>43996.8568039699</v>
      </c>
      <c r="B156" s="32" t="s">
        <v>359</v>
      </c>
      <c r="C156" s="26" t="s">
        <v>360</v>
      </c>
      <c r="D156" s="32"/>
      <c r="E156" s="32" t="s">
        <v>56</v>
      </c>
      <c r="F156" s="33"/>
      <c r="G156" s="33"/>
      <c r="H156" s="33"/>
      <c r="I156" s="33">
        <v>1.0</v>
      </c>
      <c r="J156" s="33"/>
      <c r="K156" s="33">
        <v>1.0</v>
      </c>
      <c r="L156" s="33"/>
      <c r="M156" s="33"/>
      <c r="N156" s="33"/>
      <c r="O156" s="33"/>
      <c r="P156" s="33"/>
      <c r="Q156" s="33"/>
      <c r="R156" s="33"/>
      <c r="S156" s="32" t="s">
        <v>26</v>
      </c>
      <c r="T156" s="23">
        <f t="shared" si="1"/>
        <v>740</v>
      </c>
      <c r="U156" s="32" t="s">
        <v>311</v>
      </c>
      <c r="V156" s="24">
        <f t="shared" si="2"/>
        <v>43996</v>
      </c>
      <c r="W156" s="32" t="s">
        <v>28</v>
      </c>
    </row>
    <row r="157" ht="15.75" customHeight="1">
      <c r="A157" s="30">
        <v>43996.903538969906</v>
      </c>
      <c r="B157" s="32" t="s">
        <v>38</v>
      </c>
      <c r="C157" s="26" t="s">
        <v>42</v>
      </c>
      <c r="D157" s="32"/>
      <c r="E157" s="32" t="s">
        <v>31</v>
      </c>
      <c r="F157" s="33"/>
      <c r="G157" s="33"/>
      <c r="H157" s="33">
        <v>2.0</v>
      </c>
      <c r="I157" s="33"/>
      <c r="J157" s="33">
        <v>1.0</v>
      </c>
      <c r="K157" s="33"/>
      <c r="L157" s="33"/>
      <c r="M157" s="33"/>
      <c r="N157" s="33"/>
      <c r="O157" s="33"/>
      <c r="P157" s="33"/>
      <c r="Q157" s="33"/>
      <c r="R157" s="33"/>
      <c r="S157" s="34" t="s">
        <v>32</v>
      </c>
      <c r="T157" s="23">
        <f t="shared" si="1"/>
        <v>1020</v>
      </c>
      <c r="U157" s="32" t="s">
        <v>314</v>
      </c>
      <c r="V157" s="24">
        <f t="shared" si="2"/>
        <v>43996</v>
      </c>
      <c r="W157" s="32" t="s">
        <v>28</v>
      </c>
    </row>
    <row r="158" ht="15.75" customHeight="1">
      <c r="A158" s="18">
        <v>43997.54832315972</v>
      </c>
      <c r="B158" s="21" t="s">
        <v>342</v>
      </c>
      <c r="C158" s="20" t="s">
        <v>343</v>
      </c>
      <c r="D158" s="21"/>
      <c r="E158" s="21" t="s">
        <v>36</v>
      </c>
      <c r="F158" s="22">
        <v>1.0</v>
      </c>
      <c r="G158" s="22"/>
      <c r="H158" s="22">
        <v>1.0</v>
      </c>
      <c r="I158" s="22"/>
      <c r="J158" s="22"/>
      <c r="K158" s="22"/>
      <c r="L158" s="22">
        <v>1.0</v>
      </c>
      <c r="M158" s="22"/>
      <c r="N158" s="22"/>
      <c r="O158" s="22"/>
      <c r="P158" s="22"/>
      <c r="Q158" s="22"/>
      <c r="R158" s="22"/>
      <c r="S158" s="25" t="s">
        <v>32</v>
      </c>
      <c r="T158" s="23">
        <f t="shared" si="1"/>
        <v>930</v>
      </c>
      <c r="U158" s="32" t="s">
        <v>311</v>
      </c>
      <c r="V158" s="24">
        <f t="shared" si="2"/>
        <v>43997</v>
      </c>
      <c r="W158" s="21" t="s">
        <v>28</v>
      </c>
    </row>
    <row r="159" ht="15.75" customHeight="1">
      <c r="A159" s="54">
        <v>43997.737927152775</v>
      </c>
      <c r="B159" s="55" t="s">
        <v>361</v>
      </c>
      <c r="C159" s="26" t="s">
        <v>362</v>
      </c>
      <c r="D159" s="55" t="s">
        <v>363</v>
      </c>
      <c r="E159" s="55" t="s">
        <v>31</v>
      </c>
      <c r="F159" s="56"/>
      <c r="G159" s="56"/>
      <c r="H159" s="56">
        <v>4.0</v>
      </c>
      <c r="I159" s="56">
        <v>1.0</v>
      </c>
      <c r="J159" s="56"/>
      <c r="K159" s="56"/>
      <c r="L159" s="56"/>
      <c r="M159" s="56"/>
      <c r="N159" s="56"/>
      <c r="O159" s="56"/>
      <c r="P159" s="56"/>
      <c r="Q159" s="56"/>
      <c r="R159" s="56"/>
      <c r="S159" s="55" t="s">
        <v>26</v>
      </c>
      <c r="T159" s="23">
        <f t="shared" si="1"/>
        <v>1640</v>
      </c>
      <c r="U159" s="32" t="s">
        <v>356</v>
      </c>
      <c r="V159" s="24">
        <f t="shared" si="2"/>
        <v>43997</v>
      </c>
      <c r="W159" s="55" t="s">
        <v>28</v>
      </c>
    </row>
    <row r="160" ht="25.5" customHeight="1">
      <c r="A160" s="54">
        <v>43997.85427045139</v>
      </c>
      <c r="B160" s="55" t="s">
        <v>124</v>
      </c>
      <c r="C160" s="26" t="s">
        <v>125</v>
      </c>
      <c r="D160" s="55"/>
      <c r="E160" s="55" t="s">
        <v>41</v>
      </c>
      <c r="F160" s="56">
        <v>1.0</v>
      </c>
      <c r="G160" s="56"/>
      <c r="H160" s="56">
        <v>1.0</v>
      </c>
      <c r="I160" s="56"/>
      <c r="J160" s="56">
        <v>1.0</v>
      </c>
      <c r="K160" s="56">
        <v>1.0</v>
      </c>
      <c r="L160" s="56"/>
      <c r="M160" s="56"/>
      <c r="N160" s="56"/>
      <c r="O160" s="56"/>
      <c r="P160" s="56">
        <v>1.0</v>
      </c>
      <c r="Q160" s="56"/>
      <c r="R160" s="56"/>
      <c r="S160" s="25" t="s">
        <v>32</v>
      </c>
      <c r="T160" s="23">
        <f t="shared" si="1"/>
        <v>1790</v>
      </c>
      <c r="U160" s="32" t="s">
        <v>311</v>
      </c>
      <c r="V160" s="24">
        <f t="shared" si="2"/>
        <v>43997</v>
      </c>
      <c r="W160" s="55" t="s">
        <v>364</v>
      </c>
    </row>
    <row r="161" ht="15.75" customHeight="1">
      <c r="A161" s="18">
        <v>43997.917233622684</v>
      </c>
      <c r="B161" s="21" t="s">
        <v>365</v>
      </c>
      <c r="C161" s="26" t="s">
        <v>88</v>
      </c>
      <c r="D161" s="21"/>
      <c r="E161" s="21" t="s">
        <v>31</v>
      </c>
      <c r="F161" s="22"/>
      <c r="G161" s="22"/>
      <c r="H161" s="22">
        <v>1.0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5" t="s">
        <v>37</v>
      </c>
      <c r="T161" s="23">
        <f t="shared" si="1"/>
        <v>320</v>
      </c>
      <c r="U161" s="21" t="s">
        <v>311</v>
      </c>
      <c r="V161" s="24">
        <f t="shared" si="2"/>
        <v>43997</v>
      </c>
      <c r="W161" s="21" t="s">
        <v>28</v>
      </c>
    </row>
    <row r="162" ht="15.75" customHeight="1">
      <c r="A162" s="30">
        <v>43998.02468072917</v>
      </c>
      <c r="B162" s="32" t="s">
        <v>366</v>
      </c>
      <c r="C162" s="26" t="s">
        <v>367</v>
      </c>
      <c r="D162" s="32"/>
      <c r="E162" s="32" t="s">
        <v>43</v>
      </c>
      <c r="F162" s="33">
        <v>1.0</v>
      </c>
      <c r="G162" s="33">
        <v>1.0</v>
      </c>
      <c r="H162" s="33">
        <v>1.0</v>
      </c>
      <c r="I162" s="33"/>
      <c r="J162" s="33"/>
      <c r="K162" s="33"/>
      <c r="L162" s="33"/>
      <c r="M162" s="33"/>
      <c r="N162" s="33"/>
      <c r="O162" s="33"/>
      <c r="P162" s="33">
        <v>1.0</v>
      </c>
      <c r="Q162" s="33"/>
      <c r="R162" s="33"/>
      <c r="S162" s="25" t="s">
        <v>37</v>
      </c>
      <c r="T162" s="23">
        <f t="shared" si="1"/>
        <v>1310</v>
      </c>
      <c r="U162" s="21" t="s">
        <v>268</v>
      </c>
      <c r="V162" s="24">
        <f t="shared" si="2"/>
        <v>43998</v>
      </c>
      <c r="W162" s="32" t="s">
        <v>364</v>
      </c>
    </row>
    <row r="163" ht="22.5" customHeight="1">
      <c r="A163" s="30">
        <v>43998.84361523148</v>
      </c>
      <c r="B163" s="32" t="s">
        <v>368</v>
      </c>
      <c r="C163" s="26" t="s">
        <v>154</v>
      </c>
      <c r="D163" s="32"/>
      <c r="E163" s="32" t="s">
        <v>36</v>
      </c>
      <c r="F163" s="33"/>
      <c r="G163" s="33"/>
      <c r="H163" s="33"/>
      <c r="I163" s="33"/>
      <c r="J163" s="33">
        <v>1.0</v>
      </c>
      <c r="K163" s="33">
        <v>1.0</v>
      </c>
      <c r="L163" s="33"/>
      <c r="M163" s="33"/>
      <c r="N163" s="33"/>
      <c r="O163" s="33"/>
      <c r="P163" s="33"/>
      <c r="Q163" s="33"/>
      <c r="R163" s="33"/>
      <c r="S163" s="34" t="s">
        <v>37</v>
      </c>
      <c r="T163" s="23">
        <f t="shared" si="1"/>
        <v>760</v>
      </c>
      <c r="U163" s="32" t="s">
        <v>311</v>
      </c>
      <c r="V163" s="24">
        <f t="shared" si="2"/>
        <v>43998</v>
      </c>
      <c r="W163" s="32" t="s">
        <v>28</v>
      </c>
    </row>
    <row r="164" ht="44.25" customHeight="1">
      <c r="A164" s="30">
        <v>43998.84595528935</v>
      </c>
      <c r="B164" s="32" t="s">
        <v>369</v>
      </c>
      <c r="C164" s="20"/>
      <c r="D164" s="32"/>
      <c r="E164" s="32" t="s">
        <v>102</v>
      </c>
      <c r="F164" s="33">
        <v>2.0</v>
      </c>
      <c r="G164" s="33">
        <v>2.0</v>
      </c>
      <c r="H164" s="33">
        <v>2.0</v>
      </c>
      <c r="I164" s="33"/>
      <c r="J164" s="33"/>
      <c r="K164" s="33"/>
      <c r="L164" s="33">
        <v>1.0</v>
      </c>
      <c r="M164" s="33"/>
      <c r="N164" s="33"/>
      <c r="O164" s="33"/>
      <c r="P164" s="33">
        <v>1.0</v>
      </c>
      <c r="Q164" s="33"/>
      <c r="R164" s="33"/>
      <c r="S164" s="25" t="s">
        <v>32</v>
      </c>
      <c r="T164" s="23">
        <f t="shared" si="1"/>
        <v>2520</v>
      </c>
      <c r="U164" s="32" t="s">
        <v>311</v>
      </c>
      <c r="V164" s="24">
        <f t="shared" si="2"/>
        <v>43998</v>
      </c>
      <c r="W164" s="32" t="s">
        <v>364</v>
      </c>
    </row>
    <row r="165" ht="15.75" customHeight="1">
      <c r="A165" s="54">
        <v>43998.84776275463</v>
      </c>
      <c r="B165" s="55" t="s">
        <v>370</v>
      </c>
      <c r="C165" s="20" t="s">
        <v>371</v>
      </c>
      <c r="D165" s="55"/>
      <c r="E165" s="55" t="s">
        <v>91</v>
      </c>
      <c r="F165" s="56"/>
      <c r="G165" s="56">
        <v>1.0</v>
      </c>
      <c r="H165" s="56">
        <v>1.0</v>
      </c>
      <c r="I165" s="56"/>
      <c r="J165" s="56">
        <v>1.0</v>
      </c>
      <c r="K165" s="56">
        <v>1.0</v>
      </c>
      <c r="L165" s="56"/>
      <c r="M165" s="56"/>
      <c r="N165" s="56"/>
      <c r="O165" s="56"/>
      <c r="P165" s="56">
        <v>1.0</v>
      </c>
      <c r="Q165" s="56"/>
      <c r="R165" s="56"/>
      <c r="S165" s="55" t="s">
        <v>26</v>
      </c>
      <c r="T165" s="23">
        <f t="shared" si="1"/>
        <v>1740</v>
      </c>
      <c r="U165" s="21" t="s">
        <v>268</v>
      </c>
      <c r="V165" s="24">
        <f t="shared" si="2"/>
        <v>43998</v>
      </c>
      <c r="W165" s="55" t="s">
        <v>28</v>
      </c>
    </row>
    <row r="166" ht="15.75" customHeight="1">
      <c r="A166" s="18">
        <v>43999.559471782406</v>
      </c>
      <c r="B166" s="21" t="s">
        <v>372</v>
      </c>
      <c r="C166" s="26" t="s">
        <v>373</v>
      </c>
      <c r="D166" s="21"/>
      <c r="E166" s="21" t="s">
        <v>31</v>
      </c>
      <c r="F166" s="22"/>
      <c r="G166" s="22"/>
      <c r="H166" s="22">
        <v>1.0</v>
      </c>
      <c r="I166" s="22"/>
      <c r="J166" s="22"/>
      <c r="K166" s="22"/>
      <c r="L166" s="22"/>
      <c r="M166" s="22"/>
      <c r="N166" s="22"/>
      <c r="O166" s="22">
        <v>1.0</v>
      </c>
      <c r="P166" s="22"/>
      <c r="Q166" s="22"/>
      <c r="R166" s="22"/>
      <c r="S166" s="25" t="s">
        <v>32</v>
      </c>
      <c r="T166" s="23">
        <f t="shared" si="1"/>
        <v>695</v>
      </c>
      <c r="U166" s="21" t="s">
        <v>268</v>
      </c>
      <c r="V166" s="24">
        <f t="shared" si="2"/>
        <v>43999</v>
      </c>
      <c r="W166" s="21" t="s">
        <v>28</v>
      </c>
    </row>
    <row r="167" ht="23.25" customHeight="1">
      <c r="A167" s="18">
        <v>43999.560806678244</v>
      </c>
      <c r="B167" s="21" t="s">
        <v>374</v>
      </c>
      <c r="C167" s="20" t="s">
        <v>375</v>
      </c>
      <c r="D167" s="21"/>
      <c r="E167" s="21" t="s">
        <v>31</v>
      </c>
      <c r="F167" s="22">
        <v>1.0</v>
      </c>
      <c r="G167" s="22"/>
      <c r="H167" s="22">
        <v>2.0</v>
      </c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5" t="s">
        <v>37</v>
      </c>
      <c r="T167" s="23">
        <f t="shared" si="1"/>
        <v>970</v>
      </c>
      <c r="U167" s="21" t="s">
        <v>268</v>
      </c>
      <c r="V167" s="24">
        <f t="shared" si="2"/>
        <v>43999</v>
      </c>
      <c r="W167" s="21" t="s">
        <v>28</v>
      </c>
    </row>
    <row r="168" ht="36.0" customHeight="1">
      <c r="A168" s="18">
        <v>43999.56168528935</v>
      </c>
      <c r="B168" s="63" t="s">
        <v>376</v>
      </c>
      <c r="C168" s="20" t="s">
        <v>377</v>
      </c>
      <c r="D168" s="21"/>
      <c r="E168" s="21" t="s">
        <v>378</v>
      </c>
      <c r="F168" s="22">
        <v>1.0</v>
      </c>
      <c r="G168" s="22"/>
      <c r="H168" s="22">
        <v>1.0</v>
      </c>
      <c r="I168" s="22">
        <v>1.0</v>
      </c>
      <c r="J168" s="22"/>
      <c r="K168" s="22"/>
      <c r="L168" s="22"/>
      <c r="M168" s="22"/>
      <c r="N168" s="22"/>
      <c r="O168" s="22"/>
      <c r="P168" s="22"/>
      <c r="Q168" s="22"/>
      <c r="R168" s="22"/>
      <c r="S168" s="25" t="s">
        <v>37</v>
      </c>
      <c r="T168" s="23">
        <f t="shared" si="1"/>
        <v>1010</v>
      </c>
      <c r="U168" s="21" t="s">
        <v>268</v>
      </c>
      <c r="V168" s="24">
        <f t="shared" si="2"/>
        <v>43999</v>
      </c>
      <c r="W168" s="21" t="s">
        <v>28</v>
      </c>
    </row>
    <row r="169" ht="24.75" customHeight="1">
      <c r="A169" s="18">
        <v>43999.56610418981</v>
      </c>
      <c r="B169" s="21" t="s">
        <v>379</v>
      </c>
      <c r="C169" s="26" t="s">
        <v>380</v>
      </c>
      <c r="D169" s="21"/>
      <c r="E169" s="21" t="s">
        <v>31</v>
      </c>
      <c r="F169" s="22"/>
      <c r="G169" s="22">
        <v>1.0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5" t="s">
        <v>32</v>
      </c>
      <c r="T169" s="23">
        <f t="shared" si="1"/>
        <v>280</v>
      </c>
      <c r="U169" s="21" t="s">
        <v>311</v>
      </c>
      <c r="V169" s="24">
        <f t="shared" si="2"/>
        <v>43999</v>
      </c>
      <c r="W169" s="21" t="s">
        <v>28</v>
      </c>
    </row>
    <row r="170" ht="15.75" customHeight="1">
      <c r="A170" s="18">
        <v>43999.566575000004</v>
      </c>
      <c r="B170" s="21" t="s">
        <v>381</v>
      </c>
      <c r="C170" s="26" t="s">
        <v>182</v>
      </c>
      <c r="D170" s="21" t="s">
        <v>183</v>
      </c>
      <c r="E170" s="21" t="s">
        <v>31</v>
      </c>
      <c r="F170" s="22"/>
      <c r="G170" s="22"/>
      <c r="H170" s="22">
        <v>1.0</v>
      </c>
      <c r="I170" s="22"/>
      <c r="J170" s="22"/>
      <c r="K170" s="22">
        <v>1.0</v>
      </c>
      <c r="L170" s="22"/>
      <c r="M170" s="22"/>
      <c r="N170" s="22"/>
      <c r="O170" s="22"/>
      <c r="P170" s="22"/>
      <c r="Q170" s="22"/>
      <c r="R170" s="22"/>
      <c r="S170" s="25" t="s">
        <v>37</v>
      </c>
      <c r="T170" s="23">
        <f t="shared" si="1"/>
        <v>700</v>
      </c>
      <c r="U170" s="21" t="s">
        <v>382</v>
      </c>
      <c r="V170" s="24">
        <f t="shared" si="2"/>
        <v>43999</v>
      </c>
      <c r="W170" s="21" t="s">
        <v>28</v>
      </c>
    </row>
    <row r="171" ht="23.25" customHeight="1">
      <c r="A171" s="18">
        <v>43999.60140212963</v>
      </c>
      <c r="B171" s="21" t="s">
        <v>383</v>
      </c>
      <c r="C171" s="26" t="s">
        <v>384</v>
      </c>
      <c r="D171" s="21"/>
      <c r="E171" s="21" t="s">
        <v>31</v>
      </c>
      <c r="F171" s="22">
        <v>2.0</v>
      </c>
      <c r="G171" s="22">
        <v>2.0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5" t="s">
        <v>37</v>
      </c>
      <c r="T171" s="23">
        <f t="shared" si="1"/>
        <v>1220</v>
      </c>
      <c r="U171" s="21" t="s">
        <v>385</v>
      </c>
      <c r="V171" s="24">
        <f t="shared" si="2"/>
        <v>43999</v>
      </c>
      <c r="W171" s="21" t="s">
        <v>28</v>
      </c>
    </row>
    <row r="172" ht="15.75" customHeight="1">
      <c r="A172" s="18">
        <v>43999.695373599534</v>
      </c>
      <c r="B172" s="21" t="s">
        <v>386</v>
      </c>
      <c r="C172" s="26" t="s">
        <v>387</v>
      </c>
      <c r="D172" s="21"/>
      <c r="E172" s="21" t="s">
        <v>47</v>
      </c>
      <c r="F172" s="22"/>
      <c r="G172" s="22"/>
      <c r="H172" s="22">
        <v>1.0</v>
      </c>
      <c r="I172" s="22"/>
      <c r="J172" s="22"/>
      <c r="K172" s="22">
        <v>1.0</v>
      </c>
      <c r="L172" s="22"/>
      <c r="M172" s="22"/>
      <c r="N172" s="22"/>
      <c r="O172" s="22">
        <v>1.0</v>
      </c>
      <c r="P172" s="22"/>
      <c r="Q172" s="22"/>
      <c r="R172" s="22"/>
      <c r="S172" s="25" t="s">
        <v>32</v>
      </c>
      <c r="T172" s="23">
        <f t="shared" si="1"/>
        <v>1075</v>
      </c>
      <c r="U172" s="21" t="s">
        <v>311</v>
      </c>
      <c r="V172" s="24">
        <f t="shared" si="2"/>
        <v>43999</v>
      </c>
      <c r="W172" s="21" t="s">
        <v>28</v>
      </c>
    </row>
    <row r="173" ht="15.75" customHeight="1">
      <c r="A173" s="18">
        <v>43999.72116681713</v>
      </c>
      <c r="B173" s="21" t="s">
        <v>388</v>
      </c>
      <c r="C173" s="20" t="s">
        <v>389</v>
      </c>
      <c r="D173" s="21"/>
      <c r="E173" s="21" t="s">
        <v>31</v>
      </c>
      <c r="F173" s="22"/>
      <c r="G173" s="22"/>
      <c r="H173" s="22">
        <v>1.0</v>
      </c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5" t="s">
        <v>37</v>
      </c>
      <c r="T173" s="23">
        <f t="shared" si="1"/>
        <v>320</v>
      </c>
      <c r="U173" s="21" t="s">
        <v>311</v>
      </c>
      <c r="V173" s="24">
        <f t="shared" si="2"/>
        <v>43999</v>
      </c>
      <c r="W173" s="21" t="s">
        <v>28</v>
      </c>
    </row>
    <row r="174" ht="15.75" customHeight="1">
      <c r="A174" s="18">
        <v>43999.73248885416</v>
      </c>
      <c r="B174" s="21" t="s">
        <v>390</v>
      </c>
      <c r="C174" s="26" t="s">
        <v>391</v>
      </c>
      <c r="D174" s="21"/>
      <c r="E174" s="21" t="s">
        <v>36</v>
      </c>
      <c r="F174" s="22">
        <v>2.0</v>
      </c>
      <c r="G174" s="22"/>
      <c r="H174" s="22">
        <v>2.0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5" t="s">
        <v>32</v>
      </c>
      <c r="T174" s="23">
        <f t="shared" si="1"/>
        <v>1300</v>
      </c>
      <c r="U174" s="21" t="s">
        <v>314</v>
      </c>
      <c r="V174" s="24">
        <f t="shared" si="2"/>
        <v>43999</v>
      </c>
      <c r="W174" s="21" t="s">
        <v>28</v>
      </c>
    </row>
    <row r="175" ht="15.75" customHeight="1">
      <c r="A175" s="18">
        <v>43999.804331747684</v>
      </c>
      <c r="B175" s="21" t="s">
        <v>392</v>
      </c>
      <c r="C175" s="26" t="s">
        <v>362</v>
      </c>
      <c r="D175" s="21"/>
      <c r="E175" s="21" t="s">
        <v>56</v>
      </c>
      <c r="F175" s="22"/>
      <c r="G175" s="22"/>
      <c r="H175" s="22">
        <v>12.0</v>
      </c>
      <c r="I175" s="22">
        <v>2.0</v>
      </c>
      <c r="J175" s="22"/>
      <c r="K175" s="22"/>
      <c r="L175" s="22"/>
      <c r="M175" s="22"/>
      <c r="N175" s="22"/>
      <c r="O175" s="22"/>
      <c r="P175" s="22"/>
      <c r="Q175" s="22"/>
      <c r="R175" s="22"/>
      <c r="S175" s="21" t="s">
        <v>26</v>
      </c>
      <c r="T175" s="23">
        <f t="shared" si="1"/>
        <v>4560</v>
      </c>
      <c r="U175" s="21" t="s">
        <v>356</v>
      </c>
      <c r="V175" s="24">
        <f t="shared" si="2"/>
        <v>43999</v>
      </c>
      <c r="W175" s="21" t="s">
        <v>28</v>
      </c>
    </row>
    <row r="176" ht="15.75" customHeight="1">
      <c r="A176" s="18">
        <v>43999.80581603009</v>
      </c>
      <c r="B176" s="21" t="s">
        <v>393</v>
      </c>
      <c r="C176" s="20"/>
      <c r="D176" s="21"/>
      <c r="E176" s="21" t="s">
        <v>56</v>
      </c>
      <c r="F176" s="22"/>
      <c r="G176" s="22"/>
      <c r="H176" s="22">
        <v>3.0</v>
      </c>
      <c r="I176" s="22">
        <v>1.0</v>
      </c>
      <c r="J176" s="22"/>
      <c r="K176" s="22"/>
      <c r="L176" s="22"/>
      <c r="M176" s="22"/>
      <c r="N176" s="22"/>
      <c r="O176" s="22"/>
      <c r="P176" s="22"/>
      <c r="Q176" s="22"/>
      <c r="R176" s="22"/>
      <c r="S176" s="25" t="s">
        <v>32</v>
      </c>
      <c r="T176" s="23">
        <f t="shared" si="1"/>
        <v>1320</v>
      </c>
      <c r="U176" s="21" t="s">
        <v>311</v>
      </c>
      <c r="V176" s="24">
        <f t="shared" si="2"/>
        <v>43999</v>
      </c>
      <c r="W176" s="21" t="s">
        <v>28</v>
      </c>
    </row>
    <row r="177" ht="15.75" customHeight="1">
      <c r="A177" s="18">
        <v>43999.84265118056</v>
      </c>
      <c r="B177" s="21" t="s">
        <v>394</v>
      </c>
      <c r="C177" s="26" t="s">
        <v>395</v>
      </c>
      <c r="D177" s="21"/>
      <c r="E177" s="21" t="s">
        <v>36</v>
      </c>
      <c r="F177" s="22">
        <v>1.0</v>
      </c>
      <c r="G177" s="22"/>
      <c r="H177" s="22">
        <v>2.0</v>
      </c>
      <c r="I177" s="22"/>
      <c r="J177" s="22">
        <v>1.0</v>
      </c>
      <c r="K177" s="22"/>
      <c r="L177" s="22"/>
      <c r="M177" s="22"/>
      <c r="N177" s="22">
        <v>1.0</v>
      </c>
      <c r="O177" s="22"/>
      <c r="P177" s="22"/>
      <c r="Q177" s="22"/>
      <c r="R177" s="22"/>
      <c r="S177" s="25" t="s">
        <v>37</v>
      </c>
      <c r="T177" s="23">
        <f t="shared" si="1"/>
        <v>1670</v>
      </c>
      <c r="U177" s="21" t="s">
        <v>268</v>
      </c>
      <c r="V177" s="24">
        <f t="shared" si="2"/>
        <v>43999</v>
      </c>
      <c r="W177" s="21" t="s">
        <v>28</v>
      </c>
    </row>
    <row r="178" ht="26.25" customHeight="1">
      <c r="A178" s="18">
        <v>43999.867706516205</v>
      </c>
      <c r="B178" s="21" t="s">
        <v>396</v>
      </c>
      <c r="C178" s="26" t="s">
        <v>397</v>
      </c>
      <c r="D178" s="21"/>
      <c r="E178" s="21" t="s">
        <v>56</v>
      </c>
      <c r="F178" s="22">
        <v>1.0</v>
      </c>
      <c r="G178" s="22">
        <v>1.0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1" t="s">
        <v>26</v>
      </c>
      <c r="T178" s="23">
        <f t="shared" si="1"/>
        <v>610</v>
      </c>
      <c r="U178" s="21" t="s">
        <v>268</v>
      </c>
      <c r="V178" s="24">
        <f t="shared" si="2"/>
        <v>43999</v>
      </c>
      <c r="W178" s="21" t="s">
        <v>28</v>
      </c>
    </row>
    <row r="179" ht="15.75" customHeight="1">
      <c r="A179" s="18">
        <v>43999.920628900465</v>
      </c>
      <c r="B179" s="21" t="s">
        <v>398</v>
      </c>
      <c r="C179" s="26" t="s">
        <v>399</v>
      </c>
      <c r="D179" s="21" t="s">
        <v>400</v>
      </c>
      <c r="E179" s="21" t="s">
        <v>43</v>
      </c>
      <c r="F179" s="22">
        <v>1.0</v>
      </c>
      <c r="G179" s="22">
        <v>1.0</v>
      </c>
      <c r="H179" s="22">
        <v>1.0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5" t="s">
        <v>37</v>
      </c>
      <c r="T179" s="23">
        <f t="shared" si="1"/>
        <v>930</v>
      </c>
      <c r="U179" s="21" t="s">
        <v>268</v>
      </c>
      <c r="V179" s="24">
        <f t="shared" si="2"/>
        <v>43999</v>
      </c>
      <c r="W179" s="21" t="s">
        <v>28</v>
      </c>
    </row>
    <row r="180" ht="15.75" customHeight="1">
      <c r="A180" s="18">
        <v>44000.76902710648</v>
      </c>
      <c r="B180" s="21" t="s">
        <v>401</v>
      </c>
      <c r="C180" s="26" t="s">
        <v>402</v>
      </c>
      <c r="D180" s="21"/>
      <c r="E180" s="21" t="s">
        <v>31</v>
      </c>
      <c r="F180" s="22"/>
      <c r="G180" s="22"/>
      <c r="H180" s="22">
        <v>1.0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5" t="s">
        <v>32</v>
      </c>
      <c r="T180" s="23">
        <f t="shared" si="1"/>
        <v>320</v>
      </c>
      <c r="U180" s="21" t="s">
        <v>268</v>
      </c>
      <c r="V180" s="24">
        <f t="shared" si="2"/>
        <v>44000</v>
      </c>
      <c r="W180" s="21" t="s">
        <v>28</v>
      </c>
    </row>
    <row r="181" ht="15.75" customHeight="1">
      <c r="A181" s="18">
        <v>44000.77028532408</v>
      </c>
      <c r="B181" s="21" t="s">
        <v>403</v>
      </c>
      <c r="C181" s="20" t="s">
        <v>404</v>
      </c>
      <c r="D181" s="21"/>
      <c r="E181" s="21" t="s">
        <v>102</v>
      </c>
      <c r="F181" s="22">
        <v>1.0</v>
      </c>
      <c r="G181" s="22">
        <v>1.0</v>
      </c>
      <c r="H181" s="22">
        <v>1.0</v>
      </c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5" t="s">
        <v>32</v>
      </c>
      <c r="T181" s="23">
        <f t="shared" si="1"/>
        <v>930</v>
      </c>
      <c r="U181" s="21" t="s">
        <v>268</v>
      </c>
      <c r="V181" s="24">
        <f t="shared" si="2"/>
        <v>44000</v>
      </c>
      <c r="W181" s="21" t="s">
        <v>28</v>
      </c>
    </row>
    <row r="182" ht="15.75" customHeight="1">
      <c r="A182" s="18">
        <v>44001.75917118056</v>
      </c>
      <c r="B182" s="21" t="s">
        <v>405</v>
      </c>
      <c r="C182" s="26" t="s">
        <v>358</v>
      </c>
      <c r="D182" s="21"/>
      <c r="E182" s="21" t="s">
        <v>47</v>
      </c>
      <c r="F182" s="22"/>
      <c r="G182" s="22"/>
      <c r="H182" s="22">
        <v>3.0</v>
      </c>
      <c r="I182" s="22"/>
      <c r="J182" s="22"/>
      <c r="K182" s="22"/>
      <c r="L182" s="22"/>
      <c r="M182" s="22">
        <v>2.0</v>
      </c>
      <c r="N182" s="22">
        <v>1.0</v>
      </c>
      <c r="O182" s="22"/>
      <c r="P182" s="22"/>
      <c r="Q182" s="22"/>
      <c r="R182" s="22"/>
      <c r="S182" s="25" t="s">
        <v>32</v>
      </c>
      <c r="T182" s="23">
        <f t="shared" si="1"/>
        <v>1840</v>
      </c>
      <c r="U182" s="21" t="s">
        <v>268</v>
      </c>
      <c r="V182" s="24">
        <f t="shared" si="2"/>
        <v>44001</v>
      </c>
      <c r="W182" s="21" t="s">
        <v>28</v>
      </c>
    </row>
    <row r="183" ht="15.75" customHeight="1">
      <c r="A183" s="18">
        <v>44001.764290046296</v>
      </c>
      <c r="B183" s="21" t="s">
        <v>406</v>
      </c>
      <c r="C183" s="20"/>
      <c r="D183" s="21"/>
      <c r="E183" s="21" t="s">
        <v>56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>
        <v>1.0</v>
      </c>
      <c r="Q183" s="33"/>
      <c r="R183" s="33"/>
      <c r="S183" s="34" t="s">
        <v>32</v>
      </c>
      <c r="T183" s="23">
        <f t="shared" si="1"/>
        <v>380</v>
      </c>
      <c r="U183" s="21" t="s">
        <v>268</v>
      </c>
      <c r="V183" s="24">
        <f t="shared" si="2"/>
        <v>44001</v>
      </c>
      <c r="W183" s="21" t="s">
        <v>28</v>
      </c>
    </row>
    <row r="184" ht="23.25" customHeight="1">
      <c r="A184" s="18">
        <v>44001.81365814815</v>
      </c>
      <c r="B184" s="21" t="s">
        <v>407</v>
      </c>
      <c r="C184" s="26" t="s">
        <v>408</v>
      </c>
      <c r="D184" s="21" t="s">
        <v>409</v>
      </c>
      <c r="E184" s="21" t="s">
        <v>56</v>
      </c>
      <c r="F184" s="22">
        <v>1.0</v>
      </c>
      <c r="G184" s="22"/>
      <c r="H184" s="22">
        <v>2.0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1" t="s">
        <v>26</v>
      </c>
      <c r="T184" s="23">
        <f t="shared" si="1"/>
        <v>970</v>
      </c>
      <c r="U184" s="21" t="s">
        <v>268</v>
      </c>
      <c r="V184" s="24">
        <f t="shared" si="2"/>
        <v>44001</v>
      </c>
      <c r="W184" s="21" t="s">
        <v>28</v>
      </c>
    </row>
    <row r="185" ht="35.25" customHeight="1">
      <c r="A185" s="18">
        <v>44001.827121875</v>
      </c>
      <c r="B185" s="21" t="s">
        <v>410</v>
      </c>
      <c r="C185" s="26" t="s">
        <v>411</v>
      </c>
      <c r="D185" s="21"/>
      <c r="E185" s="21" t="s">
        <v>36</v>
      </c>
      <c r="F185" s="22"/>
      <c r="G185" s="22"/>
      <c r="H185" s="22">
        <v>1.0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5" t="s">
        <v>37</v>
      </c>
      <c r="T185" s="23">
        <f t="shared" si="1"/>
        <v>320</v>
      </c>
      <c r="U185" s="21" t="s">
        <v>314</v>
      </c>
      <c r="V185" s="24">
        <f t="shared" si="2"/>
        <v>44001</v>
      </c>
      <c r="W185" s="21" t="s">
        <v>28</v>
      </c>
    </row>
    <row r="186" ht="15.75" customHeight="1">
      <c r="A186" s="18">
        <v>44001.86719744213</v>
      </c>
      <c r="B186" s="21" t="s">
        <v>412</v>
      </c>
      <c r="C186" s="20" t="s">
        <v>413</v>
      </c>
      <c r="D186" s="21"/>
      <c r="E186" s="21" t="s">
        <v>36</v>
      </c>
      <c r="F186" s="22"/>
      <c r="G186" s="22"/>
      <c r="H186" s="22">
        <v>1.0</v>
      </c>
      <c r="I186" s="22"/>
      <c r="J186" s="22"/>
      <c r="K186" s="22">
        <v>1.0</v>
      </c>
      <c r="L186" s="22"/>
      <c r="M186" s="22"/>
      <c r="N186" s="22"/>
      <c r="O186" s="22"/>
      <c r="P186" s="22"/>
      <c r="Q186" s="22"/>
      <c r="R186" s="22"/>
      <c r="S186" s="25" t="s">
        <v>37</v>
      </c>
      <c r="T186" s="23">
        <f t="shared" si="1"/>
        <v>700</v>
      </c>
      <c r="U186" s="21" t="s">
        <v>314</v>
      </c>
      <c r="V186" s="24">
        <f t="shared" si="2"/>
        <v>44001</v>
      </c>
      <c r="W186" s="21" t="s">
        <v>28</v>
      </c>
    </row>
    <row r="187" ht="15.75" customHeight="1">
      <c r="A187" s="54">
        <v>44014.495817222225</v>
      </c>
      <c r="B187" s="55" t="s">
        <v>414</v>
      </c>
      <c r="C187" s="26" t="s">
        <v>415</v>
      </c>
      <c r="D187" s="55" t="s">
        <v>416</v>
      </c>
      <c r="E187" s="55" t="s">
        <v>56</v>
      </c>
      <c r="F187" s="56"/>
      <c r="G187" s="56">
        <v>2.0</v>
      </c>
      <c r="H187" s="56"/>
      <c r="I187" s="56"/>
      <c r="J187" s="56"/>
      <c r="K187" s="56"/>
      <c r="L187" s="56"/>
      <c r="M187" s="56"/>
      <c r="N187" s="56"/>
      <c r="O187" s="56">
        <v>1.0</v>
      </c>
      <c r="P187" s="56"/>
      <c r="Q187" s="33"/>
      <c r="R187" s="33"/>
      <c r="S187" s="34" t="s">
        <v>32</v>
      </c>
      <c r="T187" s="23">
        <f t="shared" si="1"/>
        <v>935</v>
      </c>
      <c r="U187" s="21" t="s">
        <v>314</v>
      </c>
      <c r="V187" s="24">
        <f t="shared" si="2"/>
        <v>44014</v>
      </c>
      <c r="W187" s="55" t="s">
        <v>28</v>
      </c>
    </row>
    <row r="188" ht="15.75" customHeight="1">
      <c r="A188" s="30">
        <v>44015.502246585645</v>
      </c>
      <c r="B188" s="32" t="s">
        <v>403</v>
      </c>
      <c r="C188" s="20" t="s">
        <v>404</v>
      </c>
      <c r="D188" s="32"/>
      <c r="E188" s="32" t="s">
        <v>102</v>
      </c>
      <c r="F188" s="33">
        <v>1.0</v>
      </c>
      <c r="G188" s="33"/>
      <c r="H188" s="33">
        <v>1.0</v>
      </c>
      <c r="I188" s="33"/>
      <c r="J188" s="33"/>
      <c r="K188" s="33"/>
      <c r="L188" s="33">
        <v>1.0</v>
      </c>
      <c r="M188" s="33"/>
      <c r="N188" s="33">
        <v>1.0</v>
      </c>
      <c r="O188" s="33"/>
      <c r="P188" s="33"/>
      <c r="Q188" s="33"/>
      <c r="R188" s="33"/>
      <c r="S188" s="34" t="s">
        <v>32</v>
      </c>
      <c r="T188" s="23">
        <f t="shared" si="1"/>
        <v>1250</v>
      </c>
      <c r="U188" s="21" t="s">
        <v>356</v>
      </c>
      <c r="V188" s="24">
        <f t="shared" si="2"/>
        <v>44015</v>
      </c>
      <c r="W188" s="32" t="s">
        <v>28</v>
      </c>
    </row>
    <row r="189" ht="21.0" customHeight="1">
      <c r="A189" s="30">
        <v>44015.54771774306</v>
      </c>
      <c r="B189" s="32" t="s">
        <v>261</v>
      </c>
      <c r="C189" s="20" t="s">
        <v>417</v>
      </c>
      <c r="D189" s="32"/>
      <c r="E189" s="32" t="s">
        <v>31</v>
      </c>
      <c r="F189" s="33">
        <v>1.0</v>
      </c>
      <c r="G189" s="33"/>
      <c r="H189" s="33"/>
      <c r="I189" s="33"/>
      <c r="J189" s="33"/>
      <c r="K189" s="33"/>
      <c r="L189" s="33"/>
      <c r="M189" s="33"/>
      <c r="N189" s="33">
        <v>1.0</v>
      </c>
      <c r="O189" s="33"/>
      <c r="P189" s="33"/>
      <c r="Q189" s="33"/>
      <c r="R189" s="33"/>
      <c r="S189" s="34" t="s">
        <v>37</v>
      </c>
      <c r="T189" s="23">
        <f t="shared" si="1"/>
        <v>650</v>
      </c>
      <c r="U189" s="21" t="s">
        <v>382</v>
      </c>
      <c r="V189" s="24">
        <f t="shared" si="2"/>
        <v>44015</v>
      </c>
      <c r="W189" s="32" t="s">
        <v>28</v>
      </c>
    </row>
    <row r="190" ht="15.75" customHeight="1">
      <c r="A190" s="54">
        <v>44015.66941231482</v>
      </c>
      <c r="B190" s="55" t="s">
        <v>418</v>
      </c>
      <c r="C190" s="26" t="s">
        <v>419</v>
      </c>
      <c r="D190" s="55" t="s">
        <v>420</v>
      </c>
      <c r="E190" s="55" t="s">
        <v>54</v>
      </c>
      <c r="F190" s="56"/>
      <c r="G190" s="56"/>
      <c r="H190" s="56">
        <v>2.0</v>
      </c>
      <c r="I190" s="56"/>
      <c r="J190" s="56"/>
      <c r="K190" s="56"/>
      <c r="L190" s="56"/>
      <c r="M190" s="56"/>
      <c r="N190" s="56">
        <v>1.0</v>
      </c>
      <c r="O190" s="56"/>
      <c r="P190" s="56"/>
      <c r="Q190" s="56"/>
      <c r="R190" s="56"/>
      <c r="S190" s="57" t="s">
        <v>32</v>
      </c>
      <c r="T190" s="23">
        <f t="shared" si="1"/>
        <v>960</v>
      </c>
      <c r="U190" s="55" t="s">
        <v>382</v>
      </c>
      <c r="V190" s="24">
        <f t="shared" si="2"/>
        <v>44015</v>
      </c>
      <c r="W190" s="55" t="s">
        <v>28</v>
      </c>
    </row>
    <row r="191" ht="15.75" customHeight="1">
      <c r="A191" s="54">
        <v>44016.93912642361</v>
      </c>
      <c r="B191" s="55" t="s">
        <v>421</v>
      </c>
      <c r="C191" s="26" t="s">
        <v>422</v>
      </c>
      <c r="D191" s="55" t="s">
        <v>423</v>
      </c>
      <c r="E191" s="55" t="s">
        <v>56</v>
      </c>
      <c r="F191" s="56">
        <v>3.0</v>
      </c>
      <c r="G191" s="56"/>
      <c r="H191" s="56">
        <v>1.0</v>
      </c>
      <c r="I191" s="56">
        <v>1.0</v>
      </c>
      <c r="J191" s="56">
        <v>1.0</v>
      </c>
      <c r="K191" s="56">
        <v>1.0</v>
      </c>
      <c r="L191" s="56"/>
      <c r="M191" s="56"/>
      <c r="N191" s="56"/>
      <c r="O191" s="56">
        <v>1.0</v>
      </c>
      <c r="P191" s="56"/>
      <c r="Q191" s="56"/>
      <c r="R191" s="56"/>
      <c r="S191" s="57" t="s">
        <v>37</v>
      </c>
      <c r="T191" s="23">
        <f t="shared" si="1"/>
        <v>2805</v>
      </c>
      <c r="U191" s="55" t="s">
        <v>382</v>
      </c>
      <c r="V191" s="24">
        <f t="shared" si="2"/>
        <v>44016</v>
      </c>
      <c r="W191" s="55" t="s">
        <v>28</v>
      </c>
    </row>
    <row r="192" ht="15.75" customHeight="1">
      <c r="A192" s="54">
        <v>44016.94103259259</v>
      </c>
      <c r="B192" s="55" t="s">
        <v>424</v>
      </c>
      <c r="C192" s="26" t="s">
        <v>425</v>
      </c>
      <c r="D192" s="59" t="s">
        <v>426</v>
      </c>
      <c r="E192" s="55" t="s">
        <v>31</v>
      </c>
      <c r="F192" s="56">
        <v>1.0</v>
      </c>
      <c r="G192" s="56">
        <v>1.0</v>
      </c>
      <c r="H192" s="56">
        <v>1.0</v>
      </c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7" t="s">
        <v>32</v>
      </c>
      <c r="T192" s="23">
        <f t="shared" si="1"/>
        <v>930</v>
      </c>
      <c r="U192" s="55" t="s">
        <v>385</v>
      </c>
      <c r="V192" s="24">
        <f t="shared" si="2"/>
        <v>44016</v>
      </c>
      <c r="W192" s="55" t="s">
        <v>28</v>
      </c>
    </row>
    <row r="193" ht="15.75" customHeight="1">
      <c r="A193" s="54">
        <v>44018.510319953704</v>
      </c>
      <c r="B193" s="55" t="s">
        <v>221</v>
      </c>
      <c r="C193" s="26" t="s">
        <v>222</v>
      </c>
      <c r="D193" s="55" t="s">
        <v>223</v>
      </c>
      <c r="E193" s="55" t="s">
        <v>224</v>
      </c>
      <c r="F193" s="56"/>
      <c r="G193" s="56"/>
      <c r="H193" s="56">
        <v>3.0</v>
      </c>
      <c r="I193" s="56"/>
      <c r="J193" s="56"/>
      <c r="K193" s="56">
        <v>3.0</v>
      </c>
      <c r="L193" s="56"/>
      <c r="M193" s="56">
        <v>1.0</v>
      </c>
      <c r="N193" s="56">
        <v>3.0</v>
      </c>
      <c r="O193" s="56"/>
      <c r="P193" s="56"/>
      <c r="Q193" s="56"/>
      <c r="R193" s="56"/>
      <c r="S193" s="57" t="s">
        <v>32</v>
      </c>
      <c r="T193" s="23">
        <f t="shared" si="1"/>
        <v>3340</v>
      </c>
      <c r="U193" s="55" t="s">
        <v>382</v>
      </c>
      <c r="V193" s="24">
        <f t="shared" si="2"/>
        <v>44018</v>
      </c>
      <c r="W193" s="55" t="s">
        <v>28</v>
      </c>
    </row>
    <row r="194" ht="15.75" customHeight="1">
      <c r="A194" s="54">
        <v>44020.52109416667</v>
      </c>
      <c r="B194" s="55" t="s">
        <v>191</v>
      </c>
      <c r="C194" s="20"/>
      <c r="D194" s="55"/>
      <c r="E194" s="55" t="s">
        <v>56</v>
      </c>
      <c r="F194" s="56"/>
      <c r="G194" s="56">
        <v>2.0</v>
      </c>
      <c r="H194" s="56"/>
      <c r="I194" s="56"/>
      <c r="J194" s="56"/>
      <c r="K194" s="56"/>
      <c r="L194" s="56"/>
      <c r="M194" s="56"/>
      <c r="N194" s="56">
        <v>2.0</v>
      </c>
      <c r="O194" s="56"/>
      <c r="P194" s="56"/>
      <c r="Q194" s="56"/>
      <c r="R194" s="56"/>
      <c r="S194" s="55" t="s">
        <v>26</v>
      </c>
      <c r="T194" s="23">
        <f t="shared" si="1"/>
        <v>1200</v>
      </c>
      <c r="U194" s="55" t="s">
        <v>385</v>
      </c>
      <c r="V194" s="24">
        <f t="shared" si="2"/>
        <v>44020</v>
      </c>
      <c r="W194" s="55" t="s">
        <v>28</v>
      </c>
    </row>
    <row r="195" ht="15.75" customHeight="1">
      <c r="A195" s="18">
        <v>44022.47635387731</v>
      </c>
      <c r="B195" s="21" t="s">
        <v>427</v>
      </c>
      <c r="C195" s="20" t="s">
        <v>428</v>
      </c>
      <c r="D195" s="21"/>
      <c r="E195" s="21" t="s">
        <v>56</v>
      </c>
      <c r="F195" s="22"/>
      <c r="G195" s="22"/>
      <c r="H195" s="22">
        <v>3.0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5" t="s">
        <v>32</v>
      </c>
      <c r="T195" s="23">
        <f t="shared" si="1"/>
        <v>960</v>
      </c>
      <c r="U195" s="55" t="s">
        <v>385</v>
      </c>
      <c r="V195" s="24">
        <f t="shared" si="2"/>
        <v>44022</v>
      </c>
      <c r="W195" s="21" t="s">
        <v>28</v>
      </c>
    </row>
    <row r="196" ht="15.75" customHeight="1">
      <c r="A196" s="18">
        <v>44024.53164689815</v>
      </c>
      <c r="B196" s="21" t="s">
        <v>143</v>
      </c>
      <c r="C196" s="20"/>
      <c r="D196" s="21"/>
      <c r="E196" s="21" t="s">
        <v>31</v>
      </c>
      <c r="F196" s="22"/>
      <c r="G196" s="22"/>
      <c r="H196" s="22">
        <v>3.0</v>
      </c>
      <c r="I196" s="22"/>
      <c r="J196" s="22"/>
      <c r="K196" s="22"/>
      <c r="L196" s="22"/>
      <c r="M196" s="22"/>
      <c r="N196" s="22">
        <v>2.0</v>
      </c>
      <c r="O196" s="22">
        <v>1.0</v>
      </c>
      <c r="P196" s="22"/>
      <c r="Q196" s="22"/>
      <c r="R196" s="22"/>
      <c r="S196" s="25" t="s">
        <v>37</v>
      </c>
      <c r="T196" s="23">
        <f t="shared" si="1"/>
        <v>1975</v>
      </c>
      <c r="U196" s="55" t="s">
        <v>385</v>
      </c>
      <c r="V196" s="24">
        <f t="shared" si="2"/>
        <v>44024</v>
      </c>
      <c r="W196" s="21" t="s">
        <v>28</v>
      </c>
    </row>
    <row r="197" ht="15.75" customHeight="1">
      <c r="A197" s="18">
        <v>44024.54076876157</v>
      </c>
      <c r="B197" s="21" t="s">
        <v>429</v>
      </c>
      <c r="C197" s="20"/>
      <c r="D197" s="21"/>
      <c r="E197" s="21" t="s">
        <v>31</v>
      </c>
      <c r="F197" s="22"/>
      <c r="G197" s="22"/>
      <c r="H197" s="22">
        <v>10.0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5" t="s">
        <v>32</v>
      </c>
      <c r="T197" s="23">
        <f t="shared" si="1"/>
        <v>3200</v>
      </c>
      <c r="U197" s="21" t="s">
        <v>430</v>
      </c>
      <c r="V197" s="24">
        <f t="shared" si="2"/>
        <v>44024</v>
      </c>
      <c r="W197" s="21" t="s">
        <v>28</v>
      </c>
    </row>
    <row r="198" ht="15.75" customHeight="1">
      <c r="A198" s="18">
        <v>44024.547452060186</v>
      </c>
      <c r="B198" s="21" t="s">
        <v>175</v>
      </c>
      <c r="C198" s="20" t="s">
        <v>431</v>
      </c>
      <c r="D198" s="21"/>
      <c r="E198" s="21" t="s">
        <v>31</v>
      </c>
      <c r="F198" s="22"/>
      <c r="G198" s="22"/>
      <c r="H198" s="22"/>
      <c r="I198" s="22"/>
      <c r="J198" s="22">
        <v>1.0</v>
      </c>
      <c r="K198" s="22">
        <v>1.0</v>
      </c>
      <c r="L198" s="22"/>
      <c r="M198" s="22"/>
      <c r="N198" s="22"/>
      <c r="O198" s="22">
        <v>1.0</v>
      </c>
      <c r="P198" s="22"/>
      <c r="Q198" s="22"/>
      <c r="R198" s="22"/>
      <c r="S198" s="25" t="s">
        <v>37</v>
      </c>
      <c r="T198" s="23">
        <f t="shared" si="1"/>
        <v>1135</v>
      </c>
      <c r="U198" s="21" t="s">
        <v>430</v>
      </c>
      <c r="V198" s="24">
        <f t="shared" si="2"/>
        <v>44024</v>
      </c>
      <c r="W198" s="21" t="s">
        <v>28</v>
      </c>
    </row>
    <row r="199" ht="15.75" customHeight="1">
      <c r="A199" s="18">
        <v>44027.43856289352</v>
      </c>
      <c r="B199" s="21" t="s">
        <v>432</v>
      </c>
      <c r="C199" s="20"/>
      <c r="D199" s="21"/>
      <c r="E199" s="21" t="s">
        <v>56</v>
      </c>
      <c r="F199" s="22">
        <v>1.0</v>
      </c>
      <c r="G199" s="22">
        <v>1.0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1" t="s">
        <v>26</v>
      </c>
      <c r="T199" s="23">
        <f t="shared" si="1"/>
        <v>610</v>
      </c>
      <c r="U199" s="21" t="s">
        <v>430</v>
      </c>
      <c r="V199" s="24">
        <f t="shared" si="2"/>
        <v>44027</v>
      </c>
      <c r="W199" s="21" t="s">
        <v>28</v>
      </c>
    </row>
    <row r="200" ht="15.75" customHeight="1">
      <c r="A200" s="18">
        <v>44027.44005777778</v>
      </c>
      <c r="B200" s="21" t="s">
        <v>433</v>
      </c>
      <c r="C200" s="26" t="s">
        <v>176</v>
      </c>
      <c r="D200" s="21" t="s">
        <v>177</v>
      </c>
      <c r="E200" s="21" t="s">
        <v>102</v>
      </c>
      <c r="F200" s="22"/>
      <c r="G200" s="22">
        <v>1.0</v>
      </c>
      <c r="H200" s="22">
        <v>1.0</v>
      </c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5" t="s">
        <v>32</v>
      </c>
      <c r="T200" s="23">
        <f t="shared" si="1"/>
        <v>600</v>
      </c>
      <c r="U200" s="21" t="s">
        <v>430</v>
      </c>
      <c r="V200" s="24">
        <f t="shared" si="2"/>
        <v>44027</v>
      </c>
      <c r="W200" s="21" t="s">
        <v>28</v>
      </c>
    </row>
    <row r="201" ht="15.75" customHeight="1">
      <c r="A201" s="18">
        <v>44027.47166026621</v>
      </c>
      <c r="B201" s="21" t="s">
        <v>434</v>
      </c>
      <c r="C201" s="26" t="s">
        <v>435</v>
      </c>
      <c r="D201" s="21" t="s">
        <v>436</v>
      </c>
      <c r="E201" s="21" t="s">
        <v>43</v>
      </c>
      <c r="F201" s="22">
        <v>1.0</v>
      </c>
      <c r="G201" s="22"/>
      <c r="H201" s="22">
        <v>2.0</v>
      </c>
      <c r="I201" s="22"/>
      <c r="J201" s="22"/>
      <c r="K201" s="22"/>
      <c r="L201" s="22">
        <v>2.0</v>
      </c>
      <c r="M201" s="22"/>
      <c r="N201" s="22"/>
      <c r="O201" s="22"/>
      <c r="P201" s="22"/>
      <c r="Q201" s="22"/>
      <c r="R201" s="22"/>
      <c r="S201" s="25" t="s">
        <v>32</v>
      </c>
      <c r="T201" s="23">
        <f t="shared" si="1"/>
        <v>1530</v>
      </c>
      <c r="U201" s="21" t="s">
        <v>430</v>
      </c>
      <c r="V201" s="24">
        <f t="shared" si="2"/>
        <v>44027</v>
      </c>
      <c r="W201" s="21" t="s">
        <v>28</v>
      </c>
    </row>
    <row r="202" ht="15.75" customHeight="1">
      <c r="A202" s="18">
        <v>44028.539060497686</v>
      </c>
      <c r="B202" s="21" t="s">
        <v>437</v>
      </c>
      <c r="C202" s="20"/>
      <c r="D202" s="21"/>
      <c r="E202" s="21" t="s">
        <v>56</v>
      </c>
      <c r="F202" s="22">
        <v>2.0</v>
      </c>
      <c r="G202" s="22"/>
      <c r="H202" s="22">
        <v>2.0</v>
      </c>
      <c r="I202" s="22">
        <v>2.0</v>
      </c>
      <c r="J202" s="22"/>
      <c r="K202" s="22"/>
      <c r="L202" s="22"/>
      <c r="M202" s="22"/>
      <c r="N202" s="22"/>
      <c r="O202" s="22"/>
      <c r="P202" s="22"/>
      <c r="Q202" s="22"/>
      <c r="R202" s="22"/>
      <c r="S202" s="21" t="s">
        <v>26</v>
      </c>
      <c r="T202" s="23">
        <f t="shared" si="1"/>
        <v>2020</v>
      </c>
      <c r="U202" s="21" t="s">
        <v>438</v>
      </c>
      <c r="V202" s="24">
        <f t="shared" si="2"/>
        <v>44028</v>
      </c>
      <c r="W202" s="21" t="s">
        <v>28</v>
      </c>
    </row>
    <row r="203" ht="15.75" customHeight="1">
      <c r="A203" s="30">
        <v>44031.52804363426</v>
      </c>
      <c r="B203" s="32" t="s">
        <v>439</v>
      </c>
      <c r="C203" s="26" t="s">
        <v>440</v>
      </c>
      <c r="D203" s="32"/>
      <c r="E203" s="32" t="s">
        <v>56</v>
      </c>
      <c r="F203" s="33"/>
      <c r="G203" s="33"/>
      <c r="H203" s="33">
        <v>1.0</v>
      </c>
      <c r="I203" s="33"/>
      <c r="J203" s="33">
        <v>1.0</v>
      </c>
      <c r="K203" s="33">
        <v>1.0</v>
      </c>
      <c r="L203" s="33"/>
      <c r="M203" s="33"/>
      <c r="N203" s="33"/>
      <c r="O203" s="33"/>
      <c r="P203" s="33"/>
      <c r="Q203" s="33"/>
      <c r="R203" s="33"/>
      <c r="S203" s="32" t="s">
        <v>26</v>
      </c>
      <c r="T203" s="23">
        <f t="shared" si="1"/>
        <v>1080</v>
      </c>
      <c r="U203" s="21" t="s">
        <v>438</v>
      </c>
      <c r="V203" s="24">
        <f t="shared" si="2"/>
        <v>44031</v>
      </c>
      <c r="W203" s="32" t="s">
        <v>28</v>
      </c>
    </row>
    <row r="204" ht="15.75" customHeight="1">
      <c r="A204" s="30">
        <v>44031.81731384259</v>
      </c>
      <c r="B204" s="32" t="s">
        <v>441</v>
      </c>
      <c r="C204" s="26" t="s">
        <v>442</v>
      </c>
      <c r="D204" s="32"/>
      <c r="E204" s="32" t="s">
        <v>31</v>
      </c>
      <c r="F204" s="33"/>
      <c r="G204" s="33"/>
      <c r="H204" s="33">
        <v>1.0</v>
      </c>
      <c r="I204" s="33"/>
      <c r="J204" s="33"/>
      <c r="K204" s="33"/>
      <c r="L204" s="33"/>
      <c r="M204" s="33"/>
      <c r="N204" s="33">
        <v>1.0</v>
      </c>
      <c r="O204" s="33"/>
      <c r="P204" s="33"/>
      <c r="Q204" s="33"/>
      <c r="R204" s="33"/>
      <c r="S204" s="34" t="s">
        <v>32</v>
      </c>
      <c r="T204" s="23">
        <f t="shared" si="1"/>
        <v>640</v>
      </c>
      <c r="U204" s="21" t="s">
        <v>438</v>
      </c>
      <c r="V204" s="24">
        <f t="shared" si="2"/>
        <v>44031</v>
      </c>
      <c r="W204" s="32" t="s">
        <v>28</v>
      </c>
    </row>
    <row r="205" ht="15.75" customHeight="1">
      <c r="A205" s="18">
        <v>44033.55057552083</v>
      </c>
      <c r="B205" s="21" t="s">
        <v>374</v>
      </c>
      <c r="C205" s="20" t="s">
        <v>375</v>
      </c>
      <c r="D205" s="21"/>
      <c r="E205" s="21" t="s">
        <v>31</v>
      </c>
      <c r="F205" s="22">
        <v>2.0</v>
      </c>
      <c r="G205" s="22"/>
      <c r="H205" s="22"/>
      <c r="I205" s="22">
        <v>2.0</v>
      </c>
      <c r="J205" s="22"/>
      <c r="K205" s="22"/>
      <c r="L205" s="22"/>
      <c r="M205" s="22"/>
      <c r="N205" s="22"/>
      <c r="O205" s="22">
        <v>1.0</v>
      </c>
      <c r="P205" s="22">
        <v>1.0</v>
      </c>
      <c r="Q205" s="22"/>
      <c r="R205" s="22"/>
      <c r="S205" s="25" t="s">
        <v>37</v>
      </c>
      <c r="T205" s="23">
        <f t="shared" si="1"/>
        <v>2135</v>
      </c>
      <c r="U205" s="21" t="s">
        <v>438</v>
      </c>
      <c r="V205" s="24">
        <f t="shared" si="2"/>
        <v>44033</v>
      </c>
      <c r="W205" s="21" t="s">
        <v>28</v>
      </c>
    </row>
    <row r="206" ht="15.75" customHeight="1">
      <c r="A206" s="58">
        <v>44034.73613422454</v>
      </c>
      <c r="B206" s="59" t="s">
        <v>443</v>
      </c>
      <c r="C206" s="20" t="s">
        <v>444</v>
      </c>
      <c r="D206" s="59"/>
      <c r="E206" s="59" t="s">
        <v>31</v>
      </c>
      <c r="F206" s="60">
        <v>1.0</v>
      </c>
      <c r="G206" s="60"/>
      <c r="H206" s="60">
        <v>1.0</v>
      </c>
      <c r="I206" s="60"/>
      <c r="J206" s="60"/>
      <c r="K206" s="60"/>
      <c r="L206" s="60"/>
      <c r="M206" s="60"/>
      <c r="N206" s="60">
        <v>1.0</v>
      </c>
      <c r="O206" s="60"/>
      <c r="P206" s="60"/>
      <c r="Q206" s="60"/>
      <c r="R206" s="60"/>
      <c r="S206" s="61" t="s">
        <v>37</v>
      </c>
      <c r="T206" s="23">
        <f t="shared" si="1"/>
        <v>970</v>
      </c>
      <c r="U206" s="21" t="s">
        <v>445</v>
      </c>
      <c r="V206" s="24">
        <f t="shared" si="2"/>
        <v>44034</v>
      </c>
      <c r="W206" s="59" t="s">
        <v>28</v>
      </c>
    </row>
    <row r="207" ht="15.75" customHeight="1">
      <c r="A207" s="58">
        <v>44034.736873483795</v>
      </c>
      <c r="B207" s="59" t="s">
        <v>446</v>
      </c>
      <c r="C207" s="20" t="s">
        <v>447</v>
      </c>
      <c r="D207" s="59"/>
      <c r="E207" s="59" t="s">
        <v>47</v>
      </c>
      <c r="F207" s="60"/>
      <c r="G207" s="60">
        <v>2.0</v>
      </c>
      <c r="H207" s="60">
        <v>2.0</v>
      </c>
      <c r="I207" s="60"/>
      <c r="J207" s="60"/>
      <c r="K207" s="60"/>
      <c r="L207" s="60"/>
      <c r="M207" s="60"/>
      <c r="N207" s="60"/>
      <c r="O207" s="60">
        <v>1.0</v>
      </c>
      <c r="P207" s="60"/>
      <c r="Q207" s="60"/>
      <c r="R207" s="60"/>
      <c r="S207" s="61" t="s">
        <v>37</v>
      </c>
      <c r="T207" s="23">
        <f t="shared" si="1"/>
        <v>1575</v>
      </c>
      <c r="U207" s="21" t="s">
        <v>445</v>
      </c>
      <c r="V207" s="24">
        <f t="shared" si="2"/>
        <v>44034</v>
      </c>
      <c r="W207" s="59" t="s">
        <v>28</v>
      </c>
    </row>
    <row r="208" ht="15.75" customHeight="1">
      <c r="A208" s="58">
        <v>44034.741009861114</v>
      </c>
      <c r="B208" s="59" t="s">
        <v>448</v>
      </c>
      <c r="C208" s="20"/>
      <c r="D208" s="59"/>
      <c r="E208" s="59" t="s">
        <v>56</v>
      </c>
      <c r="F208" s="60">
        <v>2.0</v>
      </c>
      <c r="G208" s="60"/>
      <c r="H208" s="60">
        <v>1.0</v>
      </c>
      <c r="I208" s="60"/>
      <c r="J208" s="60"/>
      <c r="K208" s="60"/>
      <c r="L208" s="60">
        <v>1.0</v>
      </c>
      <c r="M208" s="60"/>
      <c r="N208" s="60">
        <v>1.0</v>
      </c>
      <c r="O208" s="60"/>
      <c r="P208" s="60"/>
      <c r="Q208" s="22"/>
      <c r="R208" s="22"/>
      <c r="S208" s="25" t="s">
        <v>32</v>
      </c>
      <c r="T208" s="23">
        <f t="shared" si="1"/>
        <v>1580</v>
      </c>
      <c r="U208" s="21" t="s">
        <v>445</v>
      </c>
      <c r="V208" s="24">
        <f t="shared" si="2"/>
        <v>44034</v>
      </c>
      <c r="W208" s="59" t="s">
        <v>28</v>
      </c>
    </row>
    <row r="209" ht="15.75" customHeight="1">
      <c r="A209" s="54">
        <v>44034.91238165509</v>
      </c>
      <c r="B209" s="55" t="s">
        <v>449</v>
      </c>
      <c r="C209" s="26" t="s">
        <v>450</v>
      </c>
      <c r="D209" s="55" t="s">
        <v>451</v>
      </c>
      <c r="E209" s="55" t="s">
        <v>31</v>
      </c>
      <c r="F209" s="56">
        <v>1.0</v>
      </c>
      <c r="G209" s="56"/>
      <c r="H209" s="56">
        <v>1.0</v>
      </c>
      <c r="I209" s="56"/>
      <c r="J209" s="56"/>
      <c r="K209" s="56"/>
      <c r="L209" s="56"/>
      <c r="M209" s="56"/>
      <c r="N209" s="56"/>
      <c r="O209" s="56"/>
      <c r="P209" s="56">
        <v>1.0</v>
      </c>
      <c r="Q209" s="56"/>
      <c r="R209" s="56"/>
      <c r="S209" s="57" t="s">
        <v>37</v>
      </c>
      <c r="T209" s="23">
        <f t="shared" si="1"/>
        <v>1030</v>
      </c>
      <c r="U209" s="21" t="s">
        <v>452</v>
      </c>
      <c r="V209" s="24">
        <f t="shared" si="2"/>
        <v>44034</v>
      </c>
      <c r="W209" s="55" t="s">
        <v>28</v>
      </c>
    </row>
    <row r="210" ht="15.75" customHeight="1">
      <c r="A210" s="54">
        <v>44036.55398225694</v>
      </c>
      <c r="B210" s="55" t="s">
        <v>453</v>
      </c>
      <c r="C210" s="26" t="s">
        <v>454</v>
      </c>
      <c r="D210" s="55" t="s">
        <v>455</v>
      </c>
      <c r="E210" s="55" t="s">
        <v>31</v>
      </c>
      <c r="F210" s="56">
        <v>2.0</v>
      </c>
      <c r="G210" s="56"/>
      <c r="H210" s="56"/>
      <c r="I210" s="56">
        <v>2.0</v>
      </c>
      <c r="J210" s="56"/>
      <c r="K210" s="56"/>
      <c r="L210" s="56"/>
      <c r="M210" s="56">
        <v>1.0</v>
      </c>
      <c r="N210" s="56">
        <v>1.0</v>
      </c>
      <c r="O210" s="56"/>
      <c r="P210" s="56"/>
      <c r="Q210" s="56"/>
      <c r="R210" s="56"/>
      <c r="S210" s="57" t="s">
        <v>37</v>
      </c>
      <c r="T210" s="23">
        <f t="shared" si="1"/>
        <v>1980</v>
      </c>
      <c r="U210" s="21" t="s">
        <v>452</v>
      </c>
      <c r="V210" s="24">
        <f t="shared" si="2"/>
        <v>44036</v>
      </c>
      <c r="W210" s="55" t="s">
        <v>28</v>
      </c>
    </row>
    <row r="211" ht="15.75" customHeight="1">
      <c r="A211" s="54">
        <v>44036.56540228009</v>
      </c>
      <c r="B211" s="55" t="s">
        <v>456</v>
      </c>
      <c r="C211" s="26" t="s">
        <v>457</v>
      </c>
      <c r="D211" s="55" t="s">
        <v>458</v>
      </c>
      <c r="E211" s="55" t="s">
        <v>31</v>
      </c>
      <c r="F211" s="56"/>
      <c r="G211" s="56">
        <v>1.0</v>
      </c>
      <c r="H211" s="56">
        <v>1.0</v>
      </c>
      <c r="I211" s="56"/>
      <c r="J211" s="56">
        <v>1.0</v>
      </c>
      <c r="K211" s="56"/>
      <c r="L211" s="56"/>
      <c r="M211" s="56"/>
      <c r="N211" s="56">
        <v>1.0</v>
      </c>
      <c r="O211" s="56"/>
      <c r="P211" s="56"/>
      <c r="Q211" s="56"/>
      <c r="R211" s="56"/>
      <c r="S211" s="57" t="s">
        <v>32</v>
      </c>
      <c r="T211" s="23">
        <f t="shared" si="1"/>
        <v>1300</v>
      </c>
      <c r="U211" s="21" t="s">
        <v>452</v>
      </c>
      <c r="V211" s="24">
        <f t="shared" si="2"/>
        <v>44036</v>
      </c>
      <c r="W211" s="55" t="s">
        <v>28</v>
      </c>
    </row>
    <row r="212" ht="15.75" customHeight="1">
      <c r="A212" s="18">
        <v>44036.69928988426</v>
      </c>
      <c r="B212" s="21" t="s">
        <v>459</v>
      </c>
      <c r="C212" s="26" t="s">
        <v>460</v>
      </c>
      <c r="D212" s="21"/>
      <c r="E212" s="21" t="s">
        <v>56</v>
      </c>
      <c r="F212" s="22"/>
      <c r="G212" s="22"/>
      <c r="H212" s="22">
        <v>4.0</v>
      </c>
      <c r="I212" s="22"/>
      <c r="J212" s="22">
        <v>1.0</v>
      </c>
      <c r="K212" s="22"/>
      <c r="L212" s="22"/>
      <c r="M212" s="22"/>
      <c r="N212" s="22"/>
      <c r="O212" s="22"/>
      <c r="P212" s="22"/>
      <c r="Q212" s="22"/>
      <c r="R212" s="22"/>
      <c r="S212" s="25" t="s">
        <v>37</v>
      </c>
      <c r="T212" s="23">
        <f t="shared" si="1"/>
        <v>1660</v>
      </c>
      <c r="U212" s="21" t="s">
        <v>452</v>
      </c>
      <c r="V212" s="24">
        <f t="shared" si="2"/>
        <v>44036</v>
      </c>
      <c r="W212" s="21" t="s">
        <v>28</v>
      </c>
    </row>
    <row r="213" ht="15.75" customHeight="1">
      <c r="A213" s="18">
        <v>44036.73788019676</v>
      </c>
      <c r="B213" s="21" t="s">
        <v>403</v>
      </c>
      <c r="C213" s="20" t="s">
        <v>404</v>
      </c>
      <c r="D213" s="21"/>
      <c r="E213" s="21" t="s">
        <v>102</v>
      </c>
      <c r="F213" s="22">
        <v>1.0</v>
      </c>
      <c r="G213" s="22">
        <v>1.0</v>
      </c>
      <c r="H213" s="22"/>
      <c r="I213" s="22"/>
      <c r="J213" s="22">
        <v>1.0</v>
      </c>
      <c r="K213" s="22"/>
      <c r="L213" s="22"/>
      <c r="M213" s="22"/>
      <c r="N213" s="22">
        <v>1.0</v>
      </c>
      <c r="O213" s="22"/>
      <c r="P213" s="22"/>
      <c r="Q213" s="22"/>
      <c r="R213" s="22"/>
      <c r="S213" s="25" t="s">
        <v>32</v>
      </c>
      <c r="T213" s="23">
        <f t="shared" si="1"/>
        <v>1310</v>
      </c>
      <c r="U213" s="21" t="s">
        <v>445</v>
      </c>
      <c r="V213" s="24">
        <f t="shared" si="2"/>
        <v>44036</v>
      </c>
      <c r="W213" s="21" t="s">
        <v>28</v>
      </c>
    </row>
    <row r="214" ht="15.75" customHeight="1">
      <c r="A214" s="18">
        <v>44036.7727716088</v>
      </c>
      <c r="B214" s="21" t="s">
        <v>204</v>
      </c>
      <c r="C214" s="26" t="s">
        <v>205</v>
      </c>
      <c r="D214" s="21" t="s">
        <v>206</v>
      </c>
      <c r="E214" s="21" t="s">
        <v>36</v>
      </c>
      <c r="F214" s="22">
        <v>2.0</v>
      </c>
      <c r="G214" s="22"/>
      <c r="H214" s="22"/>
      <c r="I214" s="22">
        <v>1.0</v>
      </c>
      <c r="J214" s="22"/>
      <c r="K214" s="22">
        <v>1.0</v>
      </c>
      <c r="L214" s="22"/>
      <c r="M214" s="22"/>
      <c r="N214" s="22"/>
      <c r="O214" s="22"/>
      <c r="P214" s="22"/>
      <c r="Q214" s="22"/>
      <c r="R214" s="22"/>
      <c r="S214" s="25" t="s">
        <v>32</v>
      </c>
      <c r="T214" s="23">
        <f t="shared" si="1"/>
        <v>1400</v>
      </c>
      <c r="U214" s="21" t="s">
        <v>452</v>
      </c>
      <c r="V214" s="24">
        <f t="shared" si="2"/>
        <v>44036</v>
      </c>
      <c r="W214" s="21" t="s">
        <v>28</v>
      </c>
    </row>
    <row r="215" ht="15.75" customHeight="1">
      <c r="A215" s="30">
        <v>44036.9504181713</v>
      </c>
      <c r="B215" s="32" t="s">
        <v>461</v>
      </c>
      <c r="C215" s="26" t="s">
        <v>462</v>
      </c>
      <c r="D215" s="32" t="s">
        <v>463</v>
      </c>
      <c r="E215" s="32" t="s">
        <v>43</v>
      </c>
      <c r="F215" s="33">
        <v>4.0</v>
      </c>
      <c r="G215" s="33"/>
      <c r="H215" s="33">
        <v>4.0</v>
      </c>
      <c r="I215" s="33"/>
      <c r="J215" s="33"/>
      <c r="K215" s="33">
        <v>1.0</v>
      </c>
      <c r="L215" s="33"/>
      <c r="M215" s="33"/>
      <c r="N215" s="33"/>
      <c r="O215" s="33"/>
      <c r="P215" s="33"/>
      <c r="Q215" s="22"/>
      <c r="R215" s="22"/>
      <c r="S215" s="25" t="s">
        <v>32</v>
      </c>
      <c r="T215" s="23">
        <f t="shared" si="1"/>
        <v>2980</v>
      </c>
      <c r="U215" s="21" t="s">
        <v>445</v>
      </c>
      <c r="V215" s="24">
        <f t="shared" si="2"/>
        <v>44036</v>
      </c>
      <c r="W215" s="32" t="s">
        <v>28</v>
      </c>
    </row>
    <row r="216" ht="15.75" customHeight="1">
      <c r="A216" s="30">
        <v>44037.45731023148</v>
      </c>
      <c r="B216" s="32" t="s">
        <v>59</v>
      </c>
      <c r="C216" s="20"/>
      <c r="D216" s="32"/>
      <c r="E216" s="32" t="s">
        <v>56</v>
      </c>
      <c r="F216" s="33">
        <v>2.0</v>
      </c>
      <c r="G216" s="33"/>
      <c r="H216" s="33">
        <v>2.0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2" t="s">
        <v>26</v>
      </c>
      <c r="T216" s="23">
        <f t="shared" si="1"/>
        <v>1300</v>
      </c>
      <c r="U216" s="21" t="s">
        <v>452</v>
      </c>
      <c r="V216" s="24">
        <f t="shared" si="2"/>
        <v>44037</v>
      </c>
      <c r="W216" s="32" t="s">
        <v>28</v>
      </c>
    </row>
    <row r="217" ht="15.75" customHeight="1">
      <c r="A217" s="18">
        <v>44037.556249699075</v>
      </c>
      <c r="B217" s="21" t="s">
        <v>464</v>
      </c>
      <c r="C217" s="26" t="s">
        <v>465</v>
      </c>
      <c r="D217" s="21" t="s">
        <v>466</v>
      </c>
      <c r="E217" s="21" t="s">
        <v>31</v>
      </c>
      <c r="F217" s="22"/>
      <c r="G217" s="22">
        <v>1.0</v>
      </c>
      <c r="H217" s="22">
        <v>1.0</v>
      </c>
      <c r="I217" s="22"/>
      <c r="J217" s="22"/>
      <c r="K217" s="22">
        <v>1.0</v>
      </c>
      <c r="L217" s="22"/>
      <c r="M217" s="22"/>
      <c r="N217" s="22"/>
      <c r="O217" s="22"/>
      <c r="P217" s="22"/>
      <c r="Q217" s="22"/>
      <c r="R217" s="22"/>
      <c r="S217" s="25" t="s">
        <v>37</v>
      </c>
      <c r="T217" s="23">
        <f t="shared" si="1"/>
        <v>980</v>
      </c>
      <c r="U217" s="21" t="s">
        <v>467</v>
      </c>
      <c r="V217" s="24">
        <f t="shared" si="2"/>
        <v>44037</v>
      </c>
      <c r="W217" s="21" t="s">
        <v>28</v>
      </c>
    </row>
    <row r="218" ht="15.75" customHeight="1">
      <c r="A218" s="18">
        <v>44037.788986087966</v>
      </c>
      <c r="B218" s="21" t="s">
        <v>468</v>
      </c>
      <c r="C218" s="26" t="s">
        <v>469</v>
      </c>
      <c r="D218" s="21" t="s">
        <v>470</v>
      </c>
      <c r="E218" s="21" t="s">
        <v>43</v>
      </c>
      <c r="F218" s="22">
        <v>1.0</v>
      </c>
      <c r="G218" s="22"/>
      <c r="H218" s="22"/>
      <c r="I218" s="22"/>
      <c r="J218" s="22"/>
      <c r="K218" s="22">
        <v>1.0</v>
      </c>
      <c r="L218" s="22"/>
      <c r="M218" s="22"/>
      <c r="N218" s="22"/>
      <c r="O218" s="22"/>
      <c r="P218" s="22"/>
      <c r="Q218" s="22"/>
      <c r="R218" s="22"/>
      <c r="S218" s="25" t="s">
        <v>32</v>
      </c>
      <c r="T218" s="23">
        <f t="shared" si="1"/>
        <v>710</v>
      </c>
      <c r="U218" s="21" t="s">
        <v>467</v>
      </c>
      <c r="V218" s="24">
        <f t="shared" si="2"/>
        <v>44037</v>
      </c>
      <c r="W218" s="21" t="s">
        <v>28</v>
      </c>
    </row>
    <row r="219" ht="15.75" customHeight="1">
      <c r="A219" s="18">
        <v>44038.0906992824</v>
      </c>
      <c r="B219" s="21" t="s">
        <v>471</v>
      </c>
      <c r="C219" s="26" t="s">
        <v>472</v>
      </c>
      <c r="D219" s="21" t="s">
        <v>473</v>
      </c>
      <c r="E219" s="21" t="s">
        <v>56</v>
      </c>
      <c r="F219" s="22">
        <v>1.0</v>
      </c>
      <c r="G219" s="22"/>
      <c r="H219" s="22">
        <v>1.0</v>
      </c>
      <c r="I219" s="22"/>
      <c r="J219" s="22"/>
      <c r="K219" s="22"/>
      <c r="L219" s="22"/>
      <c r="M219" s="22"/>
      <c r="N219" s="22"/>
      <c r="O219" s="22"/>
      <c r="P219" s="22">
        <v>1.0</v>
      </c>
      <c r="Q219" s="22"/>
      <c r="R219" s="22"/>
      <c r="S219" s="21" t="s">
        <v>26</v>
      </c>
      <c r="T219" s="23">
        <f t="shared" si="1"/>
        <v>1030</v>
      </c>
      <c r="U219" s="21" t="s">
        <v>467</v>
      </c>
      <c r="V219" s="24">
        <f t="shared" si="2"/>
        <v>44038</v>
      </c>
      <c r="W219" s="21" t="s">
        <v>28</v>
      </c>
    </row>
    <row r="220" ht="15.75" customHeight="1">
      <c r="A220" s="18">
        <v>44038.484540219906</v>
      </c>
      <c r="B220" s="19" t="s">
        <v>124</v>
      </c>
      <c r="C220" s="26" t="s">
        <v>125</v>
      </c>
      <c r="D220" s="21" t="s">
        <v>126</v>
      </c>
      <c r="E220" s="21" t="s">
        <v>41</v>
      </c>
      <c r="F220" s="22"/>
      <c r="G220" s="22"/>
      <c r="H220" s="22">
        <v>1.0</v>
      </c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5" t="s">
        <v>32</v>
      </c>
      <c r="T220" s="23">
        <f t="shared" si="1"/>
        <v>320</v>
      </c>
      <c r="U220" s="21" t="s">
        <v>452</v>
      </c>
      <c r="V220" s="24">
        <f t="shared" si="2"/>
        <v>44038</v>
      </c>
      <c r="W220" s="21" t="s">
        <v>28</v>
      </c>
    </row>
    <row r="221" ht="15.75" customHeight="1">
      <c r="A221" s="18">
        <v>44038.485028807874</v>
      </c>
      <c r="B221" s="21" t="s">
        <v>231</v>
      </c>
      <c r="C221" s="26" t="s">
        <v>232</v>
      </c>
      <c r="D221" s="21"/>
      <c r="E221" s="21" t="s">
        <v>36</v>
      </c>
      <c r="F221" s="22">
        <v>1.0</v>
      </c>
      <c r="G221" s="22">
        <v>1.0</v>
      </c>
      <c r="H221" s="22"/>
      <c r="I221" s="22"/>
      <c r="J221" s="22"/>
      <c r="K221" s="22">
        <v>1.0</v>
      </c>
      <c r="L221" s="22"/>
      <c r="M221" s="22"/>
      <c r="N221" s="22"/>
      <c r="O221" s="22"/>
      <c r="P221" s="22"/>
      <c r="Q221" s="22"/>
      <c r="R221" s="22"/>
      <c r="S221" s="25" t="s">
        <v>32</v>
      </c>
      <c r="T221" s="23">
        <f t="shared" si="1"/>
        <v>990</v>
      </c>
      <c r="U221" s="21" t="s">
        <v>474</v>
      </c>
      <c r="V221" s="24">
        <f t="shared" si="2"/>
        <v>44038</v>
      </c>
      <c r="W221" s="21" t="s">
        <v>28</v>
      </c>
    </row>
    <row r="222" ht="15.75" customHeight="1">
      <c r="A222" s="54">
        <v>44038.83652319445</v>
      </c>
      <c r="B222" s="55" t="s">
        <v>475</v>
      </c>
      <c r="C222" s="20" t="s">
        <v>476</v>
      </c>
      <c r="D222" s="55"/>
      <c r="E222" s="55" t="s">
        <v>41</v>
      </c>
      <c r="F222" s="56"/>
      <c r="G222" s="56"/>
      <c r="H222" s="56">
        <v>1.0</v>
      </c>
      <c r="I222" s="56">
        <v>1.0</v>
      </c>
      <c r="J222" s="56"/>
      <c r="K222" s="56"/>
      <c r="L222" s="56"/>
      <c r="M222" s="56"/>
      <c r="N222" s="56"/>
      <c r="O222" s="56"/>
      <c r="P222" s="56"/>
      <c r="Q222" s="56">
        <v>1.0</v>
      </c>
      <c r="R222" s="56"/>
      <c r="S222" s="57" t="s">
        <v>37</v>
      </c>
      <c r="T222" s="23">
        <f t="shared" si="1"/>
        <v>1060</v>
      </c>
      <c r="U222" s="21" t="s">
        <v>467</v>
      </c>
      <c r="V222" s="24">
        <f t="shared" si="2"/>
        <v>44038</v>
      </c>
      <c r="W222" s="55" t="s">
        <v>28</v>
      </c>
    </row>
    <row r="223" ht="15.75" customHeight="1">
      <c r="A223" s="18">
        <v>44039.544868310186</v>
      </c>
      <c r="B223" s="21" t="s">
        <v>477</v>
      </c>
      <c r="C223" s="26" t="s">
        <v>478</v>
      </c>
      <c r="D223" s="21"/>
      <c r="E223" s="21" t="s">
        <v>67</v>
      </c>
      <c r="F223" s="22"/>
      <c r="G223" s="22"/>
      <c r="H223" s="22">
        <v>1.0</v>
      </c>
      <c r="I223" s="22">
        <v>2.0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5" t="s">
        <v>37</v>
      </c>
      <c r="T223" s="23">
        <f t="shared" si="1"/>
        <v>1040</v>
      </c>
      <c r="U223" s="21" t="s">
        <v>452</v>
      </c>
      <c r="V223" s="24">
        <f t="shared" si="2"/>
        <v>44039</v>
      </c>
      <c r="W223" s="21" t="s">
        <v>28</v>
      </c>
    </row>
    <row r="224" ht="15.75" customHeight="1">
      <c r="A224" s="18">
        <v>44039.548364456015</v>
      </c>
      <c r="B224" s="21" t="s">
        <v>479</v>
      </c>
      <c r="C224" s="26" t="s">
        <v>480</v>
      </c>
      <c r="D224" s="21"/>
      <c r="E224" s="21" t="s">
        <v>36</v>
      </c>
      <c r="F224" s="22">
        <v>1.0</v>
      </c>
      <c r="G224" s="22"/>
      <c r="H224" s="22"/>
      <c r="I224" s="22">
        <v>1.0</v>
      </c>
      <c r="J224" s="22"/>
      <c r="K224" s="22">
        <v>1.0</v>
      </c>
      <c r="L224" s="22"/>
      <c r="M224" s="22">
        <v>1.0</v>
      </c>
      <c r="N224" s="22"/>
      <c r="O224" s="22"/>
      <c r="P224" s="22"/>
      <c r="Q224" s="22"/>
      <c r="R224" s="22"/>
      <c r="S224" s="25" t="s">
        <v>37</v>
      </c>
      <c r="T224" s="23">
        <f t="shared" si="1"/>
        <v>1350</v>
      </c>
      <c r="U224" s="21" t="s">
        <v>467</v>
      </c>
      <c r="V224" s="24">
        <f t="shared" si="2"/>
        <v>44039</v>
      </c>
      <c r="W224" s="21" t="s">
        <v>28</v>
      </c>
    </row>
    <row r="225" ht="15.75" customHeight="1">
      <c r="A225" s="54">
        <v>44039.76363241898</v>
      </c>
      <c r="B225" s="55" t="s">
        <v>221</v>
      </c>
      <c r="C225" s="26" t="s">
        <v>222</v>
      </c>
      <c r="D225" s="55" t="s">
        <v>223</v>
      </c>
      <c r="E225" s="55" t="s">
        <v>224</v>
      </c>
      <c r="F225" s="56"/>
      <c r="G225" s="56"/>
      <c r="H225" s="56">
        <v>4.0</v>
      </c>
      <c r="I225" s="56"/>
      <c r="J225" s="56">
        <v>1.0</v>
      </c>
      <c r="K225" s="56">
        <v>4.0</v>
      </c>
      <c r="L225" s="56"/>
      <c r="M225" s="56"/>
      <c r="N225" s="56">
        <v>2.0</v>
      </c>
      <c r="O225" s="56"/>
      <c r="P225" s="56"/>
      <c r="Q225" s="56"/>
      <c r="R225" s="56"/>
      <c r="S225" s="57" t="s">
        <v>32</v>
      </c>
      <c r="T225" s="23">
        <f t="shared" si="1"/>
        <v>3820</v>
      </c>
      <c r="U225" s="21" t="s">
        <v>467</v>
      </c>
      <c r="V225" s="24">
        <f t="shared" si="2"/>
        <v>44039</v>
      </c>
      <c r="W225" s="55" t="s">
        <v>28</v>
      </c>
    </row>
    <row r="226" ht="15.75" customHeight="1">
      <c r="A226" s="18">
        <v>44040.488640474534</v>
      </c>
      <c r="B226" s="21" t="s">
        <v>481</v>
      </c>
      <c r="C226" s="26" t="s">
        <v>482</v>
      </c>
      <c r="D226" s="21"/>
      <c r="E226" s="21" t="s">
        <v>91</v>
      </c>
      <c r="F226" s="22"/>
      <c r="G226" s="22"/>
      <c r="H226" s="22">
        <v>1.0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5" t="s">
        <v>37</v>
      </c>
      <c r="T226" s="23">
        <f t="shared" si="1"/>
        <v>320</v>
      </c>
      <c r="U226" s="21" t="s">
        <v>483</v>
      </c>
      <c r="V226" s="24">
        <f t="shared" si="2"/>
        <v>44040</v>
      </c>
      <c r="W226" s="21" t="s">
        <v>28</v>
      </c>
    </row>
    <row r="227" ht="15.75" customHeight="1">
      <c r="A227" s="18">
        <v>44040.48982512731</v>
      </c>
      <c r="B227" s="21" t="s">
        <v>484</v>
      </c>
      <c r="C227" s="26" t="s">
        <v>485</v>
      </c>
      <c r="D227" s="21"/>
      <c r="E227" s="21" t="s">
        <v>31</v>
      </c>
      <c r="F227" s="22"/>
      <c r="G227" s="22"/>
      <c r="H227" s="22">
        <v>1.0</v>
      </c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1" t="s">
        <v>26</v>
      </c>
      <c r="T227" s="23">
        <f t="shared" si="1"/>
        <v>320</v>
      </c>
      <c r="U227" s="21" t="s">
        <v>483</v>
      </c>
      <c r="V227" s="24">
        <f t="shared" si="2"/>
        <v>44040</v>
      </c>
      <c r="W227" s="21" t="s">
        <v>28</v>
      </c>
    </row>
    <row r="228" ht="15.75" customHeight="1">
      <c r="A228" s="18">
        <v>44040.491317974534</v>
      </c>
      <c r="B228" s="21" t="s">
        <v>486</v>
      </c>
      <c r="C228" s="26" t="s">
        <v>487</v>
      </c>
      <c r="D228" s="21"/>
      <c r="E228" s="21" t="s">
        <v>36</v>
      </c>
      <c r="F228" s="22">
        <v>1.0</v>
      </c>
      <c r="G228" s="22"/>
      <c r="H228" s="22">
        <v>2.0</v>
      </c>
      <c r="I228" s="22"/>
      <c r="J228" s="22"/>
      <c r="K228" s="22"/>
      <c r="L228" s="22"/>
      <c r="M228" s="22"/>
      <c r="N228" s="22"/>
      <c r="O228" s="22">
        <v>1.0</v>
      </c>
      <c r="P228" s="22"/>
      <c r="Q228" s="22"/>
      <c r="R228" s="22"/>
      <c r="S228" s="25" t="s">
        <v>37</v>
      </c>
      <c r="T228" s="23">
        <f t="shared" si="1"/>
        <v>1345</v>
      </c>
      <c r="U228" s="21" t="s">
        <v>483</v>
      </c>
      <c r="V228" s="24">
        <f t="shared" si="2"/>
        <v>44040</v>
      </c>
      <c r="W228" s="21" t="s">
        <v>28</v>
      </c>
    </row>
    <row r="229" ht="15.75" customHeight="1">
      <c r="A229" s="18">
        <v>44040.50180038194</v>
      </c>
      <c r="B229" s="21" t="s">
        <v>488</v>
      </c>
      <c r="C229" s="26" t="s">
        <v>489</v>
      </c>
      <c r="D229" s="21"/>
      <c r="E229" s="21" t="s">
        <v>31</v>
      </c>
      <c r="F229" s="22">
        <v>1.0</v>
      </c>
      <c r="G229" s="22"/>
      <c r="H229" s="22">
        <v>1.0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5" t="s">
        <v>32</v>
      </c>
      <c r="T229" s="23">
        <f t="shared" si="1"/>
        <v>650</v>
      </c>
      <c r="U229" s="21" t="s">
        <v>483</v>
      </c>
      <c r="V229" s="24">
        <f t="shared" si="2"/>
        <v>44040</v>
      </c>
      <c r="W229" s="21" t="s">
        <v>28</v>
      </c>
    </row>
    <row r="230" ht="15.75" customHeight="1">
      <c r="A230" s="18">
        <v>44040.55530259259</v>
      </c>
      <c r="B230" s="21" t="s">
        <v>490</v>
      </c>
      <c r="C230" s="26" t="s">
        <v>190</v>
      </c>
      <c r="D230" s="21" t="s">
        <v>491</v>
      </c>
      <c r="E230" s="21" t="s">
        <v>56</v>
      </c>
      <c r="F230" s="22">
        <v>1.0</v>
      </c>
      <c r="G230" s="22"/>
      <c r="H230" s="22">
        <v>1.0</v>
      </c>
      <c r="I230" s="22"/>
      <c r="J230" s="22"/>
      <c r="K230" s="22">
        <v>1.0</v>
      </c>
      <c r="L230" s="22"/>
      <c r="M230" s="22"/>
      <c r="N230" s="22"/>
      <c r="O230" s="22"/>
      <c r="P230" s="22"/>
      <c r="Q230" s="22"/>
      <c r="R230" s="22"/>
      <c r="S230" s="21" t="s">
        <v>26</v>
      </c>
      <c r="T230" s="23">
        <f t="shared" si="1"/>
        <v>1030</v>
      </c>
      <c r="U230" s="21" t="s">
        <v>467</v>
      </c>
      <c r="V230" s="24">
        <f t="shared" si="2"/>
        <v>44040</v>
      </c>
      <c r="W230" s="21" t="s">
        <v>28</v>
      </c>
    </row>
    <row r="231" ht="15.75" customHeight="1">
      <c r="A231" s="18">
        <v>44040.62758511574</v>
      </c>
      <c r="B231" s="21" t="s">
        <v>347</v>
      </c>
      <c r="C231" s="20" t="s">
        <v>492</v>
      </c>
      <c r="D231" s="21"/>
      <c r="E231" s="21" t="s">
        <v>224</v>
      </c>
      <c r="F231" s="22">
        <v>2.0</v>
      </c>
      <c r="G231" s="22"/>
      <c r="H231" s="22">
        <v>2.0</v>
      </c>
      <c r="I231" s="22">
        <v>1.0</v>
      </c>
      <c r="J231" s="22"/>
      <c r="K231" s="22"/>
      <c r="L231" s="22"/>
      <c r="M231" s="22"/>
      <c r="N231" s="22"/>
      <c r="O231" s="22"/>
      <c r="P231" s="22">
        <v>1.0</v>
      </c>
      <c r="Q231" s="22"/>
      <c r="R231" s="22"/>
      <c r="S231" s="21" t="s">
        <v>26</v>
      </c>
      <c r="T231" s="23">
        <f t="shared" si="1"/>
        <v>2040</v>
      </c>
      <c r="U231" s="21" t="s">
        <v>483</v>
      </c>
      <c r="V231" s="24">
        <f t="shared" si="2"/>
        <v>44040</v>
      </c>
      <c r="W231" s="21" t="s">
        <v>28</v>
      </c>
    </row>
    <row r="232" ht="15.75" customHeight="1">
      <c r="A232" s="54">
        <v>44040.701186875</v>
      </c>
      <c r="B232" s="55" t="s">
        <v>493</v>
      </c>
      <c r="C232" s="26" t="s">
        <v>494</v>
      </c>
      <c r="D232" s="55"/>
      <c r="E232" s="55" t="s">
        <v>41</v>
      </c>
      <c r="F232" s="56"/>
      <c r="G232" s="56"/>
      <c r="H232" s="56"/>
      <c r="I232" s="56"/>
      <c r="J232" s="56">
        <v>1.0</v>
      </c>
      <c r="K232" s="56"/>
      <c r="L232" s="56"/>
      <c r="M232" s="56"/>
      <c r="N232" s="56"/>
      <c r="O232" s="56"/>
      <c r="P232" s="56"/>
      <c r="Q232" s="56"/>
      <c r="R232" s="56"/>
      <c r="S232" s="57" t="s">
        <v>32</v>
      </c>
      <c r="T232" s="23">
        <f t="shared" si="1"/>
        <v>380</v>
      </c>
      <c r="U232" s="21" t="s">
        <v>474</v>
      </c>
      <c r="V232" s="24">
        <f t="shared" si="2"/>
        <v>44040</v>
      </c>
      <c r="W232" s="55" t="s">
        <v>28</v>
      </c>
    </row>
    <row r="233" ht="15.75" customHeight="1">
      <c r="A233" s="54">
        <v>44040.73353729167</v>
      </c>
      <c r="B233" s="55" t="s">
        <v>495</v>
      </c>
      <c r="C233" s="26" t="s">
        <v>496</v>
      </c>
      <c r="D233" s="55"/>
      <c r="E233" s="55" t="s">
        <v>31</v>
      </c>
      <c r="F233" s="56">
        <v>1.0</v>
      </c>
      <c r="G233" s="56"/>
      <c r="H233" s="56">
        <v>1.0</v>
      </c>
      <c r="I233" s="56">
        <v>1.0</v>
      </c>
      <c r="J233" s="56"/>
      <c r="K233" s="56"/>
      <c r="L233" s="56"/>
      <c r="M233" s="56"/>
      <c r="N233" s="56"/>
      <c r="O233" s="56"/>
      <c r="P233" s="56"/>
      <c r="Q233" s="56"/>
      <c r="R233" s="56"/>
      <c r="S233" s="57" t="s">
        <v>37</v>
      </c>
      <c r="T233" s="23">
        <f t="shared" si="1"/>
        <v>1010</v>
      </c>
      <c r="U233" s="21" t="s">
        <v>467</v>
      </c>
      <c r="V233" s="24">
        <f t="shared" si="2"/>
        <v>44040</v>
      </c>
      <c r="W233" s="55" t="s">
        <v>28</v>
      </c>
    </row>
    <row r="234" ht="15.75" customHeight="1">
      <c r="A234" s="54">
        <v>44040.88067859954</v>
      </c>
      <c r="B234" s="55" t="s">
        <v>497</v>
      </c>
      <c r="C234" s="26" t="s">
        <v>498</v>
      </c>
      <c r="D234" s="55"/>
      <c r="E234" s="55" t="s">
        <v>36</v>
      </c>
      <c r="F234" s="56"/>
      <c r="G234" s="56"/>
      <c r="H234" s="56">
        <v>3.0</v>
      </c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7" t="s">
        <v>32</v>
      </c>
      <c r="T234" s="23">
        <f t="shared" si="1"/>
        <v>960</v>
      </c>
      <c r="U234" s="21" t="s">
        <v>474</v>
      </c>
      <c r="V234" s="24">
        <f t="shared" si="2"/>
        <v>44040</v>
      </c>
      <c r="W234" s="55" t="s">
        <v>28</v>
      </c>
    </row>
    <row r="235" ht="15.75" customHeight="1">
      <c r="A235" s="54">
        <v>44041.53549969908</v>
      </c>
      <c r="B235" s="55" t="s">
        <v>499</v>
      </c>
      <c r="C235" s="26" t="s">
        <v>500</v>
      </c>
      <c r="D235" s="55"/>
      <c r="E235" s="55" t="s">
        <v>43</v>
      </c>
      <c r="F235" s="56"/>
      <c r="G235" s="56"/>
      <c r="H235" s="56"/>
      <c r="I235" s="56"/>
      <c r="J235" s="56">
        <v>1.0</v>
      </c>
      <c r="K235" s="56">
        <v>2.0</v>
      </c>
      <c r="L235" s="56"/>
      <c r="M235" s="56"/>
      <c r="N235" s="56"/>
      <c r="O235" s="56"/>
      <c r="P235" s="56"/>
      <c r="Q235" s="56"/>
      <c r="R235" s="56"/>
      <c r="S235" s="57" t="s">
        <v>37</v>
      </c>
      <c r="T235" s="23">
        <f t="shared" si="1"/>
        <v>1140</v>
      </c>
      <c r="U235" s="21" t="s">
        <v>474</v>
      </c>
      <c r="V235" s="24">
        <f t="shared" si="2"/>
        <v>44041</v>
      </c>
      <c r="W235" s="55" t="s">
        <v>28</v>
      </c>
    </row>
    <row r="236" ht="15.75" customHeight="1">
      <c r="A236" s="54">
        <v>44041.53658670139</v>
      </c>
      <c r="B236" s="55" t="s">
        <v>501</v>
      </c>
      <c r="C236" s="26" t="s">
        <v>502</v>
      </c>
      <c r="D236" s="55"/>
      <c r="E236" s="55" t="s">
        <v>36</v>
      </c>
      <c r="F236" s="56"/>
      <c r="G236" s="56"/>
      <c r="H236" s="56"/>
      <c r="I236" s="56"/>
      <c r="J236" s="56">
        <v>1.0</v>
      </c>
      <c r="K236" s="56">
        <v>1.0</v>
      </c>
      <c r="L236" s="56"/>
      <c r="M236" s="56"/>
      <c r="N236" s="56"/>
      <c r="O236" s="56"/>
      <c r="P236" s="56"/>
      <c r="Q236" s="56"/>
      <c r="R236" s="56"/>
      <c r="S236" s="57" t="s">
        <v>37</v>
      </c>
      <c r="T236" s="23">
        <f t="shared" si="1"/>
        <v>760</v>
      </c>
      <c r="U236" s="21" t="s">
        <v>467</v>
      </c>
      <c r="V236" s="24">
        <f t="shared" si="2"/>
        <v>44041</v>
      </c>
      <c r="W236" s="55" t="s">
        <v>28</v>
      </c>
    </row>
    <row r="237" ht="15.75" customHeight="1">
      <c r="A237" s="54">
        <v>44041.58068153935</v>
      </c>
      <c r="B237" s="55" t="s">
        <v>48</v>
      </c>
      <c r="C237" s="26" t="s">
        <v>49</v>
      </c>
      <c r="D237" s="55"/>
      <c r="E237" s="55" t="s">
        <v>56</v>
      </c>
      <c r="F237" s="56"/>
      <c r="G237" s="56"/>
      <c r="H237" s="56"/>
      <c r="I237" s="56">
        <v>1.0</v>
      </c>
      <c r="J237" s="56"/>
      <c r="K237" s="56"/>
      <c r="L237" s="56"/>
      <c r="M237" s="56"/>
      <c r="N237" s="56"/>
      <c r="O237" s="56"/>
      <c r="P237" s="56">
        <v>2.0</v>
      </c>
      <c r="Q237" s="56"/>
      <c r="R237" s="56"/>
      <c r="S237" s="57" t="s">
        <v>37</v>
      </c>
      <c r="T237" s="23">
        <f t="shared" si="1"/>
        <v>1120</v>
      </c>
      <c r="U237" s="21" t="s">
        <v>474</v>
      </c>
      <c r="V237" s="24">
        <f t="shared" si="2"/>
        <v>44041</v>
      </c>
      <c r="W237" s="55" t="s">
        <v>28</v>
      </c>
    </row>
    <row r="238" ht="15.75" customHeight="1">
      <c r="A238" s="54">
        <v>44041.59075351852</v>
      </c>
      <c r="B238" s="55" t="s">
        <v>370</v>
      </c>
      <c r="C238" s="20"/>
      <c r="D238" s="55"/>
      <c r="E238" s="55" t="s">
        <v>91</v>
      </c>
      <c r="F238" s="56"/>
      <c r="G238" s="56">
        <v>1.0</v>
      </c>
      <c r="H238" s="56"/>
      <c r="I238" s="56"/>
      <c r="J238" s="56"/>
      <c r="K238" s="56"/>
      <c r="L238" s="56"/>
      <c r="M238" s="56">
        <v>1.0</v>
      </c>
      <c r="N238" s="56"/>
      <c r="O238" s="56"/>
      <c r="P238" s="56"/>
      <c r="Q238" s="56"/>
      <c r="R238" s="56"/>
      <c r="S238" s="57" t="s">
        <v>32</v>
      </c>
      <c r="T238" s="23">
        <f t="shared" si="1"/>
        <v>560</v>
      </c>
      <c r="U238" s="21" t="s">
        <v>467</v>
      </c>
      <c r="V238" s="24">
        <f t="shared" si="2"/>
        <v>44041</v>
      </c>
      <c r="W238" s="55" t="s">
        <v>28</v>
      </c>
    </row>
    <row r="239" ht="15.75" customHeight="1">
      <c r="A239" s="18">
        <v>44041.93592350694</v>
      </c>
      <c r="B239" s="21" t="s">
        <v>503</v>
      </c>
      <c r="C239" s="26" t="s">
        <v>504</v>
      </c>
      <c r="D239" s="21" t="s">
        <v>505</v>
      </c>
      <c r="E239" s="21" t="s">
        <v>31</v>
      </c>
      <c r="F239" s="22">
        <v>1.0</v>
      </c>
      <c r="G239" s="22"/>
      <c r="H239" s="22">
        <v>1.0</v>
      </c>
      <c r="I239" s="22"/>
      <c r="J239" s="22"/>
      <c r="K239" s="22"/>
      <c r="L239" s="22"/>
      <c r="M239" s="22">
        <v>1.0</v>
      </c>
      <c r="N239" s="22"/>
      <c r="O239" s="22"/>
      <c r="P239" s="22">
        <v>1.0</v>
      </c>
      <c r="Q239" s="56"/>
      <c r="R239" s="56"/>
      <c r="S239" s="57" t="s">
        <v>32</v>
      </c>
      <c r="T239" s="23">
        <f t="shared" si="1"/>
        <v>1310</v>
      </c>
      <c r="U239" s="21" t="s">
        <v>467</v>
      </c>
      <c r="V239" s="24">
        <f t="shared" si="2"/>
        <v>44041</v>
      </c>
      <c r="W239" s="21" t="s">
        <v>28</v>
      </c>
    </row>
    <row r="240" ht="15.75" customHeight="1">
      <c r="A240" s="18">
        <v>44041.94587765046</v>
      </c>
      <c r="B240" s="21" t="s">
        <v>506</v>
      </c>
      <c r="C240" s="26" t="s">
        <v>507</v>
      </c>
      <c r="D240" s="21"/>
      <c r="E240" s="21" t="s">
        <v>31</v>
      </c>
      <c r="F240" s="22">
        <v>1.0</v>
      </c>
      <c r="G240" s="22">
        <v>1.0</v>
      </c>
      <c r="H240" s="22">
        <v>2.0</v>
      </c>
      <c r="I240" s="22">
        <v>1.0</v>
      </c>
      <c r="J240" s="22"/>
      <c r="K240" s="22"/>
      <c r="L240" s="22"/>
      <c r="M240" s="22"/>
      <c r="N240" s="22"/>
      <c r="O240" s="22"/>
      <c r="P240" s="22"/>
      <c r="Q240" s="22"/>
      <c r="R240" s="22"/>
      <c r="S240" s="25" t="s">
        <v>37</v>
      </c>
      <c r="T240" s="23">
        <f t="shared" si="1"/>
        <v>1610</v>
      </c>
      <c r="U240" s="21" t="s">
        <v>467</v>
      </c>
      <c r="V240" s="24">
        <f t="shared" si="2"/>
        <v>44041</v>
      </c>
      <c r="W240" s="21" t="s">
        <v>28</v>
      </c>
    </row>
    <row r="241" ht="15.75" customHeight="1">
      <c r="A241" s="18">
        <v>44041.99359408565</v>
      </c>
      <c r="B241" s="21" t="s">
        <v>508</v>
      </c>
      <c r="C241" s="20"/>
      <c r="D241" s="21"/>
      <c r="E241" s="21" t="s">
        <v>56</v>
      </c>
      <c r="F241" s="22">
        <v>1.0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56"/>
      <c r="R241" s="56"/>
      <c r="S241" s="57" t="s">
        <v>32</v>
      </c>
      <c r="T241" s="23">
        <f t="shared" si="1"/>
        <v>330</v>
      </c>
      <c r="U241" s="21" t="s">
        <v>467</v>
      </c>
      <c r="V241" s="24">
        <f t="shared" si="2"/>
        <v>44041</v>
      </c>
      <c r="W241" s="21" t="s">
        <v>28</v>
      </c>
    </row>
    <row r="242" ht="15.75" customHeight="1">
      <c r="A242" s="18">
        <v>44042.94333313657</v>
      </c>
      <c r="B242" s="21" t="s">
        <v>509</v>
      </c>
      <c r="C242" s="26" t="s">
        <v>510</v>
      </c>
      <c r="D242" s="21"/>
      <c r="E242" s="21" t="s">
        <v>31</v>
      </c>
      <c r="F242" s="22">
        <v>1.0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>
        <v>1.0</v>
      </c>
      <c r="R242" s="22"/>
      <c r="S242" s="25" t="s">
        <v>37</v>
      </c>
      <c r="T242" s="23">
        <f t="shared" si="1"/>
        <v>710</v>
      </c>
      <c r="U242" s="21" t="s">
        <v>474</v>
      </c>
      <c r="V242" s="24">
        <f t="shared" si="2"/>
        <v>44042</v>
      </c>
      <c r="W242" s="21" t="s">
        <v>28</v>
      </c>
    </row>
    <row r="243" ht="15.75" customHeight="1">
      <c r="A243" s="18">
        <v>44043.543836875004</v>
      </c>
      <c r="B243" s="21" t="s">
        <v>511</v>
      </c>
      <c r="C243" s="26" t="s">
        <v>512</v>
      </c>
      <c r="D243" s="21" t="s">
        <v>513</v>
      </c>
      <c r="E243" s="21" t="s">
        <v>224</v>
      </c>
      <c r="F243" s="22">
        <v>2.0</v>
      </c>
      <c r="G243" s="22"/>
      <c r="H243" s="22">
        <v>1.0</v>
      </c>
      <c r="I243" s="22"/>
      <c r="J243" s="22">
        <v>1.0</v>
      </c>
      <c r="K243" s="22"/>
      <c r="L243" s="22"/>
      <c r="M243" s="22"/>
      <c r="N243" s="22">
        <v>1.0</v>
      </c>
      <c r="O243" s="22"/>
      <c r="P243" s="22"/>
      <c r="Q243" s="22"/>
      <c r="R243" s="22"/>
      <c r="S243" s="25" t="s">
        <v>37</v>
      </c>
      <c r="T243" s="23">
        <f t="shared" si="1"/>
        <v>1680</v>
      </c>
      <c r="U243" s="21" t="s">
        <v>474</v>
      </c>
      <c r="V243" s="24">
        <f t="shared" si="2"/>
        <v>44043</v>
      </c>
      <c r="W243" s="21" t="s">
        <v>28</v>
      </c>
    </row>
    <row r="244" ht="15.75" customHeight="1">
      <c r="A244" s="18">
        <v>44044.68107839121</v>
      </c>
      <c r="B244" s="21" t="s">
        <v>514</v>
      </c>
      <c r="C244" s="26" t="s">
        <v>515</v>
      </c>
      <c r="D244" s="21"/>
      <c r="E244" s="21" t="s">
        <v>31</v>
      </c>
      <c r="F244" s="22"/>
      <c r="G244" s="22">
        <v>1.0</v>
      </c>
      <c r="H244" s="22">
        <v>2.0</v>
      </c>
      <c r="I244" s="22">
        <v>1.0</v>
      </c>
      <c r="J244" s="22">
        <v>1.0</v>
      </c>
      <c r="K244" s="22"/>
      <c r="L244" s="22"/>
      <c r="M244" s="22"/>
      <c r="N244" s="22"/>
      <c r="O244" s="22"/>
      <c r="P244" s="22"/>
      <c r="Q244" s="22"/>
      <c r="R244" s="22"/>
      <c r="S244" s="25" t="s">
        <v>37</v>
      </c>
      <c r="T244" s="23">
        <f t="shared" si="1"/>
        <v>1660</v>
      </c>
      <c r="U244" s="21" t="s">
        <v>474</v>
      </c>
      <c r="V244" s="24">
        <f t="shared" si="2"/>
        <v>44044</v>
      </c>
      <c r="W244" s="21" t="s">
        <v>28</v>
      </c>
    </row>
    <row r="245" ht="15.75" customHeight="1">
      <c r="A245" s="18">
        <v>44045.47607251158</v>
      </c>
      <c r="B245" s="21" t="s">
        <v>516</v>
      </c>
      <c r="C245" s="26" t="s">
        <v>517</v>
      </c>
      <c r="D245" s="21"/>
      <c r="E245" s="21" t="s">
        <v>91</v>
      </c>
      <c r="F245" s="22">
        <v>3.0</v>
      </c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>
        <v>1.0</v>
      </c>
      <c r="S245" s="25" t="s">
        <v>32</v>
      </c>
      <c r="T245" s="23">
        <f t="shared" si="1"/>
        <v>1370</v>
      </c>
      <c r="U245" s="21" t="s">
        <v>474</v>
      </c>
      <c r="V245" s="24">
        <f t="shared" si="2"/>
        <v>44045</v>
      </c>
      <c r="W245" s="21" t="s">
        <v>28</v>
      </c>
    </row>
    <row r="246" ht="15.75" customHeight="1">
      <c r="A246" s="18">
        <v>44045.47662770833</v>
      </c>
      <c r="B246" s="21" t="s">
        <v>163</v>
      </c>
      <c r="C246" s="26" t="s">
        <v>164</v>
      </c>
      <c r="D246" s="21"/>
      <c r="E246" s="21" t="s">
        <v>31</v>
      </c>
      <c r="F246" s="22"/>
      <c r="G246" s="22"/>
      <c r="H246" s="22">
        <v>1.0</v>
      </c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5" t="s">
        <v>37</v>
      </c>
      <c r="T246" s="23">
        <f t="shared" si="1"/>
        <v>320</v>
      </c>
      <c r="U246" s="21" t="s">
        <v>474</v>
      </c>
      <c r="V246" s="24">
        <f t="shared" si="2"/>
        <v>44045</v>
      </c>
      <c r="W246" s="21" t="s">
        <v>28</v>
      </c>
    </row>
    <row r="247" ht="15.75" customHeight="1">
      <c r="A247" s="18">
        <v>44045.627070902774</v>
      </c>
      <c r="B247" s="21" t="s">
        <v>518</v>
      </c>
      <c r="C247" s="20" t="s">
        <v>519</v>
      </c>
      <c r="D247" s="21"/>
      <c r="E247" s="21" t="s">
        <v>56</v>
      </c>
      <c r="F247" s="22">
        <v>2.0</v>
      </c>
      <c r="G247" s="22"/>
      <c r="H247" s="22">
        <v>2.0</v>
      </c>
      <c r="I247" s="22">
        <v>1.0</v>
      </c>
      <c r="J247" s="22">
        <v>1.0</v>
      </c>
      <c r="K247" s="22"/>
      <c r="L247" s="22"/>
      <c r="M247" s="22"/>
      <c r="N247" s="22"/>
      <c r="O247" s="22"/>
      <c r="P247" s="22"/>
      <c r="Q247" s="22"/>
      <c r="R247" s="22"/>
      <c r="S247" s="21" t="s">
        <v>26</v>
      </c>
      <c r="T247" s="23">
        <f t="shared" si="1"/>
        <v>2040</v>
      </c>
      <c r="U247" s="21" t="s">
        <v>474</v>
      </c>
      <c r="V247" s="24">
        <f t="shared" si="2"/>
        <v>44045</v>
      </c>
      <c r="W247" s="21" t="s">
        <v>28</v>
      </c>
    </row>
    <row r="248" ht="15.75" customHeight="1">
      <c r="A248" s="18">
        <v>44045.65798024306</v>
      </c>
      <c r="B248" s="19" t="s">
        <v>285</v>
      </c>
      <c r="C248" s="26" t="s">
        <v>286</v>
      </c>
      <c r="D248" s="21" t="s">
        <v>520</v>
      </c>
      <c r="E248" s="21" t="s">
        <v>91</v>
      </c>
      <c r="F248" s="22"/>
      <c r="G248" s="22"/>
      <c r="H248" s="22">
        <v>1.0</v>
      </c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5" t="s">
        <v>32</v>
      </c>
      <c r="T248" s="23">
        <f t="shared" si="1"/>
        <v>320</v>
      </c>
      <c r="U248" s="21" t="s">
        <v>474</v>
      </c>
      <c r="V248" s="24">
        <f t="shared" si="2"/>
        <v>44045</v>
      </c>
      <c r="W248" s="21" t="s">
        <v>28</v>
      </c>
    </row>
    <row r="249" ht="15.75" customHeight="1">
      <c r="A249" s="18">
        <v>44046.328426238426</v>
      </c>
      <c r="B249" s="21" t="s">
        <v>521</v>
      </c>
      <c r="C249" s="26" t="s">
        <v>522</v>
      </c>
      <c r="D249" s="21"/>
      <c r="E249" s="21" t="s">
        <v>523</v>
      </c>
      <c r="F249" s="22"/>
      <c r="G249" s="22"/>
      <c r="H249" s="22">
        <v>1.0</v>
      </c>
      <c r="I249" s="22"/>
      <c r="J249" s="22"/>
      <c r="K249" s="22"/>
      <c r="L249" s="22"/>
      <c r="M249" s="22"/>
      <c r="N249" s="22"/>
      <c r="O249" s="22"/>
      <c r="P249" s="22">
        <v>1.0</v>
      </c>
      <c r="Q249" s="22"/>
      <c r="R249" s="22"/>
      <c r="S249" s="25" t="s">
        <v>32</v>
      </c>
      <c r="T249" s="23">
        <f t="shared" si="1"/>
        <v>700</v>
      </c>
      <c r="U249" s="21" t="s">
        <v>474</v>
      </c>
      <c r="V249" s="24">
        <f t="shared" si="2"/>
        <v>44046</v>
      </c>
      <c r="W249" s="21" t="s">
        <v>28</v>
      </c>
    </row>
    <row r="250" ht="15.75" customHeight="1">
      <c r="A250" s="54">
        <v>44046.57740340278</v>
      </c>
      <c r="B250" s="55" t="s">
        <v>524</v>
      </c>
      <c r="C250" s="26" t="s">
        <v>324</v>
      </c>
      <c r="D250" s="55"/>
      <c r="E250" s="55" t="s">
        <v>31</v>
      </c>
      <c r="F250" s="56"/>
      <c r="G250" s="56"/>
      <c r="H250" s="56">
        <v>3.0</v>
      </c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7" t="s">
        <v>32</v>
      </c>
      <c r="T250" s="23">
        <f t="shared" si="1"/>
        <v>960</v>
      </c>
      <c r="U250" s="21" t="s">
        <v>474</v>
      </c>
      <c r="V250" s="24">
        <f t="shared" si="2"/>
        <v>44046</v>
      </c>
      <c r="W250" s="55" t="s">
        <v>28</v>
      </c>
    </row>
  </sheetData>
  <customSheetViews>
    <customSheetView guid="{C67F38ED-F4FC-4DA2-83E7-24CD40E05DDE}" filter="1" showAutoFilter="1">
      <autoFilter ref="$A$1:$W$250"/>
    </customSheetView>
    <customSheetView guid="{F8F6379C-94B5-4B0B-914C-781B6DCE7AEA}" filter="1" showAutoFilter="1">
      <autoFilter ref="$T$1:$W$250"/>
    </customSheetView>
    <customSheetView guid="{07B38F59-7E69-4410-893A-ED7A95455693}" filter="1" showAutoFilter="1">
      <autoFilter ref="$S$1:$S$250">
        <filterColumn colId="0">
          <filters>
            <filter val="Gcash"/>
            <filter val="BDO"/>
          </filters>
        </filterColumn>
      </autoFilter>
    </customSheetView>
  </customSheetViews>
  <conditionalFormatting sqref="I2:S250">
    <cfRule type="cellIs" dxfId="0" priority="1" operator="equal">
      <formula>"GCash [09178668512]"</formula>
    </cfRule>
  </conditionalFormatting>
  <conditionalFormatting sqref="W2:W250">
    <cfRule type="cellIs" dxfId="1" priority="2" operator="equal">
      <formula>"No"</formula>
    </cfRule>
  </conditionalFormatting>
  <conditionalFormatting sqref="I2:S250">
    <cfRule type="containsText" dxfId="2" priority="3" operator="containsText" text="BDO">
      <formula>NOT(ISERROR(SEARCH(("BDO"),(I2))))</formula>
    </cfRule>
  </conditionalFormatting>
  <conditionalFormatting sqref="I2:S250">
    <cfRule type="containsText" dxfId="3" priority="4" operator="containsText" text="COD">
      <formula>NOT(ISERROR(SEARCH(("COD"),(I2))))</formula>
    </cfRule>
  </conditionalFormatting>
  <dataValidations>
    <dataValidation type="list" allowBlank="1" sqref="E2:E250">
      <formula1>'List of Cities'!$A$2:$A$21</formula1>
    </dataValidation>
    <dataValidation type="list" allowBlank="1" sqref="W2:W250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43.0"/>
    <col customWidth="1" min="3" max="3" width="29.43"/>
    <col customWidth="1" min="4" max="6" width="14.43"/>
  </cols>
  <sheetData>
    <row r="1" ht="15.75" customHeight="1">
      <c r="A1" s="64" t="s">
        <v>525</v>
      </c>
      <c r="B1" s="65"/>
      <c r="C1" s="66"/>
    </row>
    <row r="2" ht="15.75" customHeight="1">
      <c r="A2" s="67"/>
      <c r="B2" s="68"/>
      <c r="C2" s="69"/>
    </row>
    <row r="3" ht="15.75" customHeight="1">
      <c r="A3" s="70" t="s">
        <v>526</v>
      </c>
      <c r="B3" s="71" t="s">
        <v>527</v>
      </c>
      <c r="C3" s="72" t="s">
        <v>528</v>
      </c>
    </row>
    <row r="4" ht="15.75" customHeight="1">
      <c r="A4" s="72" t="s">
        <v>529</v>
      </c>
      <c r="B4" s="73" t="s">
        <v>530</v>
      </c>
      <c r="C4" s="72" t="s">
        <v>531</v>
      </c>
    </row>
    <row r="5" ht="15.75" customHeight="1">
      <c r="A5" s="74"/>
      <c r="B5" s="75"/>
      <c r="C5" s="76"/>
    </row>
    <row r="6" ht="15.75" customHeight="1">
      <c r="A6" s="72" t="s">
        <v>532</v>
      </c>
      <c r="B6" s="77" t="s">
        <v>533</v>
      </c>
      <c r="C6" s="72" t="s">
        <v>534</v>
      </c>
    </row>
    <row r="7" ht="15.75" customHeight="1">
      <c r="A7" s="78">
        <v>7.0</v>
      </c>
      <c r="B7" s="78" t="s">
        <v>535</v>
      </c>
      <c r="C7" s="79">
        <v>320.0</v>
      </c>
    </row>
    <row r="8" ht="15.75" customHeight="1">
      <c r="A8" s="78">
        <v>7.0</v>
      </c>
      <c r="B8" s="78" t="s">
        <v>536</v>
      </c>
      <c r="C8" s="79">
        <v>300.0</v>
      </c>
    </row>
    <row r="9" ht="15.75" customHeight="1">
      <c r="A9" s="78">
        <v>7.0</v>
      </c>
      <c r="B9" s="78" t="s">
        <v>537</v>
      </c>
      <c r="C9" s="79">
        <v>280.0</v>
      </c>
    </row>
    <row r="10" ht="15.75" customHeight="1">
      <c r="A10" s="78"/>
      <c r="B10" s="78"/>
      <c r="C10" s="79"/>
    </row>
    <row r="11" ht="15.75" customHeight="1">
      <c r="A11" s="73"/>
      <c r="B11" s="78"/>
      <c r="C11" s="79"/>
    </row>
    <row r="12" ht="15.75" customHeight="1">
      <c r="A12" s="78"/>
      <c r="B12" s="78"/>
      <c r="C12" s="79"/>
    </row>
    <row r="13" ht="15.75" customHeight="1">
      <c r="A13" s="78"/>
      <c r="B13" s="78"/>
      <c r="C13" s="79"/>
    </row>
    <row r="14" ht="15.75" customHeight="1">
      <c r="A14" s="80">
        <f>SUM(A7:A13)</f>
        <v>21</v>
      </c>
      <c r="B14" s="81" t="s">
        <v>538</v>
      </c>
      <c r="C14" s="82">
        <f>SUMPRODUCT(A7:A13,C7:C13)</f>
        <v>6300</v>
      </c>
    </row>
    <row r="15" ht="15.75" customHeight="1">
      <c r="A15" s="83" t="s">
        <v>539</v>
      </c>
      <c r="B15" s="84" t="s">
        <v>540</v>
      </c>
      <c r="C15" s="85"/>
    </row>
    <row r="16" ht="15.75" customHeight="1">
      <c r="A16" s="86"/>
      <c r="B16" s="87"/>
      <c r="C16" s="88"/>
    </row>
    <row r="17" ht="15.75" customHeight="1">
      <c r="A17" s="64" t="s">
        <v>525</v>
      </c>
      <c r="B17" s="65"/>
      <c r="C17" s="66"/>
    </row>
    <row r="18" ht="15.75" customHeight="1">
      <c r="A18" s="67"/>
      <c r="B18" s="68"/>
      <c r="C18" s="69"/>
    </row>
    <row r="19" ht="15.75" customHeight="1">
      <c r="A19" s="70" t="s">
        <v>526</v>
      </c>
      <c r="B19" s="71" t="s">
        <v>527</v>
      </c>
      <c r="C19" s="72" t="s">
        <v>541</v>
      </c>
    </row>
    <row r="20" ht="15.75" customHeight="1">
      <c r="A20" s="72" t="s">
        <v>529</v>
      </c>
      <c r="B20" s="73" t="s">
        <v>530</v>
      </c>
      <c r="C20" s="72" t="s">
        <v>531</v>
      </c>
    </row>
    <row r="21" ht="15.75" customHeight="1">
      <c r="A21" s="74"/>
      <c r="B21" s="75"/>
      <c r="C21" s="76"/>
    </row>
    <row r="22" ht="15.75" customHeight="1">
      <c r="A22" s="72" t="s">
        <v>532</v>
      </c>
      <c r="B22" s="77" t="s">
        <v>533</v>
      </c>
      <c r="C22" s="72" t="s">
        <v>534</v>
      </c>
    </row>
    <row r="23" ht="15.75" customHeight="1">
      <c r="A23" s="78">
        <v>3.0</v>
      </c>
      <c r="B23" s="78" t="s">
        <v>535</v>
      </c>
      <c r="C23" s="79">
        <v>320.0</v>
      </c>
    </row>
    <row r="24" ht="15.75" customHeight="1">
      <c r="A24" s="78">
        <v>3.0</v>
      </c>
      <c r="B24" s="78" t="s">
        <v>536</v>
      </c>
      <c r="C24" s="79">
        <v>300.0</v>
      </c>
    </row>
    <row r="25" ht="15.75" customHeight="1">
      <c r="A25" s="78">
        <v>3.0</v>
      </c>
      <c r="B25" s="78" t="s">
        <v>537</v>
      </c>
      <c r="C25" s="79">
        <v>280.0</v>
      </c>
    </row>
    <row r="26" ht="15.75" customHeight="1">
      <c r="A26" s="78" t="s">
        <v>542</v>
      </c>
      <c r="B26" s="78" t="s">
        <v>543</v>
      </c>
      <c r="C26" s="79">
        <v>900.0</v>
      </c>
    </row>
    <row r="27" ht="15.75" customHeight="1">
      <c r="A27" s="73"/>
      <c r="B27" s="78"/>
      <c r="C27" s="79"/>
    </row>
    <row r="28" ht="15.75" customHeight="1">
      <c r="A28" s="78"/>
      <c r="B28" s="78"/>
      <c r="C28" s="79"/>
    </row>
    <row r="29" ht="15.75" customHeight="1">
      <c r="A29" s="78"/>
      <c r="B29" s="78"/>
      <c r="C29" s="79"/>
    </row>
    <row r="30" ht="15.75" customHeight="1">
      <c r="A30" s="80">
        <f>SUM(A23:A29)</f>
        <v>9</v>
      </c>
      <c r="B30" s="81" t="s">
        <v>538</v>
      </c>
      <c r="C30" s="82">
        <f>SUMPRODUCT(A23:A25,C23:C25)</f>
        <v>2700</v>
      </c>
    </row>
    <row r="31" ht="15.75" customHeight="1">
      <c r="A31" s="83" t="s">
        <v>539</v>
      </c>
      <c r="B31" s="84" t="s">
        <v>544</v>
      </c>
      <c r="C31" s="85"/>
    </row>
    <row r="32" ht="15.75" customHeight="1"/>
    <row r="33" ht="15.75" customHeight="1">
      <c r="A33" s="64" t="s">
        <v>525</v>
      </c>
      <c r="B33" s="65"/>
      <c r="C33" s="66"/>
    </row>
    <row r="34" ht="15.75" customHeight="1">
      <c r="A34" s="67"/>
      <c r="B34" s="68"/>
      <c r="C34" s="69"/>
    </row>
    <row r="35" ht="15.75" customHeight="1">
      <c r="A35" s="70" t="s">
        <v>526</v>
      </c>
      <c r="B35" s="71" t="s">
        <v>527</v>
      </c>
      <c r="C35" s="72" t="s">
        <v>545</v>
      </c>
    </row>
    <row r="36" ht="15.75" customHeight="1">
      <c r="A36" s="72" t="s">
        <v>529</v>
      </c>
      <c r="B36" s="73" t="s">
        <v>530</v>
      </c>
      <c r="C36" s="72" t="s">
        <v>546</v>
      </c>
    </row>
    <row r="37" ht="15.75" customHeight="1">
      <c r="A37" s="74"/>
      <c r="B37" s="75"/>
      <c r="C37" s="76"/>
    </row>
    <row r="38" ht="15.75" customHeight="1">
      <c r="A38" s="72" t="s">
        <v>532</v>
      </c>
      <c r="B38" s="77" t="s">
        <v>533</v>
      </c>
      <c r="C38" s="72" t="s">
        <v>534</v>
      </c>
    </row>
    <row r="39" ht="15.75" customHeight="1">
      <c r="A39" s="78">
        <v>4.0</v>
      </c>
      <c r="B39" s="78" t="s">
        <v>535</v>
      </c>
      <c r="C39" s="79">
        <v>320.0</v>
      </c>
    </row>
    <row r="40" ht="15.75" customHeight="1">
      <c r="A40" s="78">
        <v>4.0</v>
      </c>
      <c r="B40" s="78" t="s">
        <v>536</v>
      </c>
      <c r="C40" s="79">
        <v>300.0</v>
      </c>
    </row>
    <row r="41" ht="15.75" customHeight="1">
      <c r="A41" s="78">
        <v>4.0</v>
      </c>
      <c r="B41" s="78" t="s">
        <v>537</v>
      </c>
      <c r="C41" s="79">
        <v>280.0</v>
      </c>
    </row>
    <row r="42" ht="15.75" customHeight="1">
      <c r="A42" s="78">
        <v>1.0</v>
      </c>
      <c r="B42" s="78" t="s">
        <v>547</v>
      </c>
      <c r="C42" s="79">
        <v>114.0</v>
      </c>
    </row>
    <row r="43" ht="15.75" customHeight="1">
      <c r="A43" s="73">
        <v>1.0</v>
      </c>
      <c r="B43" s="78" t="s">
        <v>548</v>
      </c>
      <c r="C43" s="79">
        <v>114.0</v>
      </c>
    </row>
    <row r="44" ht="15.75" customHeight="1">
      <c r="A44" s="78">
        <v>1.0</v>
      </c>
      <c r="B44" s="78" t="s">
        <v>549</v>
      </c>
      <c r="C44" s="79">
        <v>96.0</v>
      </c>
    </row>
    <row r="45" ht="15.75" customHeight="1">
      <c r="A45" s="78"/>
      <c r="B45" s="78"/>
      <c r="C45" s="79"/>
    </row>
    <row r="46" ht="15.75" customHeight="1">
      <c r="A46" s="80">
        <f>SUM(A39:A45)</f>
        <v>15</v>
      </c>
      <c r="B46" s="81" t="s">
        <v>538</v>
      </c>
      <c r="C46" s="89">
        <f>SUMPRODUCT(A39:A45,C39:C45)</f>
        <v>3924</v>
      </c>
    </row>
    <row r="47" ht="15.75" customHeight="1">
      <c r="A47" s="83" t="s">
        <v>539</v>
      </c>
      <c r="B47" s="84" t="s">
        <v>550</v>
      </c>
      <c r="C47" s="85"/>
    </row>
    <row r="48" ht="15.75" customHeight="1"/>
    <row r="49" ht="15.75" customHeight="1">
      <c r="A49" s="64" t="s">
        <v>525</v>
      </c>
      <c r="B49" s="65"/>
      <c r="C49" s="66"/>
    </row>
    <row r="50" ht="15.75" customHeight="1">
      <c r="A50" s="67"/>
      <c r="B50" s="68"/>
      <c r="C50" s="69"/>
    </row>
    <row r="51" ht="15.75" customHeight="1">
      <c r="A51" s="70" t="s">
        <v>526</v>
      </c>
      <c r="B51" s="71" t="s">
        <v>527</v>
      </c>
      <c r="C51" s="72" t="s">
        <v>551</v>
      </c>
    </row>
    <row r="52" ht="15.75" customHeight="1">
      <c r="A52" s="72" t="s">
        <v>529</v>
      </c>
      <c r="B52" s="73" t="s">
        <v>530</v>
      </c>
      <c r="C52" s="72" t="s">
        <v>552</v>
      </c>
    </row>
    <row r="53" ht="15.75" customHeight="1">
      <c r="A53" s="74"/>
      <c r="B53" s="75"/>
      <c r="C53" s="76"/>
    </row>
    <row r="54" ht="15.75" customHeight="1">
      <c r="A54" s="72" t="s">
        <v>532</v>
      </c>
      <c r="B54" s="77" t="s">
        <v>533</v>
      </c>
      <c r="C54" s="72" t="s">
        <v>534</v>
      </c>
    </row>
    <row r="55" ht="15.75" customHeight="1">
      <c r="A55" s="78">
        <v>6.0</v>
      </c>
      <c r="B55" s="78" t="s">
        <v>553</v>
      </c>
      <c r="C55" s="79">
        <v>380.0</v>
      </c>
    </row>
    <row r="56" ht="15.75" customHeight="1">
      <c r="A56" s="78">
        <v>8.0</v>
      </c>
      <c r="B56" s="78" t="s">
        <v>536</v>
      </c>
      <c r="C56" s="79">
        <v>300.0</v>
      </c>
    </row>
    <row r="57" ht="15.75" customHeight="1">
      <c r="A57" s="78">
        <v>1.0</v>
      </c>
      <c r="B57" s="78" t="s">
        <v>554</v>
      </c>
      <c r="C57" s="79">
        <v>360.0</v>
      </c>
    </row>
    <row r="58" ht="15.75" customHeight="1">
      <c r="A58" s="78">
        <v>1.0</v>
      </c>
      <c r="B58" s="78" t="s">
        <v>555</v>
      </c>
      <c r="C58" s="79">
        <v>320.0</v>
      </c>
    </row>
    <row r="59" ht="15.75" customHeight="1">
      <c r="A59" s="73">
        <v>1.0</v>
      </c>
      <c r="B59" s="78" t="s">
        <v>556</v>
      </c>
      <c r="C59" s="79">
        <v>280.0</v>
      </c>
    </row>
    <row r="60" ht="15.75" customHeight="1">
      <c r="A60" s="73"/>
      <c r="B60" s="78"/>
      <c r="C60" s="79"/>
    </row>
    <row r="61" ht="15.75" customHeight="1">
      <c r="A61" s="78">
        <v>2.0</v>
      </c>
      <c r="B61" s="78" t="s">
        <v>557</v>
      </c>
      <c r="C61" s="79">
        <f>360+300+280</f>
        <v>940</v>
      </c>
    </row>
    <row r="62" ht="15.75" customHeight="1">
      <c r="A62" s="80">
        <f>SUM(A55:A61)</f>
        <v>19</v>
      </c>
      <c r="B62" s="81" t="s">
        <v>538</v>
      </c>
      <c r="C62" s="89">
        <f>SUMPRODUCT(A55:A61,C55:C61)</f>
        <v>7520</v>
      </c>
    </row>
    <row r="63" ht="15.75" customHeight="1">
      <c r="A63" s="83" t="s">
        <v>539</v>
      </c>
      <c r="B63" s="84" t="s">
        <v>558</v>
      </c>
      <c r="C63" s="85"/>
    </row>
    <row r="64" ht="15.75" customHeight="1"/>
    <row r="65" ht="15.75" customHeight="1">
      <c r="A65" s="64" t="s">
        <v>525</v>
      </c>
      <c r="B65" s="65"/>
      <c r="C65" s="66"/>
    </row>
    <row r="66" ht="15.75" customHeight="1">
      <c r="A66" s="67"/>
      <c r="B66" s="68"/>
      <c r="C66" s="69"/>
    </row>
    <row r="67" ht="15.75" customHeight="1">
      <c r="A67" s="70" t="s">
        <v>526</v>
      </c>
      <c r="B67" s="71"/>
      <c r="C67" s="72" t="s">
        <v>559</v>
      </c>
    </row>
    <row r="68" ht="15.75" customHeight="1">
      <c r="A68" s="72" t="s">
        <v>529</v>
      </c>
      <c r="B68" s="73" t="s">
        <v>530</v>
      </c>
      <c r="C68" s="72" t="s">
        <v>560</v>
      </c>
    </row>
    <row r="69" ht="15.75" customHeight="1">
      <c r="A69" s="74"/>
      <c r="B69" s="75"/>
      <c r="C69" s="76"/>
    </row>
    <row r="70" ht="15.75" customHeight="1">
      <c r="A70" s="72" t="s">
        <v>532</v>
      </c>
      <c r="B70" s="77" t="s">
        <v>533</v>
      </c>
      <c r="C70" s="72" t="s">
        <v>534</v>
      </c>
    </row>
    <row r="71" ht="15.75" customHeight="1">
      <c r="A71" s="78"/>
      <c r="B71" s="78" t="s">
        <v>535</v>
      </c>
      <c r="C71" s="79">
        <v>320.0</v>
      </c>
    </row>
    <row r="72" ht="15.75" customHeight="1">
      <c r="A72" s="78"/>
      <c r="B72" s="78" t="s">
        <v>536</v>
      </c>
      <c r="C72" s="79">
        <v>300.0</v>
      </c>
    </row>
    <row r="73" ht="15.75" customHeight="1">
      <c r="A73" s="78"/>
      <c r="B73" s="78" t="s">
        <v>537</v>
      </c>
      <c r="C73" s="79">
        <v>280.0</v>
      </c>
    </row>
    <row r="74" ht="15.75" customHeight="1">
      <c r="A74" s="78"/>
      <c r="B74" s="78"/>
      <c r="C74" s="79"/>
    </row>
    <row r="75" ht="15.75" customHeight="1">
      <c r="A75" s="73"/>
      <c r="B75" s="78"/>
      <c r="C75" s="79"/>
    </row>
    <row r="76" ht="15.75" customHeight="1">
      <c r="A76" s="78"/>
      <c r="B76" s="78"/>
      <c r="C76" s="79"/>
    </row>
    <row r="77" ht="15.75" customHeight="1">
      <c r="A77" s="78"/>
      <c r="B77" s="78"/>
      <c r="C77" s="79"/>
    </row>
    <row r="78" ht="15.75" customHeight="1">
      <c r="A78" s="80">
        <f>SUM(A71:A77)</f>
        <v>0</v>
      </c>
      <c r="B78" s="81" t="s">
        <v>538</v>
      </c>
      <c r="C78" s="89">
        <f>SUMPRODUCT(A71:A77,C71:C77)</f>
        <v>0</v>
      </c>
    </row>
    <row r="79" ht="15.75" customHeight="1">
      <c r="A79" s="83" t="s">
        <v>539</v>
      </c>
      <c r="B79" s="84" t="s">
        <v>561</v>
      </c>
      <c r="C79" s="85"/>
    </row>
    <row r="80" ht="15.75" customHeight="1"/>
    <row r="81" ht="15.75" customHeight="1">
      <c r="A81" s="64" t="s">
        <v>525</v>
      </c>
      <c r="B81" s="65"/>
      <c r="C81" s="66"/>
    </row>
    <row r="82" ht="15.75" customHeight="1">
      <c r="A82" s="67"/>
      <c r="B82" s="68"/>
      <c r="C82" s="69"/>
    </row>
    <row r="83" ht="15.75" customHeight="1">
      <c r="A83" s="70" t="s">
        <v>526</v>
      </c>
      <c r="B83" s="71"/>
      <c r="C83" s="72" t="s">
        <v>562</v>
      </c>
    </row>
    <row r="84" ht="15.75" customHeight="1">
      <c r="A84" s="72" t="s">
        <v>529</v>
      </c>
      <c r="B84" s="73" t="s">
        <v>530</v>
      </c>
      <c r="C84" s="72" t="s">
        <v>560</v>
      </c>
    </row>
    <row r="85" ht="15.75" customHeight="1">
      <c r="A85" s="74"/>
      <c r="B85" s="75"/>
      <c r="C85" s="76"/>
    </row>
    <row r="86" ht="15.75" customHeight="1">
      <c r="A86" s="72" t="s">
        <v>532</v>
      </c>
      <c r="B86" s="77" t="s">
        <v>533</v>
      </c>
      <c r="C86" s="72" t="s">
        <v>534</v>
      </c>
    </row>
    <row r="87" ht="15.75" customHeight="1">
      <c r="A87" s="78"/>
      <c r="B87" s="78" t="s">
        <v>535</v>
      </c>
      <c r="C87" s="79">
        <v>320.0</v>
      </c>
    </row>
    <row r="88" ht="15.75" customHeight="1">
      <c r="A88" s="78"/>
      <c r="B88" s="78" t="s">
        <v>536</v>
      </c>
      <c r="C88" s="79">
        <v>300.0</v>
      </c>
    </row>
    <row r="89" ht="15.75" customHeight="1">
      <c r="A89" s="78"/>
      <c r="B89" s="78" t="s">
        <v>537</v>
      </c>
      <c r="C89" s="79">
        <v>280.0</v>
      </c>
    </row>
    <row r="90" ht="15.75" customHeight="1">
      <c r="A90" s="78"/>
      <c r="B90" s="78"/>
      <c r="C90" s="79"/>
    </row>
    <row r="91" ht="15.75" customHeight="1">
      <c r="A91" s="73"/>
      <c r="B91" s="78"/>
      <c r="C91" s="79"/>
    </row>
    <row r="92" ht="15.75" customHeight="1">
      <c r="A92" s="78"/>
      <c r="B92" s="78"/>
      <c r="C92" s="79"/>
    </row>
    <row r="93" ht="15.75" customHeight="1">
      <c r="A93" s="78"/>
      <c r="B93" s="78"/>
      <c r="C93" s="79"/>
    </row>
    <row r="94" ht="15.75" customHeight="1">
      <c r="A94" s="80">
        <f>SUM(A87:A93)</f>
        <v>0</v>
      </c>
      <c r="B94" s="81" t="s">
        <v>538</v>
      </c>
      <c r="C94" s="89">
        <f>SUMPRODUCT(A87:A93,C87:C93)</f>
        <v>0</v>
      </c>
    </row>
    <row r="95" ht="15.75" customHeight="1">
      <c r="A95" s="83" t="s">
        <v>539</v>
      </c>
      <c r="B95" s="84" t="s">
        <v>563</v>
      </c>
      <c r="C95" s="85"/>
    </row>
    <row r="96" ht="15.75" customHeight="1"/>
    <row r="97" ht="15.75" customHeight="1">
      <c r="A97" s="64" t="s">
        <v>525</v>
      </c>
      <c r="B97" s="65"/>
      <c r="C97" s="66"/>
    </row>
    <row r="98" ht="15.75" customHeight="1">
      <c r="A98" s="67"/>
      <c r="B98" s="68"/>
      <c r="C98" s="69"/>
    </row>
    <row r="99" ht="15.75" customHeight="1">
      <c r="A99" s="70" t="s">
        <v>526</v>
      </c>
      <c r="B99" s="71"/>
      <c r="C99" s="72" t="s">
        <v>564</v>
      </c>
    </row>
    <row r="100" ht="15.75" customHeight="1">
      <c r="A100" s="72" t="s">
        <v>529</v>
      </c>
      <c r="B100" s="73" t="s">
        <v>530</v>
      </c>
      <c r="C100" s="72" t="s">
        <v>560</v>
      </c>
    </row>
    <row r="101" ht="15.75" customHeight="1">
      <c r="A101" s="74"/>
      <c r="B101" s="75"/>
      <c r="C101" s="76"/>
    </row>
    <row r="102" ht="15.75" customHeight="1">
      <c r="A102" s="72" t="s">
        <v>532</v>
      </c>
      <c r="B102" s="77" t="s">
        <v>533</v>
      </c>
      <c r="C102" s="72" t="s">
        <v>534</v>
      </c>
    </row>
    <row r="103" ht="15.75" customHeight="1">
      <c r="A103" s="78"/>
      <c r="B103" s="78" t="s">
        <v>535</v>
      </c>
      <c r="C103" s="79">
        <v>320.0</v>
      </c>
    </row>
    <row r="104" ht="15.75" customHeight="1">
      <c r="A104" s="78"/>
      <c r="B104" s="78" t="s">
        <v>536</v>
      </c>
      <c r="C104" s="79">
        <v>300.0</v>
      </c>
    </row>
    <row r="105" ht="15.75" customHeight="1">
      <c r="A105" s="78"/>
      <c r="B105" s="78" t="s">
        <v>537</v>
      </c>
      <c r="C105" s="79">
        <v>280.0</v>
      </c>
    </row>
    <row r="106" ht="15.75" customHeight="1">
      <c r="A106" s="78"/>
      <c r="B106" s="78"/>
      <c r="C106" s="79"/>
    </row>
    <row r="107" ht="15.75" customHeight="1">
      <c r="A107" s="73"/>
      <c r="B107" s="78"/>
      <c r="C107" s="79"/>
    </row>
    <row r="108" ht="15.75" customHeight="1">
      <c r="A108" s="78"/>
      <c r="B108" s="78"/>
      <c r="C108" s="79"/>
    </row>
    <row r="109" ht="15.75" customHeight="1">
      <c r="A109" s="78"/>
      <c r="B109" s="78"/>
      <c r="C109" s="79"/>
    </row>
    <row r="110" ht="15.75" customHeight="1">
      <c r="A110" s="80">
        <f>SUM(A103:A109)</f>
        <v>0</v>
      </c>
      <c r="B110" s="81" t="s">
        <v>538</v>
      </c>
      <c r="C110" s="89">
        <f>SUMPRODUCT(A103:A109,C103:C109)</f>
        <v>0</v>
      </c>
    </row>
    <row r="111" ht="15.75" customHeight="1">
      <c r="A111" s="83" t="s">
        <v>539</v>
      </c>
      <c r="B111" s="84" t="s">
        <v>565</v>
      </c>
      <c r="C111" s="85"/>
    </row>
    <row r="112" ht="15.75" customHeight="1"/>
    <row r="113" ht="15.75" customHeight="1">
      <c r="A113" s="64" t="s">
        <v>525</v>
      </c>
      <c r="B113" s="65"/>
      <c r="C113" s="66"/>
    </row>
    <row r="114" ht="15.75" customHeight="1">
      <c r="A114" s="67"/>
      <c r="B114" s="68"/>
      <c r="C114" s="69"/>
    </row>
    <row r="115" ht="15.75" customHeight="1">
      <c r="A115" s="70" t="s">
        <v>526</v>
      </c>
      <c r="B115" s="71"/>
      <c r="C115" s="72" t="s">
        <v>566</v>
      </c>
    </row>
    <row r="116" ht="15.75" customHeight="1">
      <c r="A116" s="72" t="s">
        <v>529</v>
      </c>
      <c r="B116" s="73" t="s">
        <v>530</v>
      </c>
      <c r="C116" s="72" t="s">
        <v>560</v>
      </c>
    </row>
    <row r="117" ht="15.75" customHeight="1">
      <c r="A117" s="74"/>
      <c r="B117" s="75"/>
      <c r="C117" s="76"/>
    </row>
    <row r="118" ht="15.75" customHeight="1">
      <c r="A118" s="72" t="s">
        <v>532</v>
      </c>
      <c r="B118" s="77" t="s">
        <v>533</v>
      </c>
      <c r="C118" s="72" t="s">
        <v>534</v>
      </c>
    </row>
    <row r="119" ht="15.75" customHeight="1">
      <c r="A119" s="78"/>
      <c r="B119" s="78" t="s">
        <v>535</v>
      </c>
      <c r="C119" s="79">
        <v>320.0</v>
      </c>
    </row>
    <row r="120" ht="15.75" customHeight="1">
      <c r="A120" s="78"/>
      <c r="B120" s="78" t="s">
        <v>536</v>
      </c>
      <c r="C120" s="79">
        <v>300.0</v>
      </c>
    </row>
    <row r="121" ht="15.75" customHeight="1">
      <c r="A121" s="78"/>
      <c r="B121" s="78" t="s">
        <v>537</v>
      </c>
      <c r="C121" s="79">
        <v>280.0</v>
      </c>
    </row>
    <row r="122" ht="15.75" customHeight="1">
      <c r="A122" s="78"/>
      <c r="B122" s="78"/>
      <c r="C122" s="79"/>
    </row>
    <row r="123" ht="15.75" customHeight="1">
      <c r="A123" s="73"/>
      <c r="B123" s="78"/>
      <c r="C123" s="79"/>
    </row>
    <row r="124" ht="15.75" customHeight="1">
      <c r="A124" s="78"/>
      <c r="B124" s="78"/>
      <c r="C124" s="79"/>
    </row>
    <row r="125" ht="15.75" customHeight="1">
      <c r="A125" s="78"/>
      <c r="B125" s="78"/>
      <c r="C125" s="79"/>
    </row>
    <row r="126" ht="15.75" customHeight="1">
      <c r="A126" s="80">
        <f>SUM(A119:A125)</f>
        <v>0</v>
      </c>
      <c r="B126" s="81" t="s">
        <v>538</v>
      </c>
      <c r="C126" s="89">
        <f>SUMPRODUCT(A119:A125,C119:C125)</f>
        <v>0</v>
      </c>
    </row>
    <row r="127" ht="15.75" customHeight="1">
      <c r="A127" s="83" t="s">
        <v>539</v>
      </c>
      <c r="B127" s="84" t="s">
        <v>567</v>
      </c>
      <c r="C127" s="85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C2"/>
    <mergeCell ref="A5:C5"/>
    <mergeCell ref="A17:C18"/>
    <mergeCell ref="A21:C21"/>
    <mergeCell ref="A33:C34"/>
    <mergeCell ref="A37:C37"/>
    <mergeCell ref="A49:C50"/>
    <mergeCell ref="A113:C114"/>
    <mergeCell ref="A117:C117"/>
    <mergeCell ref="A53:C53"/>
    <mergeCell ref="A65:C66"/>
    <mergeCell ref="A69:C69"/>
    <mergeCell ref="A81:C82"/>
    <mergeCell ref="A85:C85"/>
    <mergeCell ref="A97:C98"/>
    <mergeCell ref="A101:C10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hidden="1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5.0"/>
    <col customWidth="1" min="2" max="2" width="19.0"/>
    <col customWidth="1" min="3" max="3" width="20.71"/>
    <col customWidth="1" min="4" max="14" width="18.86"/>
  </cols>
  <sheetData>
    <row r="1" ht="15.75" customHeight="1">
      <c r="A1" s="90" t="s">
        <v>568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ht="70.5" customHeight="1">
      <c r="A2" s="91"/>
      <c r="B2" s="4" t="s">
        <v>569</v>
      </c>
      <c r="C2" s="5" t="s">
        <v>570</v>
      </c>
      <c r="D2" s="6" t="s">
        <v>571</v>
      </c>
      <c r="E2" s="7" t="s">
        <v>572</v>
      </c>
      <c r="F2" s="8" t="s">
        <v>573</v>
      </c>
      <c r="G2" s="9" t="s">
        <v>574</v>
      </c>
      <c r="H2" s="3" t="s">
        <v>575</v>
      </c>
      <c r="I2" s="10" t="s">
        <v>576</v>
      </c>
      <c r="J2" s="11" t="s">
        <v>577</v>
      </c>
      <c r="K2" s="12" t="s">
        <v>578</v>
      </c>
      <c r="L2" s="92" t="s">
        <v>579</v>
      </c>
      <c r="M2" s="93" t="s">
        <v>580</v>
      </c>
      <c r="N2" s="15" t="s">
        <v>581</v>
      </c>
      <c r="O2" s="2" t="s">
        <v>582</v>
      </c>
    </row>
    <row r="3" ht="15.75" customHeight="1">
      <c r="A3" s="91" t="s">
        <v>27</v>
      </c>
      <c r="B3" s="55">
        <f>SUMIFS('Form responses 1'!F:F,'Form responses 1'!$U:$U,$A3)</f>
        <v>24</v>
      </c>
      <c r="C3" s="55">
        <f>SUMIFS('Form responses 1'!G:G,'Form responses 1'!$U:$U,$A3)</f>
        <v>15</v>
      </c>
      <c r="D3" s="55">
        <f>SUMIFS('Form responses 1'!H:H,'Form responses 1'!$U:$U,$A3)</f>
        <v>29</v>
      </c>
      <c r="E3" s="55">
        <f>SUMIFS('Form responses 1'!I:I,'Form responses 1'!$U:$U,$A3)</f>
        <v>0</v>
      </c>
      <c r="F3" s="55">
        <f>SUMIFS('Form responses 1'!J:J,'Form responses 1'!$U:$U,$A3)</f>
        <v>0</v>
      </c>
      <c r="G3" s="55">
        <f>SUMIFS('Form responses 1'!K:K,'Form responses 1'!$U:$U,$A3)</f>
        <v>0</v>
      </c>
      <c r="H3" s="55"/>
      <c r="I3" s="55"/>
      <c r="J3" s="55"/>
      <c r="K3" s="55"/>
      <c r="L3" s="55"/>
      <c r="M3" s="55"/>
      <c r="N3" s="55"/>
      <c r="O3" s="91">
        <f t="shared" ref="O3:O23" si="1">SUM(B3:N3)</f>
        <v>68</v>
      </c>
    </row>
    <row r="4" ht="15.75" customHeight="1">
      <c r="A4" s="91" t="s">
        <v>78</v>
      </c>
      <c r="B4" s="55">
        <f>SUMIFS('Form responses 1'!F:F,'Form responses 1'!$U:$U,$A4)</f>
        <v>17</v>
      </c>
      <c r="C4" s="55">
        <f>SUMIFS('Form responses 1'!G:G,'Form responses 1'!$U:$U,$A4)</f>
        <v>15</v>
      </c>
      <c r="D4" s="55">
        <f>SUMIFS('Form responses 1'!H:H,'Form responses 1'!$U:$U,$A4)</f>
        <v>12</v>
      </c>
      <c r="E4" s="55">
        <f>SUMIFS('Form responses 1'!I:I,'Form responses 1'!$U:$U,$A4)</f>
        <v>0</v>
      </c>
      <c r="F4" s="55">
        <f>SUMIFS('Form responses 1'!J:J,'Form responses 1'!$U:$U,$A4)</f>
        <v>0</v>
      </c>
      <c r="G4" s="55">
        <f>SUMIFS('Form responses 1'!K:K,'Form responses 1'!$U:$U,$A4)</f>
        <v>0</v>
      </c>
      <c r="H4" s="55"/>
      <c r="I4" s="55"/>
      <c r="J4" s="55"/>
      <c r="K4" s="55"/>
      <c r="L4" s="55"/>
      <c r="M4" s="55"/>
      <c r="N4" s="55"/>
      <c r="O4" s="91">
        <f t="shared" si="1"/>
        <v>44</v>
      </c>
    </row>
    <row r="5" ht="15.75" customHeight="1">
      <c r="A5" s="91" t="s">
        <v>81</v>
      </c>
      <c r="B5" s="55">
        <f>SUMIFS('Form responses 1'!F:F,'Form responses 1'!$U:$U,$A5)</f>
        <v>18</v>
      </c>
      <c r="C5" s="55">
        <f>SUMIFS('Form responses 1'!G:G,'Form responses 1'!$U:$U,$A5)</f>
        <v>13</v>
      </c>
      <c r="D5" s="55">
        <f>SUMIFS('Form responses 1'!H:H,'Form responses 1'!$U:$U,$A5)</f>
        <v>24</v>
      </c>
      <c r="E5" s="55">
        <f>SUMIFS('Form responses 1'!I:I,'Form responses 1'!$U:$U,$A5)</f>
        <v>0</v>
      </c>
      <c r="F5" s="55">
        <f>SUMIFS('Form responses 1'!J:J,'Form responses 1'!$U:$U,$A5)</f>
        <v>0</v>
      </c>
      <c r="G5" s="55">
        <f>SUMIFS('Form responses 1'!K:K,'Form responses 1'!$U:$U,$A5)</f>
        <v>0</v>
      </c>
      <c r="H5" s="55"/>
      <c r="I5" s="55"/>
      <c r="J5" s="55"/>
      <c r="K5" s="55"/>
      <c r="L5" s="55"/>
      <c r="M5" s="55"/>
      <c r="N5" s="55"/>
      <c r="O5" s="91">
        <f t="shared" si="1"/>
        <v>55</v>
      </c>
    </row>
    <row r="6" ht="15.75" customHeight="1">
      <c r="A6" s="91" t="s">
        <v>103</v>
      </c>
      <c r="B6" s="55">
        <f>SUMIFS('Form responses 1'!F:F,'Form responses 1'!$U:$U,$A6)</f>
        <v>1</v>
      </c>
      <c r="C6" s="55">
        <f>SUMIFS('Form responses 1'!G:G,'Form responses 1'!$U:$U,$A6)</f>
        <v>1</v>
      </c>
      <c r="D6" s="55">
        <f>SUMIFS('Form responses 1'!H:H,'Form responses 1'!$U:$U,$A6)</f>
        <v>12</v>
      </c>
      <c r="E6" s="55">
        <f>SUMIFS('Form responses 1'!I:I,'Form responses 1'!$U:$U,$A6)</f>
        <v>0</v>
      </c>
      <c r="F6" s="55">
        <f>SUMIFS('Form responses 1'!J:J,'Form responses 1'!$U:$U,$A6)</f>
        <v>0</v>
      </c>
      <c r="G6" s="55">
        <f>SUMIFS('Form responses 1'!K:K,'Form responses 1'!$U:$U,$A6)</f>
        <v>0</v>
      </c>
      <c r="H6" s="55"/>
      <c r="I6" s="55"/>
      <c r="J6" s="55"/>
      <c r="K6" s="55"/>
      <c r="L6" s="55"/>
      <c r="M6" s="55"/>
      <c r="N6" s="55"/>
      <c r="O6" s="91">
        <f t="shared" si="1"/>
        <v>14</v>
      </c>
    </row>
    <row r="7" ht="15.75" customHeight="1">
      <c r="A7" s="91" t="s">
        <v>121</v>
      </c>
      <c r="B7" s="55">
        <f>SUMIFS('Form responses 1'!F:F,'Form responses 1'!$U:$U,$A7)</f>
        <v>20</v>
      </c>
      <c r="C7" s="55">
        <f>SUMIFS('Form responses 1'!G:G,'Form responses 1'!$U:$U,$A7)</f>
        <v>14</v>
      </c>
      <c r="D7" s="55">
        <f>SUMIFS('Form responses 1'!H:H,'Form responses 1'!$U:$U,$A7)</f>
        <v>31</v>
      </c>
      <c r="E7" s="55">
        <f>SUMIFS('Form responses 1'!I:I,'Form responses 1'!$U:$U,$A7)</f>
        <v>0</v>
      </c>
      <c r="F7" s="55">
        <f>SUMIFS('Form responses 1'!J:J,'Form responses 1'!$U:$U,$A7)</f>
        <v>0</v>
      </c>
      <c r="G7" s="55">
        <f>SUMIFS('Form responses 1'!K:K,'Form responses 1'!$U:$U,$A7)</f>
        <v>0</v>
      </c>
      <c r="H7" s="55"/>
      <c r="I7" s="55"/>
      <c r="J7" s="55"/>
      <c r="K7" s="55"/>
      <c r="L7" s="55"/>
      <c r="M7" s="55"/>
      <c r="N7" s="55"/>
      <c r="O7" s="91">
        <f t="shared" si="1"/>
        <v>65</v>
      </c>
    </row>
    <row r="8" ht="15.75" customHeight="1">
      <c r="A8" s="91" t="s">
        <v>165</v>
      </c>
      <c r="B8" s="55">
        <f>SUMIFS('Form responses 1'!F:F,'Form responses 1'!$U:$U,$A8)</f>
        <v>26</v>
      </c>
      <c r="C8" s="55">
        <f>SUMIFS('Form responses 1'!G:G,'Form responses 1'!$U:$U,$A8)</f>
        <v>22</v>
      </c>
      <c r="D8" s="55">
        <f>SUMIFS('Form responses 1'!H:H,'Form responses 1'!$U:$U,$A8)</f>
        <v>35</v>
      </c>
      <c r="E8" s="55">
        <f>SUMIFS('Form responses 1'!I:I,'Form responses 1'!$U:$U,$A8)</f>
        <v>2</v>
      </c>
      <c r="F8" s="55">
        <f>SUMIFS('Form responses 1'!J:J,'Form responses 1'!$U:$U,$A8)</f>
        <v>0</v>
      </c>
      <c r="G8" s="55">
        <f>SUMIFS('Form responses 1'!K:K,'Form responses 1'!$U:$U,$A8)</f>
        <v>0</v>
      </c>
      <c r="H8" s="55"/>
      <c r="I8" s="55"/>
      <c r="J8" s="55"/>
      <c r="K8" s="55"/>
      <c r="L8" s="55"/>
      <c r="M8" s="55"/>
      <c r="N8" s="55"/>
      <c r="O8" s="91">
        <f t="shared" si="1"/>
        <v>85</v>
      </c>
    </row>
    <row r="9" ht="15.75" customHeight="1">
      <c r="A9" s="91" t="s">
        <v>277</v>
      </c>
      <c r="B9" s="55">
        <f>SUMIFS('Form responses 1'!F:F,'Form responses 1'!$U:$U,$A9)</f>
        <v>13</v>
      </c>
      <c r="C9" s="55">
        <f>SUMIFS('Form responses 1'!G:G,'Form responses 1'!$U:$U,$A9)</f>
        <v>10</v>
      </c>
      <c r="D9" s="55">
        <f>SUMIFS('Form responses 1'!H:H,'Form responses 1'!$U:$U,$A9)</f>
        <v>27</v>
      </c>
      <c r="E9" s="55">
        <f>SUMIFS('Form responses 1'!I:I,'Form responses 1'!$U:$U,$A9)</f>
        <v>10</v>
      </c>
      <c r="F9" s="55">
        <f>SUMIFS('Form responses 1'!J:J,'Form responses 1'!$U:$U,$A9)</f>
        <v>0</v>
      </c>
      <c r="G9" s="55">
        <f>SUMIFS('Form responses 1'!K:K,'Form responses 1'!$U:$U,$A9)</f>
        <v>0</v>
      </c>
      <c r="H9" s="55"/>
      <c r="I9" s="55"/>
      <c r="J9" s="55"/>
      <c r="K9" s="55"/>
      <c r="L9" s="55"/>
      <c r="M9" s="55"/>
      <c r="N9" s="55"/>
      <c r="O9" s="91">
        <f t="shared" si="1"/>
        <v>60</v>
      </c>
    </row>
    <row r="10" ht="15.75" customHeight="1">
      <c r="A10" s="91" t="s">
        <v>321</v>
      </c>
      <c r="B10" s="55">
        <f>SUMIFS('Form responses 1'!F:F,'Form responses 1'!$U:$U,$A10)</f>
        <v>20</v>
      </c>
      <c r="C10" s="55">
        <f>SUMIFS('Form responses 1'!G:G,'Form responses 1'!$U:$U,$A10)</f>
        <v>6</v>
      </c>
      <c r="D10" s="55">
        <f>SUMIFS('Form responses 1'!H:H,'Form responses 1'!$U:$U,$A10)</f>
        <v>14</v>
      </c>
      <c r="E10" s="55">
        <f>SUMIFS('Form responses 1'!I:I,'Form responses 1'!$U:$U,$A10)</f>
        <v>9</v>
      </c>
      <c r="F10" s="55">
        <f>SUMIFS('Form responses 1'!J:J,'Form responses 1'!$U:$U,$A10)</f>
        <v>3</v>
      </c>
      <c r="G10" s="55">
        <f>SUMIFS('Form responses 1'!K:K,'Form responses 1'!$U:$U,$A10)</f>
        <v>4</v>
      </c>
      <c r="H10" s="55">
        <f>SUMIFS('Form responses 1'!L:L,'Form responses 1'!$U:$U,$A10)</f>
        <v>0</v>
      </c>
      <c r="I10" s="55">
        <f>SUMIFS('Form responses 1'!M:M,'Form responses 1'!$U:$U,$A10)</f>
        <v>0</v>
      </c>
      <c r="J10" s="55">
        <f>SUMIFS('Form responses 1'!N:N,'Form responses 1'!$U:$U,$A10)</f>
        <v>0</v>
      </c>
      <c r="K10" s="55">
        <f>SUMIFS('Form responses 1'!O:O,'Form responses 1'!$U:$U,$A10)</f>
        <v>0</v>
      </c>
      <c r="L10" s="55">
        <f>SUMIFS('Form responses 1'!P:P,'Form responses 1'!$U:$U,$A10)</f>
        <v>0</v>
      </c>
      <c r="M10" s="55"/>
      <c r="N10" s="55"/>
      <c r="O10" s="91">
        <f t="shared" si="1"/>
        <v>56</v>
      </c>
    </row>
    <row r="11" ht="15.75" customHeight="1">
      <c r="A11" s="91" t="s">
        <v>167</v>
      </c>
      <c r="B11" s="55">
        <f>SUMIFS('Form responses 1'!F:F,'Form responses 1'!$U:$U,$A11)</f>
        <v>9</v>
      </c>
      <c r="C11" s="55">
        <f>SUMIFS('Form responses 1'!G:G,'Form responses 1'!$U:$U,$A11)</f>
        <v>4</v>
      </c>
      <c r="D11" s="55">
        <f>SUMIFS('Form responses 1'!H:H,'Form responses 1'!$U:$U,$A11)</f>
        <v>15</v>
      </c>
      <c r="E11" s="55">
        <f>SUMIFS('Form responses 1'!I:I,'Form responses 1'!$U:$U,$A11)</f>
        <v>2</v>
      </c>
      <c r="F11" s="55">
        <f>SUMIFS('Form responses 1'!J:J,'Form responses 1'!$U:$U,$A11)</f>
        <v>0</v>
      </c>
      <c r="G11" s="55">
        <f>SUMIFS('Form responses 1'!K:K,'Form responses 1'!$U:$U,$A11)</f>
        <v>0</v>
      </c>
      <c r="H11" s="55"/>
      <c r="I11" s="55"/>
      <c r="J11" s="55"/>
      <c r="K11" s="55"/>
      <c r="L11" s="55"/>
      <c r="M11" s="55"/>
      <c r="N11" s="55"/>
      <c r="O11" s="91">
        <f t="shared" si="1"/>
        <v>30</v>
      </c>
    </row>
    <row r="12" ht="15.75" customHeight="1">
      <c r="A12" s="91" t="s">
        <v>311</v>
      </c>
      <c r="B12" s="55">
        <f>SUMIFS('Form responses 1'!F:F,'Form responses 1'!$U:$U,$A12)</f>
        <v>10</v>
      </c>
      <c r="C12" s="55">
        <f>SUMIFS('Form responses 1'!G:G,'Form responses 1'!$U:$U,$A12)+2</f>
        <v>10</v>
      </c>
      <c r="D12" s="55">
        <f>SUMIFS('Form responses 1'!H:H,'Form responses 1'!$U:$U,$A12)</f>
        <v>14</v>
      </c>
      <c r="E12" s="55">
        <f>SUMIFS('Form responses 1'!I:I,'Form responses 1'!$U:$U,$A12)</f>
        <v>3</v>
      </c>
      <c r="F12" s="55">
        <f>SUMIFS('Form responses 1'!J:J,'Form responses 1'!$U:$U,$A12)</f>
        <v>3</v>
      </c>
      <c r="G12" s="55">
        <f>SUMIFS('Form responses 1'!K:K,'Form responses 1'!$U:$U,$A12)</f>
        <v>4</v>
      </c>
      <c r="H12" s="55">
        <f>SUMIFS('Form responses 1'!L:L,'Form responses 1'!$U:$U,$A12)+1</f>
        <v>3</v>
      </c>
      <c r="I12" s="55">
        <f>SUMIFS('Form responses 1'!M:M,'Form responses 1'!$U:$U,$A12)</f>
        <v>0</v>
      </c>
      <c r="J12" s="55">
        <f>SUMIFS('Form responses 1'!N:N,'Form responses 1'!$U:$U,$A12)</f>
        <v>0</v>
      </c>
      <c r="K12" s="55">
        <f>SUMIFS('Form responses 1'!O:O,'Form responses 1'!$U:$U,$A12)</f>
        <v>1</v>
      </c>
      <c r="L12" s="55">
        <f>SUMIFS('Form responses 1'!P:P,'Form responses 1'!$U:$U,$A12)</f>
        <v>2</v>
      </c>
      <c r="M12" s="55"/>
      <c r="N12" s="55"/>
      <c r="O12" s="91">
        <f t="shared" si="1"/>
        <v>50</v>
      </c>
    </row>
    <row r="13" ht="15.75" customHeight="1">
      <c r="A13" s="91" t="s">
        <v>268</v>
      </c>
      <c r="B13" s="55">
        <f>SUMIFS('Form responses 1'!F:F,'Form responses 1'!$U:$U,$A13)</f>
        <v>12</v>
      </c>
      <c r="C13" s="55">
        <f>SUMIFS('Form responses 1'!G:G,'Form responses 1'!$U:$U,$A13)</f>
        <v>6</v>
      </c>
      <c r="D13" s="55">
        <f>SUMIFS('Form responses 1'!H:H,'Form responses 1'!$U:$U,$A13)</f>
        <v>20</v>
      </c>
      <c r="E13" s="55">
        <f>SUMIFS('Form responses 1'!I:I,'Form responses 1'!$U:$U,$A13)</f>
        <v>3</v>
      </c>
      <c r="F13" s="55">
        <f>SUMIFS('Form responses 1'!J:J,'Form responses 1'!$U:$U,$A13)</f>
        <v>3</v>
      </c>
      <c r="G13" s="55">
        <f>SUMIFS('Form responses 1'!K:K,'Form responses 1'!$U:$U,$A13)</f>
        <v>2</v>
      </c>
      <c r="H13" s="55">
        <f>SUMIFS('Form responses 1'!L:L,'Form responses 1'!$U:$U,$A13)</f>
        <v>0</v>
      </c>
      <c r="I13" s="55">
        <f>SUMIFS('Form responses 1'!M:M,'Form responses 1'!$U:$U,$A13)</f>
        <v>2</v>
      </c>
      <c r="J13" s="55">
        <f>SUMIFS('Form responses 1'!N:N,'Form responses 1'!$U:$U,$A13)</f>
        <v>2</v>
      </c>
      <c r="K13" s="55">
        <f>SUMIFS('Form responses 1'!O:O,'Form responses 1'!$U:$U,$A13)</f>
        <v>3</v>
      </c>
      <c r="L13" s="55">
        <f>SUMIFS('Form responses 1'!P:P,'Form responses 1'!$U:$U,$A13)</f>
        <v>3</v>
      </c>
      <c r="M13" s="55"/>
      <c r="N13" s="55"/>
      <c r="O13" s="91">
        <f t="shared" si="1"/>
        <v>56</v>
      </c>
    </row>
    <row r="14" ht="15.75" customHeight="1">
      <c r="A14" s="91" t="s">
        <v>314</v>
      </c>
      <c r="B14" s="55">
        <f>SUMIFS('Form responses 1'!F:F,'Form responses 1'!$U:$U,$A14)</f>
        <v>5</v>
      </c>
      <c r="C14" s="55">
        <f>SUMIFS('Form responses 1'!G:G,'Form responses 1'!$U:$U,$A14)</f>
        <v>2</v>
      </c>
      <c r="D14" s="55">
        <f>SUMIFS('Form responses 1'!H:H,'Form responses 1'!$U:$U,$A14)</f>
        <v>11</v>
      </c>
      <c r="E14" s="55">
        <f>SUMIFS('Form responses 1'!I:I,'Form responses 1'!$U:$U,$A14)</f>
        <v>2</v>
      </c>
      <c r="F14" s="55">
        <f>SUMIFS('Form responses 1'!J:J,'Form responses 1'!$U:$U,$A14)</f>
        <v>3</v>
      </c>
      <c r="G14" s="55">
        <f>SUMIFS('Form responses 1'!K:K,'Form responses 1'!$U:$U,$A14)</f>
        <v>1</v>
      </c>
      <c r="H14" s="55">
        <f>SUMIFS('Form responses 1'!L:L,'Form responses 1'!$U:$U,$A14)</f>
        <v>0</v>
      </c>
      <c r="I14" s="55">
        <f>SUMIFS('Form responses 1'!M:M,'Form responses 1'!$U:$U,$A14)</f>
        <v>1</v>
      </c>
      <c r="J14" s="55">
        <f>SUMIFS('Form responses 1'!N:N,'Form responses 1'!$U:$U,$A14)</f>
        <v>0</v>
      </c>
      <c r="K14" s="55">
        <f>SUMIFS('Form responses 1'!O:O,'Form responses 1'!$U:$U,$A14)</f>
        <v>1</v>
      </c>
      <c r="L14" s="55">
        <f>SUMIFS('Form responses 1'!P:P,'Form responses 1'!$U:$U,$A14)</f>
        <v>0</v>
      </c>
      <c r="M14" s="55"/>
      <c r="N14" s="55"/>
      <c r="O14" s="91">
        <f t="shared" si="1"/>
        <v>26</v>
      </c>
    </row>
    <row r="15" ht="15.75" customHeight="1">
      <c r="A15" s="91" t="s">
        <v>356</v>
      </c>
      <c r="B15" s="55">
        <f>SUMIFS('Form responses 1'!F:F,'Form responses 1'!$U:$U,$A15)</f>
        <v>1</v>
      </c>
      <c r="C15" s="55">
        <f>SUMIFS('Form responses 1'!G:G,'Form responses 1'!$U:$U,$A15)</f>
        <v>6</v>
      </c>
      <c r="D15" s="55">
        <f>SUMIFS('Form responses 1'!H:H,'Form responses 1'!$U:$U,$A15)</f>
        <v>19</v>
      </c>
      <c r="E15" s="55">
        <f>SUMIFS('Form responses 1'!I:I,'Form responses 1'!$U:$U,$A15)</f>
        <v>3</v>
      </c>
      <c r="F15" s="55">
        <f>SUMIFS('Form responses 1'!J:J,'Form responses 1'!$U:$U,$A15)</f>
        <v>0</v>
      </c>
      <c r="G15" s="55">
        <f>SUMIFS('Form responses 1'!K:K,'Form responses 1'!$U:$U,$A15)</f>
        <v>1</v>
      </c>
      <c r="H15" s="55">
        <f>SUMIFS('Form responses 1'!L:L,'Form responses 1'!$U:$U,$A15)</f>
        <v>4</v>
      </c>
      <c r="I15" s="55">
        <f>SUMIFS('Form responses 1'!M:M,'Form responses 1'!$U:$U,$A15)</f>
        <v>0</v>
      </c>
      <c r="J15" s="55">
        <f>SUMIFS('Form responses 1'!N:N,'Form responses 1'!$U:$U,$A15)</f>
        <v>3</v>
      </c>
      <c r="K15" s="55">
        <f>SUMIFS('Form responses 1'!O:O,'Form responses 1'!$U:$U,$A15)</f>
        <v>0</v>
      </c>
      <c r="L15" s="55">
        <f>SUMIFS('Form responses 1'!P:P,'Form responses 1'!$U:$U,$A15)</f>
        <v>0</v>
      </c>
      <c r="M15" s="55"/>
      <c r="N15" s="55"/>
      <c r="O15" s="91">
        <f t="shared" si="1"/>
        <v>37</v>
      </c>
    </row>
    <row r="16" ht="15.75" customHeight="1">
      <c r="A16" s="91" t="s">
        <v>382</v>
      </c>
      <c r="B16" s="55">
        <f>SUMIFS('Form responses 1'!F:F,'Form responses 1'!$U:$U,$A16)</f>
        <v>4</v>
      </c>
      <c r="C16" s="55">
        <f>SUMIFS('Form responses 1'!G:G,'Form responses 1'!$U:$U,$A16)</f>
        <v>0</v>
      </c>
      <c r="D16" s="55">
        <f>SUMIFS('Form responses 1'!H:H,'Form responses 1'!$U:$U,$A16)</f>
        <v>7</v>
      </c>
      <c r="E16" s="55">
        <f>SUMIFS('Form responses 1'!I:I,'Form responses 1'!$U:$U,$A16)</f>
        <v>1</v>
      </c>
      <c r="F16" s="55">
        <f>SUMIFS('Form responses 1'!J:J,'Form responses 1'!$U:$U,$A16)</f>
        <v>1</v>
      </c>
      <c r="G16" s="55">
        <f>SUMIFS('Form responses 1'!K:K,'Form responses 1'!$U:$U,$A16)</f>
        <v>5</v>
      </c>
      <c r="H16" s="55">
        <f>SUMIFS('Form responses 1'!L:L,'Form responses 1'!$U:$U,$A16)+1</f>
        <v>1</v>
      </c>
      <c r="I16" s="55">
        <f>SUMIFS('Form responses 1'!M:M,'Form responses 1'!$U:$U,$A16)</f>
        <v>1</v>
      </c>
      <c r="J16" s="55">
        <f>SUMIFS('Form responses 1'!N:N,'Form responses 1'!$U:$U,$A16)</f>
        <v>5</v>
      </c>
      <c r="K16" s="55">
        <f>SUMIFS('Form responses 1'!O:O,'Form responses 1'!$U:$U,$A16)</f>
        <v>1</v>
      </c>
      <c r="L16" s="55">
        <f>SUMIFS('Form responses 1'!P:P,'Form responses 1'!$U:$U,$A16)</f>
        <v>0</v>
      </c>
      <c r="M16" s="55"/>
      <c r="N16" s="55"/>
      <c r="O16" s="91">
        <f t="shared" si="1"/>
        <v>26</v>
      </c>
    </row>
    <row r="17" ht="15.75" customHeight="1">
      <c r="A17" s="91" t="s">
        <v>385</v>
      </c>
      <c r="B17" s="55">
        <f>SUMIFS('Form responses 1'!F:F,'Form responses 1'!$U:$U,$A17)</f>
        <v>3</v>
      </c>
      <c r="C17" s="55">
        <f>SUMIFS('Form responses 1'!G:G,'Form responses 1'!$U:$U,$A17)</f>
        <v>5</v>
      </c>
      <c r="D17" s="55">
        <f>SUMIFS('Form responses 1'!H:H,'Form responses 1'!$U:$U,$A17)</f>
        <v>7</v>
      </c>
      <c r="E17" s="55">
        <f>SUMIFS('Form responses 1'!I:I,'Form responses 1'!$U:$U,$A17)</f>
        <v>0</v>
      </c>
      <c r="F17" s="55">
        <f>SUMIFS('Form responses 1'!J:J,'Form responses 1'!$U:$U,$A17)</f>
        <v>0</v>
      </c>
      <c r="G17" s="55">
        <f>SUMIFS('Form responses 1'!K:K,'Form responses 1'!$U:$U,$A17)</f>
        <v>0</v>
      </c>
      <c r="H17" s="55">
        <f>SUMIFS('Form responses 1'!L:L,'Form responses 1'!$U:$U,$A17)</f>
        <v>0</v>
      </c>
      <c r="I17" s="55">
        <f>SUMIFS('Form responses 1'!M:M,'Form responses 1'!$U:$U,$A17)</f>
        <v>0</v>
      </c>
      <c r="J17" s="55">
        <f>SUMIFS('Form responses 1'!N:N,'Form responses 1'!$U:$U,$A17)</f>
        <v>4</v>
      </c>
      <c r="K17" s="55">
        <f>SUMIFS('Form responses 1'!O:O,'Form responses 1'!$U:$U,$A17)</f>
        <v>1</v>
      </c>
      <c r="L17" s="55">
        <f>SUMIFS('Form responses 1'!P:P,'Form responses 1'!$U:$U,$A17)</f>
        <v>0</v>
      </c>
      <c r="M17" s="55"/>
      <c r="N17" s="55"/>
      <c r="O17" s="91">
        <f t="shared" si="1"/>
        <v>20</v>
      </c>
    </row>
    <row r="18" ht="15.75" customHeight="1">
      <c r="A18" s="91" t="s">
        <v>430</v>
      </c>
      <c r="B18" s="55">
        <f>SUMIFS('Form responses 1'!F:F,'Form responses 1'!$U:$U,$A18)</f>
        <v>2</v>
      </c>
      <c r="C18" s="55">
        <f>SUMIFS('Form responses 1'!G:G,'Form responses 1'!$U:$U,$A18)</f>
        <v>2</v>
      </c>
      <c r="D18" s="55">
        <f>SUMIFS('Form responses 1'!H:H,'Form responses 1'!$U:$U,$A18)</f>
        <v>13</v>
      </c>
      <c r="E18" s="55">
        <f>SUMIFS('Form responses 1'!I:I,'Form responses 1'!$U:$U,$A18)</f>
        <v>0</v>
      </c>
      <c r="F18" s="55">
        <f>SUMIFS('Form responses 1'!J:J,'Form responses 1'!$U:$U,$A18)</f>
        <v>1</v>
      </c>
      <c r="G18" s="55">
        <f>SUMIFS('Form responses 1'!K:K,'Form responses 1'!$U:$U,$A18)</f>
        <v>1</v>
      </c>
      <c r="H18" s="55">
        <f>SUMIFS('Form responses 1'!L:L,'Form responses 1'!$U:$U,$A18)</f>
        <v>2</v>
      </c>
      <c r="I18" s="55">
        <f>SUMIFS('Form responses 1'!M:M,'Form responses 1'!$U:$U,$A18)</f>
        <v>0</v>
      </c>
      <c r="J18" s="55">
        <f>SUMIFS('Form responses 1'!N:N,'Form responses 1'!$U:$U,$A18)</f>
        <v>0</v>
      </c>
      <c r="K18" s="55">
        <f>SUMIFS('Form responses 1'!O:O,'Form responses 1'!$U:$U,$A18)</f>
        <v>1</v>
      </c>
      <c r="L18" s="55">
        <f>SUMIFS('Form responses 1'!P:P,'Form responses 1'!$U:$U,$A18)</f>
        <v>0</v>
      </c>
      <c r="M18" s="55"/>
      <c r="N18" s="55"/>
      <c r="O18" s="91">
        <f t="shared" si="1"/>
        <v>22</v>
      </c>
    </row>
    <row r="19" ht="15.75" customHeight="1">
      <c r="A19" s="91" t="s">
        <v>438</v>
      </c>
      <c r="B19" s="55">
        <f>SUMIFS('Form responses 1'!F:F,'Form responses 1'!$U:$U,$A19)</f>
        <v>4</v>
      </c>
      <c r="C19" s="55">
        <f>SUMIFS('Form responses 1'!G:G,'Form responses 1'!$U:$U,$A19)</f>
        <v>0</v>
      </c>
      <c r="D19" s="55">
        <f>SUMIFS('Form responses 1'!H:H,'Form responses 1'!$U:$U,$A19)</f>
        <v>4</v>
      </c>
      <c r="E19" s="55">
        <f>SUMIFS('Form responses 1'!I:I,'Form responses 1'!$U:$U,$A19)</f>
        <v>4</v>
      </c>
      <c r="F19" s="55">
        <f>SUMIFS('Form responses 1'!J:J,'Form responses 1'!$U:$U,$A19)</f>
        <v>1</v>
      </c>
      <c r="G19" s="55">
        <f>SUMIFS('Form responses 1'!K:K,'Form responses 1'!$U:$U,$A19)</f>
        <v>1</v>
      </c>
      <c r="H19" s="55">
        <f>SUMIFS('Form responses 1'!L:L,'Form responses 1'!$U:$U,$A19)</f>
        <v>0</v>
      </c>
      <c r="I19" s="55">
        <f>SUMIFS('Form responses 1'!M:M,'Form responses 1'!$U:$U,$A19)</f>
        <v>0</v>
      </c>
      <c r="J19" s="55">
        <f>SUMIFS('Form responses 1'!N:N,'Form responses 1'!$U:$U,$A19)</f>
        <v>1</v>
      </c>
      <c r="K19" s="55">
        <f>SUMIFS('Form responses 1'!O:O,'Form responses 1'!$U:$U,$A19)</f>
        <v>1</v>
      </c>
      <c r="L19" s="55">
        <f>SUMIFS('Form responses 1'!P:P,'Form responses 1'!$U:$U,$A19)</f>
        <v>1</v>
      </c>
      <c r="M19" s="55"/>
      <c r="N19" s="55"/>
      <c r="O19" s="91">
        <f t="shared" si="1"/>
        <v>17</v>
      </c>
    </row>
    <row r="20" ht="15.75" customHeight="1">
      <c r="A20" s="91" t="s">
        <v>445</v>
      </c>
      <c r="B20" s="55">
        <f>SUMIFS('Form responses 1'!F:F,'Form responses 1'!$U:$U,$A20)</f>
        <v>8</v>
      </c>
      <c r="C20" s="55">
        <f>SUMIFS('Form responses 1'!G:G,'Form responses 1'!$U:$U,$A20)</f>
        <v>3</v>
      </c>
      <c r="D20" s="55">
        <f>SUMIFS('Form responses 1'!H:H,'Form responses 1'!$U:$U,$A20)</f>
        <v>8</v>
      </c>
      <c r="E20" s="55">
        <f>SUMIFS('Form responses 1'!I:I,'Form responses 1'!$U:$U,$A20)</f>
        <v>0</v>
      </c>
      <c r="F20" s="55">
        <f>SUMIFS('Form responses 1'!J:J,'Form responses 1'!$U:$U,$A20)</f>
        <v>1</v>
      </c>
      <c r="G20" s="55">
        <f>SUMIFS('Form responses 1'!K:K,'Form responses 1'!$U:$U,$A20)</f>
        <v>1</v>
      </c>
      <c r="H20" s="55">
        <f>SUMIFS('Form responses 1'!L:L,'Form responses 1'!$U:$U,$A20)</f>
        <v>1</v>
      </c>
      <c r="I20" s="55">
        <f>SUMIFS('Form responses 1'!M:M,'Form responses 1'!$U:$U,$A20)</f>
        <v>0</v>
      </c>
      <c r="J20" s="55">
        <f>SUMIFS('Form responses 1'!N:N,'Form responses 1'!$U:$U,$A20)</f>
        <v>3</v>
      </c>
      <c r="K20" s="55">
        <f>SUMIFS('Form responses 1'!O:O,'Form responses 1'!$U:$U,$A20)</f>
        <v>1</v>
      </c>
      <c r="L20" s="55">
        <f>SUMIFS('Form responses 1'!P:P,'Form responses 1'!$U:$U,$A20)</f>
        <v>0</v>
      </c>
      <c r="M20" s="55"/>
      <c r="N20" s="55"/>
      <c r="O20" s="91">
        <f t="shared" si="1"/>
        <v>26</v>
      </c>
    </row>
    <row r="21" ht="15.75" customHeight="1">
      <c r="A21" s="91" t="s">
        <v>452</v>
      </c>
      <c r="B21" s="55">
        <f>SUMIFS('Form responses 1'!F:F,'Form responses 1'!$U:$U,$A21)</f>
        <v>7</v>
      </c>
      <c r="C21" s="55">
        <f>SUMIFS('Form responses 1'!G:G,'Form responses 1'!$U:$U,$A21)</f>
        <v>1</v>
      </c>
      <c r="D21" s="55">
        <f>SUMIFS('Form responses 1'!H:H,'Form responses 1'!$U:$U,$A21)</f>
        <v>10</v>
      </c>
      <c r="E21" s="55">
        <f>SUMIFS('Form responses 1'!I:I,'Form responses 1'!$U:$U,$A21)</f>
        <v>5</v>
      </c>
      <c r="F21" s="55">
        <f>SUMIFS('Form responses 1'!J:J,'Form responses 1'!$U:$U,$A21)</f>
        <v>2</v>
      </c>
      <c r="G21" s="55">
        <f>SUMIFS('Form responses 1'!K:K,'Form responses 1'!$U:$U,$A21)</f>
        <v>1</v>
      </c>
      <c r="H21" s="55">
        <f>SUMIFS('Form responses 1'!L:L,'Form responses 1'!$U:$U,$A21)</f>
        <v>0</v>
      </c>
      <c r="I21" s="55">
        <f>SUMIFS('Form responses 1'!M:M,'Form responses 1'!$U:$U,$A21)</f>
        <v>1</v>
      </c>
      <c r="J21" s="55">
        <f>SUMIFS('Form responses 1'!N:N,'Form responses 1'!$U:$U,$A21)</f>
        <v>2</v>
      </c>
      <c r="K21" s="55">
        <f>SUMIFS('Form responses 1'!O:O,'Form responses 1'!$U:$U,$A21)</f>
        <v>0</v>
      </c>
      <c r="L21" s="55">
        <f>SUMIFS('Form responses 1'!P:P,'Form responses 1'!$U:$U,$A21)</f>
        <v>1</v>
      </c>
      <c r="M21" s="55"/>
      <c r="N21" s="55"/>
      <c r="O21" s="91">
        <f t="shared" si="1"/>
        <v>30</v>
      </c>
    </row>
    <row r="22" ht="15.75" customHeight="1">
      <c r="A22" s="91" t="s">
        <v>467</v>
      </c>
      <c r="B22" s="55">
        <f>SUMIFS('Form responses 1'!F:F,'Form responses 1'!$U:$U,$A22)</f>
        <v>8</v>
      </c>
      <c r="C22" s="55">
        <f>SUMIFS('Form responses 1'!G:G,'Form responses 1'!$U:$U,$A22)</f>
        <v>3</v>
      </c>
      <c r="D22" s="55">
        <f>SUMIFS('Form responses 1'!H:H,'Form responses 1'!$U:$U,$A22)</f>
        <v>12</v>
      </c>
      <c r="E22" s="55">
        <f>SUMIFS('Form responses 1'!I:I,'Form responses 1'!$U:$U,$A22)</f>
        <v>4</v>
      </c>
      <c r="F22" s="55">
        <f>SUMIFS('Form responses 1'!J:J,'Form responses 1'!$U:$U,$A22)</f>
        <v>2</v>
      </c>
      <c r="G22" s="55">
        <f>SUMIFS('Form responses 1'!K:K,'Form responses 1'!$U:$U,$A22)</f>
        <v>9</v>
      </c>
      <c r="H22" s="55">
        <f>SUMIFS('Form responses 1'!L:L,'Form responses 1'!$U:$U,$A22)</f>
        <v>0</v>
      </c>
      <c r="I22" s="55">
        <f>SUMIFS('Form responses 1'!M:M,'Form responses 1'!$U:$U,$A22)</f>
        <v>3</v>
      </c>
      <c r="J22" s="55">
        <f>SUMIFS('Form responses 1'!N:N,'Form responses 1'!$U:$U,$A22)</f>
        <v>2</v>
      </c>
      <c r="K22" s="55">
        <f>SUMIFS('Form responses 1'!O:O,'Form responses 1'!$U:$U,$A22)</f>
        <v>0</v>
      </c>
      <c r="L22" s="55">
        <f>SUMIFS('Form responses 1'!P:P,'Form responses 1'!$U:$U,$A22)</f>
        <v>2</v>
      </c>
      <c r="M22" s="55">
        <f>SUMIFS('Form responses 1'!Q:Q,'Form responses 1'!$U:$U,$A22)</f>
        <v>1</v>
      </c>
      <c r="N22" s="55">
        <f>SUMIFS('Form responses 1'!R:R,'Form responses 1'!$U:$U,$A22)</f>
        <v>0</v>
      </c>
      <c r="O22" s="91">
        <f t="shared" si="1"/>
        <v>46</v>
      </c>
    </row>
    <row r="23" ht="15.75" customHeight="1">
      <c r="A23" s="91" t="s">
        <v>474</v>
      </c>
      <c r="B23" s="55">
        <f>SUMIFS('Form responses 1'!F:F,'Form responses 1'!$U:$U,$A23)</f>
        <v>9</v>
      </c>
      <c r="C23" s="55">
        <f>SUMIFS('Form responses 1'!G:G,'Form responses 1'!$U:$U,$A23)</f>
        <v>2</v>
      </c>
      <c r="D23" s="55">
        <f>SUMIFS('Form responses 1'!H:H,'Form responses 1'!$U:$U,$A23)</f>
        <v>14</v>
      </c>
      <c r="E23" s="55">
        <f>SUMIFS('Form responses 1'!I:I,'Form responses 1'!$U:$U,$A23)</f>
        <v>3</v>
      </c>
      <c r="F23" s="55">
        <f>SUMIFS('Form responses 1'!J:J,'Form responses 1'!$U:$U,$A23)</f>
        <v>5</v>
      </c>
      <c r="G23" s="55">
        <f>SUMIFS('Form responses 1'!K:K,'Form responses 1'!$U:$U,$A23)</f>
        <v>3</v>
      </c>
      <c r="H23" s="55">
        <f>SUMIFS('Form responses 1'!L:L,'Form responses 1'!$U:$U,$A23)</f>
        <v>0</v>
      </c>
      <c r="I23" s="55">
        <f>SUMIFS('Form responses 1'!M:M,'Form responses 1'!$U:$U,$A23)</f>
        <v>0</v>
      </c>
      <c r="J23" s="55">
        <f>SUMIFS('Form responses 1'!N:N,'Form responses 1'!$U:$U,$A23)</f>
        <v>1</v>
      </c>
      <c r="K23" s="55">
        <f>SUMIFS('Form responses 1'!O:O,'Form responses 1'!$U:$U,$A23)</f>
        <v>0</v>
      </c>
      <c r="L23" s="55">
        <f>SUMIFS('Form responses 1'!P:P,'Form responses 1'!$U:$U,$A23)</f>
        <v>3</v>
      </c>
      <c r="M23" s="55">
        <f>SUMIFS('Form responses 1'!Q:Q,'Form responses 1'!$U:$U,$A23)</f>
        <v>1</v>
      </c>
      <c r="N23" s="55">
        <f>SUMIFS('Form responses 1'!R:R,'Form responses 1'!$U:$U,$A23)</f>
        <v>1</v>
      </c>
      <c r="O23" s="91">
        <f t="shared" si="1"/>
        <v>42</v>
      </c>
    </row>
    <row r="24" ht="15.75" customHeight="1">
      <c r="A24" s="9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91"/>
    </row>
    <row r="25" ht="15.75" customHeight="1">
      <c r="A25" s="9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91"/>
    </row>
    <row r="26" ht="15.75" customHeight="1">
      <c r="A26" s="91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91"/>
    </row>
    <row r="27" ht="15.75" customHeight="1">
      <c r="A27" s="91" t="s">
        <v>582</v>
      </c>
      <c r="B27" s="91">
        <f t="shared" ref="B27:D27" si="2">SUM(B3:B23)</f>
        <v>221</v>
      </c>
      <c r="C27" s="91">
        <f t="shared" si="2"/>
        <v>140</v>
      </c>
      <c r="D27" s="91">
        <f t="shared" si="2"/>
        <v>338</v>
      </c>
      <c r="E27" s="91">
        <f t="shared" ref="E27:O27" si="3">SUM(E3:E26)</f>
        <v>51</v>
      </c>
      <c r="F27" s="91">
        <f t="shared" si="3"/>
        <v>25</v>
      </c>
      <c r="G27" s="91">
        <f t="shared" si="3"/>
        <v>33</v>
      </c>
      <c r="H27" s="91">
        <f t="shared" si="3"/>
        <v>11</v>
      </c>
      <c r="I27" s="91">
        <f t="shared" si="3"/>
        <v>8</v>
      </c>
      <c r="J27" s="91">
        <f t="shared" si="3"/>
        <v>23</v>
      </c>
      <c r="K27" s="91">
        <f t="shared" si="3"/>
        <v>10</v>
      </c>
      <c r="L27" s="91">
        <f t="shared" si="3"/>
        <v>12</v>
      </c>
      <c r="M27" s="91">
        <f t="shared" si="3"/>
        <v>2</v>
      </c>
      <c r="N27" s="91">
        <f t="shared" si="3"/>
        <v>1</v>
      </c>
      <c r="O27" s="94">
        <f t="shared" si="3"/>
        <v>875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</cols>
  <sheetData>
    <row r="1" ht="15.75" customHeight="1">
      <c r="A1" s="86" t="s">
        <v>583</v>
      </c>
    </row>
    <row r="2" ht="15.75" customHeight="1">
      <c r="A2" s="95" t="s">
        <v>36</v>
      </c>
    </row>
    <row r="3" ht="15.75" customHeight="1">
      <c r="A3" s="95" t="s">
        <v>31</v>
      </c>
    </row>
    <row r="4" ht="15.75" customHeight="1">
      <c r="A4" s="95" t="s">
        <v>218</v>
      </c>
    </row>
    <row r="5" ht="15.75" customHeight="1">
      <c r="A5" s="95" t="s">
        <v>378</v>
      </c>
    </row>
    <row r="6" ht="15.75" customHeight="1">
      <c r="A6" s="95" t="s">
        <v>43</v>
      </c>
    </row>
    <row r="7" ht="15.75" customHeight="1">
      <c r="A7" s="95" t="s">
        <v>25</v>
      </c>
    </row>
    <row r="8" ht="15.75" customHeight="1">
      <c r="A8" s="95" t="s">
        <v>47</v>
      </c>
    </row>
    <row r="9" ht="15.75" customHeight="1">
      <c r="A9" s="95" t="s">
        <v>54</v>
      </c>
    </row>
    <row r="10" ht="15.75" customHeight="1">
      <c r="A10" s="95" t="s">
        <v>523</v>
      </c>
    </row>
    <row r="11" ht="15.75" customHeight="1">
      <c r="A11" s="95" t="s">
        <v>243</v>
      </c>
    </row>
    <row r="12" ht="15.75" customHeight="1">
      <c r="A12" s="95" t="s">
        <v>41</v>
      </c>
    </row>
    <row r="13" ht="15.75" customHeight="1">
      <c r="A13" s="95" t="s">
        <v>584</v>
      </c>
    </row>
    <row r="14" ht="15.75" customHeight="1">
      <c r="A14" s="95" t="s">
        <v>102</v>
      </c>
    </row>
    <row r="15" ht="15.75" customHeight="1">
      <c r="A15" s="95" t="s">
        <v>91</v>
      </c>
    </row>
    <row r="16" ht="15.75" customHeight="1">
      <c r="A16" s="95" t="s">
        <v>67</v>
      </c>
    </row>
    <row r="17" ht="15.75" customHeight="1">
      <c r="A17" s="95" t="s">
        <v>136</v>
      </c>
    </row>
    <row r="18" ht="15.75" customHeight="1">
      <c r="A18" s="95" t="s">
        <v>585</v>
      </c>
    </row>
    <row r="19" ht="15.75" customHeight="1">
      <c r="A19" s="95" t="s">
        <v>56</v>
      </c>
    </row>
    <row r="20" ht="15.75" customHeight="1">
      <c r="A20" s="95" t="s">
        <v>586</v>
      </c>
    </row>
    <row r="21" ht="15.75" customHeight="1">
      <c r="A21" s="95" t="s">
        <v>224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20.71"/>
    <col customWidth="1" min="3" max="3" width="19.14"/>
    <col customWidth="1" min="4" max="4" width="14.43"/>
    <col customWidth="1" min="5" max="5" width="25.86"/>
    <col customWidth="1" min="6" max="6" width="14.43"/>
  </cols>
  <sheetData>
    <row r="1" ht="15.75" customHeight="1">
      <c r="A1" s="96" t="s">
        <v>587</v>
      </c>
      <c r="B1" s="97"/>
      <c r="C1" s="88"/>
      <c r="D1" s="88"/>
      <c r="E1" s="95"/>
      <c r="F1" s="91" t="s">
        <v>588</v>
      </c>
      <c r="G1" s="91" t="s">
        <v>589</v>
      </c>
      <c r="H1" s="91" t="s">
        <v>590</v>
      </c>
    </row>
    <row r="2" ht="15.75" customHeight="1">
      <c r="A2" s="98" t="s">
        <v>591</v>
      </c>
      <c r="B2" s="99">
        <f>280*$G$3+300*$F$3+320*$H$3</f>
        <v>0</v>
      </c>
      <c r="C2" s="88"/>
      <c r="D2" s="88"/>
      <c r="E2" s="100" t="s">
        <v>592</v>
      </c>
      <c r="F2" s="101">
        <v>75.61</v>
      </c>
      <c r="G2" s="101">
        <v>61.51</v>
      </c>
      <c r="H2" s="101">
        <v>75.61</v>
      </c>
    </row>
    <row r="3" ht="15.75" customHeight="1">
      <c r="A3" s="98" t="s">
        <v>593</v>
      </c>
      <c r="B3" s="99">
        <f>$F$2*F3+$G$2*G3+$H2*H3</f>
        <v>0</v>
      </c>
      <c r="C3" s="88"/>
      <c r="D3" s="88"/>
      <c r="E3" s="100" t="s">
        <v>594</v>
      </c>
      <c r="F3" s="21">
        <f>SUM('Pivot Table 3'!B3:B10)</f>
        <v>0</v>
      </c>
      <c r="G3" s="21">
        <f>SUM('Pivot Table 3'!C3:C10)</f>
        <v>0</v>
      </c>
      <c r="H3" s="21">
        <f>SUM('Pivot Table 3'!D3:D10)</f>
        <v>0</v>
      </c>
    </row>
    <row r="4" ht="15.75" customHeight="1">
      <c r="A4" s="102" t="s">
        <v>595</v>
      </c>
      <c r="B4" s="103">
        <f>B2-B3</f>
        <v>0</v>
      </c>
      <c r="C4" s="88"/>
      <c r="D4" s="88"/>
      <c r="E4" s="100" t="s">
        <v>596</v>
      </c>
      <c r="F4" s="21"/>
      <c r="G4" s="21"/>
      <c r="H4" s="21"/>
    </row>
    <row r="5" ht="15.75" customHeight="1">
      <c r="A5" s="104" t="s">
        <v>597</v>
      </c>
      <c r="B5" s="99">
        <f>1630+50</f>
        <v>1680</v>
      </c>
      <c r="C5" s="88"/>
      <c r="D5" s="88"/>
      <c r="E5" s="100"/>
      <c r="F5" s="21"/>
      <c r="G5" s="21"/>
      <c r="H5" s="21"/>
    </row>
    <row r="6" ht="15.75" customHeight="1">
      <c r="A6" s="104" t="s">
        <v>598</v>
      </c>
      <c r="B6" s="99"/>
      <c r="C6" s="88"/>
      <c r="D6" s="88"/>
      <c r="E6" s="100"/>
      <c r="F6" s="21"/>
      <c r="G6" s="21"/>
      <c r="H6" s="21"/>
    </row>
    <row r="7" ht="15.75" customHeight="1">
      <c r="A7" s="105" t="s">
        <v>599</v>
      </c>
      <c r="B7" s="99"/>
      <c r="C7" s="88"/>
      <c r="D7" s="88"/>
      <c r="E7" s="100"/>
      <c r="F7" s="21"/>
      <c r="G7" s="106"/>
      <c r="H7" s="106"/>
    </row>
    <row r="8" ht="15.75" customHeight="1">
      <c r="A8" s="104" t="s">
        <v>600</v>
      </c>
      <c r="B8" s="99"/>
      <c r="C8" s="88"/>
      <c r="D8" s="88"/>
      <c r="E8" s="107"/>
      <c r="F8" s="21"/>
      <c r="G8" s="106"/>
      <c r="H8" s="106"/>
    </row>
    <row r="9" ht="15.75" customHeight="1">
      <c r="A9" s="104" t="s">
        <v>601</v>
      </c>
      <c r="B9" s="99" t="str">
        <f>SUMIFS('[1]Money Tracker'!U:U,'[1]Money Tracker'!Y:Y,"D")</f>
        <v>#N/A</v>
      </c>
      <c r="C9" s="88"/>
      <c r="D9" s="88"/>
      <c r="E9" s="107"/>
      <c r="F9" s="21"/>
      <c r="G9" s="106"/>
      <c r="H9" s="106"/>
    </row>
    <row r="10" ht="15.75" customHeight="1">
      <c r="A10" s="104" t="s">
        <v>602</v>
      </c>
      <c r="B10" s="99" t="str">
        <f>SUMIFS('[1]Money Tracker'!U:U,'[1]Money Tracker'!Y:Y,"I")-3000</f>
        <v>#N/A</v>
      </c>
      <c r="C10" s="88"/>
      <c r="D10" s="88"/>
      <c r="E10" s="107"/>
      <c r="F10" s="21"/>
      <c r="G10" s="106"/>
      <c r="H10" s="106"/>
    </row>
    <row r="11" ht="15.75" customHeight="1">
      <c r="A11" s="104"/>
      <c r="B11" s="99"/>
      <c r="C11" s="86"/>
      <c r="D11" s="88"/>
      <c r="E11" s="107"/>
      <c r="F11" s="21"/>
      <c r="G11" s="106"/>
      <c r="H11" s="106"/>
    </row>
    <row r="12" ht="15.75" customHeight="1">
      <c r="A12" s="108" t="s">
        <v>603</v>
      </c>
      <c r="B12" s="103" t="str">
        <f>B4+B6-SUM(B8:B10)</f>
        <v>#N/A</v>
      </c>
      <c r="C12" s="88"/>
      <c r="D12" s="88"/>
      <c r="E12" s="107"/>
      <c r="F12" s="21"/>
      <c r="G12" s="106"/>
      <c r="H12" s="106"/>
    </row>
    <row r="13" ht="15.75" customHeight="1">
      <c r="A13" s="109" t="s">
        <v>604</v>
      </c>
      <c r="B13" s="110" t="str">
        <f>B12/3</f>
        <v>#N/A</v>
      </c>
      <c r="C13" s="88"/>
      <c r="D13" s="88"/>
      <c r="E13" s="107"/>
      <c r="F13" s="21"/>
      <c r="G13" s="21"/>
      <c r="H13" s="106"/>
    </row>
    <row r="14" ht="15.75" customHeight="1">
      <c r="A14" s="111"/>
      <c r="B14" s="112"/>
      <c r="C14" s="88"/>
      <c r="D14" s="88"/>
      <c r="E14" s="95"/>
      <c r="F14" s="106"/>
      <c r="G14" s="21"/>
      <c r="H14" s="106"/>
    </row>
    <row r="15" ht="15.75" customHeight="1">
      <c r="A15" s="96" t="s">
        <v>587</v>
      </c>
      <c r="B15" s="97"/>
      <c r="C15" s="88"/>
      <c r="D15" s="88"/>
      <c r="E15" s="100"/>
      <c r="F15" s="113"/>
      <c r="G15" s="106"/>
      <c r="H15" s="106"/>
    </row>
    <row r="16" ht="15.75" customHeight="1">
      <c r="A16" s="98" t="s">
        <v>591</v>
      </c>
      <c r="B16" s="99">
        <f>280*G4+300*F4+320*H4</f>
        <v>0</v>
      </c>
      <c r="C16" s="88"/>
      <c r="D16" s="88"/>
      <c r="E16" s="88"/>
      <c r="F16" s="106"/>
      <c r="G16" s="106"/>
      <c r="H16" s="106"/>
    </row>
    <row r="17" ht="15.75" customHeight="1">
      <c r="A17" s="98" t="s">
        <v>593</v>
      </c>
      <c r="B17" s="99">
        <f>$F$2*F4+$G$2*G4+$H$2*H4</f>
        <v>0</v>
      </c>
      <c r="C17" s="88"/>
      <c r="D17" s="88"/>
      <c r="E17" s="88"/>
      <c r="F17" s="106"/>
      <c r="G17" s="106"/>
      <c r="H17" s="106"/>
    </row>
    <row r="18" ht="15.75" customHeight="1">
      <c r="A18" s="102" t="s">
        <v>595</v>
      </c>
      <c r="B18" s="103">
        <f>B16-B17</f>
        <v>0</v>
      </c>
      <c r="C18" s="88"/>
      <c r="D18" s="88"/>
      <c r="E18" s="88"/>
      <c r="F18" s="106"/>
      <c r="G18" s="106"/>
      <c r="H18" s="106"/>
    </row>
    <row r="19" ht="15.75" customHeight="1">
      <c r="A19" s="104" t="s">
        <v>605</v>
      </c>
      <c r="B19" s="99"/>
      <c r="C19" s="88"/>
      <c r="D19" s="88"/>
      <c r="E19" s="88"/>
      <c r="F19" s="106"/>
      <c r="G19" s="106"/>
      <c r="H19" s="106"/>
    </row>
    <row r="20" ht="15.75" customHeight="1">
      <c r="A20" s="105" t="s">
        <v>599</v>
      </c>
      <c r="B20" s="99"/>
      <c r="C20" s="88"/>
      <c r="D20" s="88"/>
      <c r="E20" s="88"/>
      <c r="F20" s="106"/>
      <c r="G20" s="106"/>
      <c r="H20" s="106"/>
    </row>
    <row r="21" ht="15.75" customHeight="1">
      <c r="A21" s="104" t="s">
        <v>600</v>
      </c>
      <c r="B21" s="99"/>
      <c r="C21" s="88"/>
      <c r="D21" s="88"/>
      <c r="E21" s="88"/>
      <c r="F21" s="106"/>
      <c r="G21" s="106"/>
      <c r="H21" s="106"/>
    </row>
    <row r="22" ht="15.75" customHeight="1">
      <c r="A22" s="104" t="s">
        <v>601</v>
      </c>
      <c r="B22" s="99"/>
      <c r="C22" s="88"/>
      <c r="D22" s="88"/>
      <c r="E22" s="88"/>
      <c r="F22" s="106"/>
      <c r="G22" s="106"/>
      <c r="H22" s="106"/>
    </row>
    <row r="23" ht="15.75" customHeight="1">
      <c r="A23" s="104"/>
      <c r="B23" s="99"/>
      <c r="C23" s="88"/>
      <c r="D23" s="88"/>
      <c r="E23" s="88"/>
      <c r="F23" s="106"/>
      <c r="G23" s="106"/>
      <c r="H23" s="106"/>
    </row>
    <row r="24" ht="15.75" customHeight="1">
      <c r="A24" s="108" t="s">
        <v>603</v>
      </c>
      <c r="B24" s="103">
        <f>B18+B19-SUM(B21:B23)</f>
        <v>0</v>
      </c>
      <c r="C24" s="88"/>
      <c r="D24" s="88"/>
      <c r="E24" s="88"/>
      <c r="F24" s="106"/>
      <c r="G24" s="106"/>
      <c r="H24" s="106"/>
    </row>
    <row r="25" ht="15.75" customHeight="1">
      <c r="A25" s="109" t="s">
        <v>604</v>
      </c>
      <c r="B25" s="110">
        <f>B24/3</f>
        <v>0</v>
      </c>
      <c r="C25" s="88"/>
      <c r="D25" s="88"/>
      <c r="E25" s="88"/>
      <c r="F25" s="106"/>
      <c r="G25" s="106"/>
      <c r="H25" s="106"/>
    </row>
    <row r="26" ht="15.75" customHeight="1">
      <c r="A26" s="111"/>
      <c r="B26" s="112"/>
      <c r="C26" s="88"/>
      <c r="D26" s="88"/>
      <c r="E26" s="88"/>
      <c r="F26" s="106"/>
      <c r="G26" s="106"/>
      <c r="H26" s="106"/>
    </row>
    <row r="27" ht="15.75" customHeight="1">
      <c r="A27" s="111"/>
      <c r="B27" s="112"/>
      <c r="C27" s="88"/>
      <c r="D27" s="88"/>
      <c r="E27" s="88"/>
      <c r="F27" s="106"/>
      <c r="G27" s="106"/>
      <c r="H27" s="106"/>
    </row>
    <row r="28" ht="15.75" customHeight="1">
      <c r="A28" s="111"/>
      <c r="B28" s="112"/>
      <c r="C28" s="88"/>
      <c r="D28" s="88"/>
      <c r="E28" s="88"/>
      <c r="F28" s="106"/>
      <c r="G28" s="106"/>
      <c r="H28" s="106"/>
    </row>
    <row r="29" ht="15.75" customHeight="1">
      <c r="A29" s="111"/>
      <c r="B29" s="112"/>
      <c r="C29" s="88"/>
      <c r="D29" s="88"/>
      <c r="E29" s="88"/>
      <c r="F29" s="106"/>
      <c r="G29" s="106"/>
      <c r="H29" s="106"/>
    </row>
    <row r="30" ht="15.75" customHeight="1">
      <c r="A30" s="111"/>
      <c r="B30" s="112"/>
      <c r="C30" s="88"/>
      <c r="D30" s="88"/>
      <c r="E30" s="88"/>
      <c r="F30" s="106"/>
      <c r="G30" s="106"/>
      <c r="H30" s="106"/>
    </row>
    <row r="31" ht="15.75" customHeight="1">
      <c r="A31" s="111"/>
      <c r="B31" s="112"/>
      <c r="C31" s="88"/>
      <c r="D31" s="88"/>
      <c r="E31" s="88"/>
      <c r="F31" s="106"/>
      <c r="G31" s="106"/>
      <c r="H31" s="106"/>
    </row>
    <row r="32" ht="15.75" customHeight="1">
      <c r="A32" s="111"/>
      <c r="B32" s="112"/>
      <c r="C32" s="88"/>
      <c r="D32" s="88"/>
      <c r="E32" s="88"/>
      <c r="F32" s="106"/>
      <c r="G32" s="106"/>
      <c r="H32" s="106"/>
    </row>
    <row r="33" ht="15.75" customHeight="1">
      <c r="A33" s="111"/>
      <c r="B33" s="112"/>
      <c r="C33" s="88"/>
      <c r="D33" s="88"/>
      <c r="E33" s="88"/>
      <c r="F33" s="106"/>
      <c r="G33" s="106"/>
      <c r="H33" s="106"/>
    </row>
    <row r="34" ht="15.75" customHeight="1">
      <c r="A34" s="111"/>
      <c r="B34" s="112"/>
      <c r="C34" s="88"/>
      <c r="D34" s="88"/>
      <c r="E34" s="88"/>
      <c r="F34" s="106"/>
      <c r="G34" s="106"/>
      <c r="H34" s="106"/>
    </row>
    <row r="35" ht="15.75" customHeight="1">
      <c r="A35" s="111"/>
      <c r="B35" s="112"/>
      <c r="C35" s="88"/>
      <c r="D35" s="88"/>
      <c r="E35" s="88"/>
      <c r="F35" s="106"/>
      <c r="G35" s="106"/>
      <c r="H35" s="106"/>
    </row>
    <row r="36" ht="15.75" customHeight="1">
      <c r="A36" s="111"/>
      <c r="B36" s="112"/>
      <c r="C36" s="88"/>
      <c r="D36" s="88"/>
      <c r="E36" s="88"/>
      <c r="F36" s="106"/>
      <c r="G36" s="106"/>
      <c r="H36" s="106"/>
    </row>
    <row r="37" ht="15.75" customHeight="1">
      <c r="A37" s="111"/>
      <c r="B37" s="112"/>
      <c r="C37" s="88"/>
      <c r="D37" s="88"/>
      <c r="E37" s="88"/>
      <c r="F37" s="106"/>
      <c r="G37" s="106"/>
      <c r="H37" s="106"/>
    </row>
    <row r="38" ht="15.75" customHeight="1">
      <c r="A38" s="111"/>
      <c r="B38" s="112"/>
      <c r="C38" s="88"/>
      <c r="D38" s="88"/>
      <c r="E38" s="88"/>
      <c r="F38" s="106"/>
      <c r="G38" s="106"/>
      <c r="H38" s="106"/>
    </row>
    <row r="39" ht="15.75" customHeight="1">
      <c r="A39" s="111"/>
      <c r="B39" s="112"/>
      <c r="C39" s="88"/>
      <c r="D39" s="88"/>
      <c r="E39" s="88"/>
      <c r="F39" s="106"/>
      <c r="G39" s="106"/>
      <c r="H39" s="106"/>
    </row>
    <row r="40" ht="15.75" customHeight="1">
      <c r="A40" s="111"/>
      <c r="B40" s="112"/>
      <c r="C40" s="88"/>
      <c r="D40" s="88"/>
      <c r="E40" s="88"/>
      <c r="F40" s="106"/>
      <c r="G40" s="106"/>
      <c r="H40" s="106"/>
    </row>
    <row r="41" ht="15.75" customHeight="1">
      <c r="A41" s="111"/>
      <c r="B41" s="112"/>
      <c r="C41" s="88"/>
      <c r="D41" s="88"/>
      <c r="E41" s="88"/>
      <c r="F41" s="106"/>
      <c r="G41" s="106"/>
      <c r="H41" s="106"/>
    </row>
    <row r="42" ht="15.75" customHeight="1">
      <c r="A42" s="111"/>
      <c r="B42" s="112"/>
      <c r="C42" s="88"/>
      <c r="D42" s="88"/>
      <c r="E42" s="88"/>
      <c r="F42" s="106"/>
      <c r="G42" s="106"/>
      <c r="H42" s="106"/>
    </row>
    <row r="43" ht="15.75" customHeight="1">
      <c r="A43" s="111"/>
      <c r="B43" s="112"/>
      <c r="C43" s="88"/>
      <c r="D43" s="88"/>
      <c r="E43" s="88"/>
      <c r="F43" s="106"/>
      <c r="G43" s="106"/>
      <c r="H43" s="106"/>
    </row>
    <row r="44" ht="15.75" customHeight="1">
      <c r="A44" s="111"/>
      <c r="B44" s="112"/>
      <c r="C44" s="88"/>
      <c r="D44" s="88"/>
      <c r="E44" s="88"/>
      <c r="F44" s="106"/>
      <c r="G44" s="106"/>
      <c r="H44" s="106"/>
    </row>
    <row r="45" ht="15.75" customHeight="1">
      <c r="A45" s="111"/>
      <c r="B45" s="112"/>
      <c r="C45" s="88"/>
      <c r="D45" s="88"/>
      <c r="E45" s="88"/>
      <c r="F45" s="106"/>
      <c r="G45" s="106"/>
      <c r="H45" s="106"/>
    </row>
    <row r="46" ht="15.75" customHeight="1">
      <c r="A46" s="111"/>
      <c r="B46" s="112"/>
      <c r="C46" s="88"/>
      <c r="D46" s="88"/>
      <c r="E46" s="88"/>
      <c r="F46" s="106"/>
      <c r="G46" s="106"/>
      <c r="H46" s="106"/>
    </row>
    <row r="47" ht="15.75" customHeight="1">
      <c r="A47" s="111"/>
      <c r="B47" s="112"/>
      <c r="C47" s="88"/>
      <c r="D47" s="88"/>
      <c r="E47" s="88"/>
      <c r="F47" s="106"/>
      <c r="G47" s="106"/>
      <c r="H47" s="106"/>
    </row>
    <row r="48" ht="15.75" customHeight="1">
      <c r="A48" s="111"/>
      <c r="B48" s="112"/>
      <c r="C48" s="88"/>
      <c r="D48" s="88"/>
      <c r="E48" s="88"/>
      <c r="F48" s="106"/>
      <c r="G48" s="106"/>
      <c r="H48" s="106"/>
    </row>
    <row r="49" ht="15.75" customHeight="1">
      <c r="A49" s="111"/>
      <c r="B49" s="112"/>
      <c r="C49" s="88"/>
      <c r="D49" s="88"/>
      <c r="E49" s="88"/>
      <c r="F49" s="106"/>
      <c r="G49" s="106"/>
      <c r="H49" s="106"/>
    </row>
    <row r="50" ht="15.75" customHeight="1">
      <c r="A50" s="111"/>
      <c r="B50" s="112"/>
      <c r="C50" s="88"/>
      <c r="D50" s="88"/>
      <c r="E50" s="88"/>
      <c r="F50" s="106"/>
      <c r="G50" s="106"/>
      <c r="H50" s="106"/>
    </row>
    <row r="51" ht="15.75" customHeight="1">
      <c r="A51" s="111"/>
      <c r="B51" s="112"/>
      <c r="C51" s="88"/>
      <c r="D51" s="88"/>
      <c r="E51" s="88"/>
      <c r="F51" s="106"/>
      <c r="G51" s="106"/>
      <c r="H51" s="106"/>
    </row>
    <row r="52" ht="15.75" customHeight="1">
      <c r="A52" s="111"/>
      <c r="B52" s="112"/>
      <c r="C52" s="88"/>
      <c r="D52" s="88"/>
      <c r="E52" s="88"/>
      <c r="F52" s="106"/>
      <c r="G52" s="106"/>
      <c r="H52" s="106"/>
    </row>
    <row r="53" ht="15.75" customHeight="1">
      <c r="A53" s="111"/>
      <c r="B53" s="112"/>
      <c r="C53" s="88"/>
      <c r="D53" s="88"/>
      <c r="E53" s="88"/>
      <c r="F53" s="106"/>
      <c r="G53" s="106"/>
      <c r="H53" s="106"/>
    </row>
    <row r="54" ht="15.75" customHeight="1">
      <c r="A54" s="111"/>
      <c r="B54" s="112"/>
      <c r="C54" s="88"/>
      <c r="D54" s="88"/>
      <c r="E54" s="88"/>
      <c r="F54" s="106"/>
      <c r="G54" s="106"/>
      <c r="H54" s="106"/>
    </row>
    <row r="55" ht="15.75" customHeight="1">
      <c r="A55" s="111"/>
      <c r="B55" s="112"/>
      <c r="C55" s="88"/>
      <c r="D55" s="88"/>
      <c r="E55" s="88"/>
      <c r="F55" s="106"/>
      <c r="G55" s="106"/>
      <c r="H55" s="106"/>
    </row>
    <row r="56" ht="15.75" customHeight="1">
      <c r="A56" s="111"/>
      <c r="B56" s="112"/>
      <c r="C56" s="88"/>
      <c r="D56" s="88"/>
      <c r="E56" s="88"/>
      <c r="F56" s="106"/>
      <c r="G56" s="106"/>
      <c r="H56" s="106"/>
    </row>
    <row r="57" ht="15.75" customHeight="1">
      <c r="A57" s="111"/>
      <c r="B57" s="112"/>
      <c r="C57" s="88"/>
      <c r="D57" s="88"/>
      <c r="E57" s="88"/>
      <c r="F57" s="106"/>
      <c r="G57" s="106"/>
      <c r="H57" s="106"/>
    </row>
    <row r="58" ht="15.75" customHeight="1">
      <c r="A58" s="111"/>
      <c r="B58" s="112"/>
      <c r="C58" s="88"/>
      <c r="D58" s="88"/>
      <c r="E58" s="88"/>
      <c r="F58" s="106"/>
      <c r="G58" s="106"/>
      <c r="H58" s="106"/>
    </row>
    <row r="59" ht="15.75" customHeight="1">
      <c r="A59" s="111"/>
      <c r="B59" s="112"/>
      <c r="C59" s="88"/>
      <c r="D59" s="88"/>
      <c r="E59" s="88"/>
      <c r="F59" s="106"/>
      <c r="G59" s="106"/>
      <c r="H59" s="106"/>
    </row>
    <row r="60" ht="15.75" customHeight="1">
      <c r="A60" s="111"/>
      <c r="B60" s="112"/>
      <c r="C60" s="88"/>
      <c r="D60" s="88"/>
      <c r="E60" s="88"/>
      <c r="F60" s="106"/>
      <c r="G60" s="106"/>
      <c r="H60" s="106"/>
    </row>
    <row r="61" ht="15.75" customHeight="1">
      <c r="A61" s="111"/>
      <c r="B61" s="112"/>
      <c r="C61" s="88"/>
      <c r="D61" s="88"/>
      <c r="E61" s="88"/>
      <c r="F61" s="106"/>
      <c r="G61" s="106"/>
      <c r="H61" s="106"/>
    </row>
    <row r="62" ht="15.75" customHeight="1">
      <c r="A62" s="111"/>
      <c r="B62" s="112"/>
      <c r="C62" s="88"/>
      <c r="D62" s="88"/>
      <c r="E62" s="88"/>
      <c r="F62" s="106"/>
      <c r="G62" s="106"/>
      <c r="H62" s="106"/>
    </row>
    <row r="63" ht="15.75" customHeight="1">
      <c r="A63" s="111"/>
      <c r="B63" s="112"/>
      <c r="C63" s="88"/>
      <c r="D63" s="88"/>
      <c r="E63" s="88"/>
      <c r="F63" s="106"/>
      <c r="G63" s="106"/>
      <c r="H63" s="106"/>
    </row>
    <row r="64" ht="15.75" customHeight="1">
      <c r="A64" s="111"/>
      <c r="B64" s="112"/>
      <c r="C64" s="88"/>
      <c r="D64" s="88"/>
      <c r="E64" s="88"/>
      <c r="F64" s="106"/>
      <c r="G64" s="106"/>
      <c r="H64" s="106"/>
    </row>
    <row r="65" ht="15.75" customHeight="1">
      <c r="A65" s="111"/>
      <c r="B65" s="112"/>
      <c r="C65" s="88"/>
      <c r="D65" s="88"/>
      <c r="E65" s="88"/>
      <c r="F65" s="106"/>
      <c r="G65" s="106"/>
      <c r="H65" s="106"/>
    </row>
    <row r="66" ht="15.75" customHeight="1">
      <c r="A66" s="111"/>
      <c r="B66" s="112"/>
      <c r="C66" s="88"/>
      <c r="D66" s="88"/>
      <c r="E66" s="88"/>
      <c r="F66" s="106"/>
      <c r="G66" s="106"/>
      <c r="H66" s="106"/>
    </row>
    <row r="67" ht="15.75" customHeight="1">
      <c r="A67" s="111"/>
      <c r="B67" s="112"/>
      <c r="C67" s="88"/>
      <c r="D67" s="88"/>
      <c r="E67" s="88"/>
      <c r="F67" s="106"/>
      <c r="G67" s="106"/>
      <c r="H67" s="106"/>
    </row>
    <row r="68" ht="15.75" customHeight="1">
      <c r="A68" s="111"/>
      <c r="B68" s="112"/>
      <c r="C68" s="88"/>
      <c r="D68" s="88"/>
      <c r="E68" s="88"/>
      <c r="F68" s="106"/>
      <c r="G68" s="106"/>
      <c r="H68" s="106"/>
    </row>
    <row r="69" ht="15.75" customHeight="1">
      <c r="A69" s="111"/>
      <c r="B69" s="112"/>
      <c r="C69" s="88"/>
      <c r="D69" s="88"/>
      <c r="E69" s="88"/>
      <c r="F69" s="106"/>
      <c r="G69" s="106"/>
      <c r="H69" s="106"/>
    </row>
    <row r="70" ht="15.75" customHeight="1">
      <c r="A70" s="111"/>
      <c r="B70" s="112"/>
      <c r="C70" s="88"/>
      <c r="D70" s="88"/>
      <c r="E70" s="88"/>
      <c r="F70" s="106"/>
      <c r="G70" s="106"/>
      <c r="H70" s="106"/>
    </row>
    <row r="71" ht="15.75" customHeight="1">
      <c r="A71" s="111"/>
      <c r="B71" s="112"/>
      <c r="C71" s="88"/>
      <c r="D71" s="88"/>
      <c r="E71" s="88"/>
      <c r="F71" s="106"/>
      <c r="G71" s="106"/>
      <c r="H71" s="106"/>
    </row>
    <row r="72" ht="15.75" customHeight="1">
      <c r="A72" s="111"/>
      <c r="B72" s="112"/>
      <c r="C72" s="88"/>
      <c r="D72" s="88"/>
      <c r="E72" s="88"/>
      <c r="F72" s="106"/>
      <c r="G72" s="106"/>
      <c r="H72" s="106"/>
    </row>
    <row r="73" ht="15.75" customHeight="1">
      <c r="A73" s="111"/>
      <c r="B73" s="112"/>
      <c r="C73" s="88"/>
      <c r="D73" s="88"/>
      <c r="E73" s="88"/>
      <c r="F73" s="106"/>
      <c r="G73" s="106"/>
      <c r="H73" s="106"/>
    </row>
    <row r="74" ht="15.75" customHeight="1">
      <c r="A74" s="111"/>
      <c r="B74" s="112"/>
      <c r="C74" s="88"/>
      <c r="D74" s="88"/>
      <c r="E74" s="88"/>
      <c r="F74" s="106"/>
      <c r="G74" s="106"/>
      <c r="H74" s="106"/>
    </row>
    <row r="75" ht="15.75" customHeight="1">
      <c r="A75" s="111"/>
      <c r="B75" s="112"/>
      <c r="C75" s="88"/>
      <c r="D75" s="88"/>
      <c r="E75" s="88"/>
      <c r="F75" s="106"/>
      <c r="G75" s="106"/>
      <c r="H75" s="106"/>
    </row>
    <row r="76" ht="15.75" customHeight="1">
      <c r="A76" s="111"/>
      <c r="B76" s="112"/>
      <c r="C76" s="88"/>
      <c r="D76" s="88"/>
      <c r="E76" s="88"/>
      <c r="F76" s="106"/>
      <c r="G76" s="106"/>
      <c r="H76" s="106"/>
    </row>
    <row r="77" ht="15.75" customHeight="1">
      <c r="A77" s="111"/>
      <c r="B77" s="112"/>
      <c r="C77" s="88"/>
      <c r="D77" s="88"/>
      <c r="E77" s="88"/>
      <c r="F77" s="106"/>
      <c r="G77" s="106"/>
      <c r="H77" s="106"/>
    </row>
    <row r="78" ht="15.75" customHeight="1">
      <c r="A78" s="111"/>
      <c r="B78" s="112"/>
      <c r="C78" s="88"/>
      <c r="D78" s="88"/>
      <c r="E78" s="88"/>
      <c r="F78" s="106"/>
      <c r="G78" s="106"/>
      <c r="H78" s="106"/>
    </row>
    <row r="79" ht="15.75" customHeight="1">
      <c r="A79" s="111"/>
      <c r="B79" s="112"/>
      <c r="C79" s="88"/>
      <c r="D79" s="88"/>
      <c r="E79" s="88"/>
      <c r="F79" s="106"/>
      <c r="G79" s="106"/>
      <c r="H79" s="106"/>
    </row>
    <row r="80" ht="15.75" customHeight="1">
      <c r="A80" s="111"/>
      <c r="B80" s="112"/>
      <c r="C80" s="88"/>
      <c r="D80" s="88"/>
      <c r="E80" s="88"/>
      <c r="F80" s="106"/>
      <c r="G80" s="106"/>
      <c r="H80" s="106"/>
    </row>
    <row r="81" ht="15.75" customHeight="1">
      <c r="A81" s="111"/>
      <c r="B81" s="112"/>
      <c r="C81" s="88"/>
      <c r="D81" s="88"/>
      <c r="E81" s="88"/>
      <c r="F81" s="106"/>
      <c r="G81" s="106"/>
      <c r="H81" s="106"/>
    </row>
    <row r="82" ht="15.75" customHeight="1">
      <c r="A82" s="111"/>
      <c r="B82" s="112"/>
      <c r="C82" s="88"/>
      <c r="D82" s="88"/>
      <c r="E82" s="88"/>
      <c r="F82" s="106"/>
      <c r="G82" s="106"/>
      <c r="H82" s="106"/>
    </row>
    <row r="83" ht="15.75" customHeight="1">
      <c r="A83" s="111"/>
      <c r="B83" s="112"/>
      <c r="C83" s="88"/>
      <c r="D83" s="88"/>
      <c r="E83" s="88"/>
      <c r="F83" s="106"/>
      <c r="G83" s="106"/>
      <c r="H83" s="106"/>
    </row>
    <row r="84" ht="15.75" customHeight="1">
      <c r="A84" s="111"/>
      <c r="B84" s="112"/>
      <c r="C84" s="88"/>
      <c r="D84" s="88"/>
      <c r="E84" s="88"/>
      <c r="F84" s="106"/>
      <c r="G84" s="106"/>
      <c r="H84" s="106"/>
    </row>
    <row r="85" ht="15.75" customHeight="1">
      <c r="A85" s="111"/>
      <c r="B85" s="112"/>
      <c r="C85" s="88"/>
      <c r="D85" s="88"/>
      <c r="E85" s="88"/>
      <c r="F85" s="106"/>
      <c r="G85" s="106"/>
      <c r="H85" s="106"/>
    </row>
    <row r="86" ht="15.75" customHeight="1">
      <c r="A86" s="111"/>
      <c r="B86" s="112"/>
      <c r="C86" s="88"/>
      <c r="D86" s="88"/>
      <c r="E86" s="88"/>
      <c r="F86" s="106"/>
      <c r="G86" s="106"/>
      <c r="H86" s="106"/>
    </row>
    <row r="87" ht="15.75" customHeight="1">
      <c r="A87" s="111"/>
      <c r="B87" s="112"/>
      <c r="C87" s="88"/>
      <c r="D87" s="88"/>
      <c r="E87" s="88"/>
      <c r="F87" s="106"/>
      <c r="G87" s="106"/>
      <c r="H87" s="106"/>
    </row>
    <row r="88" ht="15.75" customHeight="1">
      <c r="A88" s="111"/>
      <c r="B88" s="112"/>
      <c r="C88" s="88"/>
      <c r="D88" s="88"/>
      <c r="E88" s="88"/>
      <c r="F88" s="106"/>
      <c r="G88" s="106"/>
      <c r="H88" s="106"/>
    </row>
    <row r="89" ht="15.75" customHeight="1">
      <c r="A89" s="111"/>
      <c r="B89" s="112"/>
      <c r="C89" s="88"/>
      <c r="D89" s="88"/>
      <c r="E89" s="88"/>
      <c r="F89" s="106"/>
      <c r="G89" s="106"/>
      <c r="H89" s="106"/>
    </row>
    <row r="90" ht="15.75" customHeight="1">
      <c r="A90" s="111"/>
      <c r="B90" s="112"/>
      <c r="C90" s="88"/>
      <c r="D90" s="88"/>
      <c r="E90" s="88"/>
      <c r="F90" s="106"/>
      <c r="G90" s="106"/>
      <c r="H90" s="106"/>
    </row>
    <row r="91" ht="15.75" customHeight="1">
      <c r="A91" s="111"/>
      <c r="B91" s="112"/>
      <c r="C91" s="88"/>
      <c r="D91" s="88"/>
      <c r="E91" s="88"/>
      <c r="F91" s="106"/>
      <c r="G91" s="106"/>
      <c r="H91" s="106"/>
    </row>
    <row r="92" ht="15.75" customHeight="1">
      <c r="A92" s="111"/>
      <c r="B92" s="112"/>
      <c r="C92" s="88"/>
      <c r="D92" s="88"/>
      <c r="E92" s="88"/>
      <c r="F92" s="106"/>
      <c r="G92" s="106"/>
      <c r="H92" s="106"/>
    </row>
    <row r="93" ht="15.75" customHeight="1">
      <c r="A93" s="111"/>
      <c r="B93" s="112"/>
      <c r="C93" s="88"/>
      <c r="D93" s="88"/>
      <c r="E93" s="88"/>
      <c r="F93" s="106"/>
      <c r="G93" s="106"/>
      <c r="H93" s="106"/>
    </row>
    <row r="94" ht="15.75" customHeight="1">
      <c r="A94" s="111"/>
      <c r="B94" s="112"/>
      <c r="C94" s="88"/>
      <c r="D94" s="88"/>
      <c r="E94" s="88"/>
      <c r="F94" s="106"/>
      <c r="G94" s="106"/>
      <c r="H94" s="106"/>
    </row>
    <row r="95" ht="15.75" customHeight="1">
      <c r="A95" s="111"/>
      <c r="B95" s="112"/>
      <c r="C95" s="88"/>
      <c r="D95" s="88"/>
      <c r="E95" s="88"/>
      <c r="F95" s="106"/>
      <c r="G95" s="106"/>
      <c r="H95" s="106"/>
    </row>
    <row r="96" ht="15.75" customHeight="1">
      <c r="A96" s="111"/>
      <c r="B96" s="112"/>
      <c r="C96" s="88"/>
      <c r="D96" s="88"/>
      <c r="E96" s="88"/>
      <c r="F96" s="106"/>
      <c r="G96" s="106"/>
      <c r="H96" s="106"/>
    </row>
    <row r="97" ht="15.75" customHeight="1">
      <c r="A97" s="111"/>
      <c r="B97" s="112"/>
      <c r="C97" s="88"/>
      <c r="D97" s="88"/>
      <c r="E97" s="88"/>
      <c r="F97" s="106"/>
      <c r="G97" s="106"/>
      <c r="H97" s="106"/>
    </row>
    <row r="98" ht="15.75" customHeight="1">
      <c r="A98" s="111"/>
      <c r="B98" s="112"/>
      <c r="C98" s="88"/>
      <c r="D98" s="88"/>
      <c r="E98" s="88"/>
      <c r="F98" s="106"/>
      <c r="G98" s="106"/>
      <c r="H98" s="106"/>
    </row>
    <row r="99" ht="15.75" customHeight="1">
      <c r="A99" s="111"/>
      <c r="B99" s="112"/>
      <c r="C99" s="88"/>
      <c r="D99" s="88"/>
      <c r="E99" s="88"/>
      <c r="F99" s="106"/>
      <c r="G99" s="106"/>
      <c r="H99" s="106"/>
    </row>
    <row r="100" ht="15.75" customHeight="1">
      <c r="A100" s="111"/>
      <c r="B100" s="112"/>
      <c r="C100" s="88"/>
      <c r="D100" s="88"/>
      <c r="E100" s="88"/>
      <c r="F100" s="106"/>
      <c r="G100" s="106"/>
      <c r="H100" s="106"/>
    </row>
    <row r="101" ht="15.75" customHeight="1">
      <c r="A101" s="111"/>
      <c r="B101" s="112"/>
      <c r="C101" s="88"/>
      <c r="D101" s="88"/>
      <c r="E101" s="88"/>
      <c r="F101" s="106"/>
      <c r="G101" s="106"/>
      <c r="H101" s="106"/>
    </row>
    <row r="102" ht="15.75" customHeight="1">
      <c r="A102" s="111"/>
      <c r="B102" s="112"/>
      <c r="C102" s="88"/>
      <c r="D102" s="88"/>
      <c r="E102" s="88"/>
      <c r="F102" s="106"/>
      <c r="G102" s="106"/>
      <c r="H102" s="106"/>
    </row>
    <row r="103" ht="15.75" customHeight="1">
      <c r="A103" s="111"/>
      <c r="B103" s="112"/>
      <c r="C103" s="88"/>
      <c r="D103" s="88"/>
      <c r="E103" s="88"/>
      <c r="F103" s="106"/>
      <c r="G103" s="106"/>
      <c r="H103" s="106"/>
    </row>
    <row r="104" ht="15.75" customHeight="1">
      <c r="A104" s="111"/>
      <c r="B104" s="112"/>
      <c r="C104" s="88"/>
      <c r="D104" s="88"/>
      <c r="E104" s="88"/>
      <c r="F104" s="106"/>
      <c r="G104" s="106"/>
      <c r="H104" s="106"/>
    </row>
    <row r="105" ht="15.75" customHeight="1">
      <c r="A105" s="111"/>
      <c r="B105" s="112"/>
      <c r="C105" s="88"/>
      <c r="D105" s="88"/>
      <c r="E105" s="88"/>
      <c r="F105" s="106"/>
      <c r="G105" s="106"/>
      <c r="H105" s="106"/>
    </row>
    <row r="106" ht="15.75" customHeight="1">
      <c r="A106" s="111"/>
      <c r="B106" s="112"/>
      <c r="C106" s="88"/>
      <c r="D106" s="88"/>
      <c r="E106" s="88"/>
      <c r="F106" s="106"/>
      <c r="G106" s="106"/>
      <c r="H106" s="106"/>
    </row>
    <row r="107" ht="15.75" customHeight="1">
      <c r="A107" s="111"/>
      <c r="B107" s="112"/>
      <c r="C107" s="88"/>
      <c r="D107" s="88"/>
      <c r="E107" s="88"/>
      <c r="F107" s="106"/>
      <c r="G107" s="106"/>
      <c r="H107" s="106"/>
    </row>
    <row r="108" ht="15.75" customHeight="1">
      <c r="A108" s="111"/>
      <c r="B108" s="112"/>
      <c r="C108" s="88"/>
      <c r="D108" s="88"/>
      <c r="E108" s="88"/>
      <c r="F108" s="106"/>
      <c r="G108" s="106"/>
      <c r="H108" s="106"/>
    </row>
    <row r="109" ht="15.75" customHeight="1">
      <c r="A109" s="111"/>
      <c r="B109" s="112"/>
      <c r="C109" s="88"/>
      <c r="D109" s="88"/>
      <c r="E109" s="88"/>
      <c r="F109" s="106"/>
      <c r="G109" s="106"/>
      <c r="H109" s="106"/>
    </row>
    <row r="110" ht="15.75" customHeight="1">
      <c r="A110" s="111"/>
      <c r="B110" s="112"/>
      <c r="C110" s="88"/>
      <c r="D110" s="88"/>
      <c r="E110" s="88"/>
      <c r="F110" s="106"/>
      <c r="G110" s="106"/>
      <c r="H110" s="106"/>
    </row>
    <row r="111" ht="15.75" customHeight="1">
      <c r="A111" s="111"/>
      <c r="B111" s="112"/>
      <c r="C111" s="88"/>
      <c r="D111" s="88"/>
      <c r="E111" s="88"/>
      <c r="F111" s="106"/>
      <c r="G111" s="106"/>
      <c r="H111" s="106"/>
    </row>
    <row r="112" ht="15.75" customHeight="1">
      <c r="A112" s="111"/>
      <c r="B112" s="112"/>
      <c r="C112" s="88"/>
      <c r="D112" s="88"/>
      <c r="E112" s="88"/>
      <c r="F112" s="106"/>
      <c r="G112" s="106"/>
      <c r="H112" s="106"/>
    </row>
    <row r="113" ht="15.75" customHeight="1">
      <c r="A113" s="111"/>
      <c r="B113" s="112"/>
      <c r="C113" s="88"/>
      <c r="D113" s="88"/>
      <c r="E113" s="88"/>
      <c r="F113" s="106"/>
      <c r="G113" s="106"/>
      <c r="H113" s="106"/>
    </row>
    <row r="114" ht="15.75" customHeight="1">
      <c r="A114" s="111"/>
      <c r="B114" s="112"/>
      <c r="C114" s="88"/>
      <c r="D114" s="88"/>
      <c r="E114" s="88"/>
      <c r="F114" s="106"/>
      <c r="G114" s="106"/>
      <c r="H114" s="106"/>
    </row>
    <row r="115" ht="15.75" customHeight="1">
      <c r="A115" s="111"/>
      <c r="B115" s="112"/>
      <c r="C115" s="88"/>
      <c r="D115" s="88"/>
      <c r="E115" s="88"/>
      <c r="F115" s="106"/>
      <c r="G115" s="106"/>
      <c r="H115" s="106"/>
    </row>
    <row r="116" ht="15.75" customHeight="1">
      <c r="A116" s="111"/>
      <c r="B116" s="112"/>
      <c r="C116" s="88"/>
      <c r="D116" s="88"/>
      <c r="E116" s="88"/>
      <c r="F116" s="106"/>
      <c r="G116" s="106"/>
      <c r="H116" s="106"/>
    </row>
    <row r="117" ht="15.75" customHeight="1">
      <c r="A117" s="111"/>
      <c r="B117" s="112"/>
      <c r="C117" s="88"/>
      <c r="D117" s="88"/>
      <c r="E117" s="88"/>
      <c r="F117" s="106"/>
      <c r="G117" s="106"/>
      <c r="H117" s="106"/>
    </row>
    <row r="118" ht="15.75" customHeight="1">
      <c r="A118" s="111"/>
      <c r="B118" s="112"/>
      <c r="C118" s="88"/>
      <c r="D118" s="88"/>
      <c r="E118" s="88"/>
      <c r="F118" s="106"/>
      <c r="G118" s="106"/>
      <c r="H118" s="106"/>
    </row>
    <row r="119" ht="15.75" customHeight="1">
      <c r="A119" s="111"/>
      <c r="B119" s="112"/>
      <c r="C119" s="88"/>
      <c r="D119" s="88"/>
      <c r="E119" s="88"/>
      <c r="F119" s="106"/>
      <c r="G119" s="106"/>
      <c r="H119" s="106"/>
    </row>
    <row r="120" ht="15.75" customHeight="1">
      <c r="A120" s="111"/>
      <c r="B120" s="112"/>
      <c r="C120" s="88"/>
      <c r="D120" s="88"/>
      <c r="E120" s="88"/>
      <c r="F120" s="106"/>
      <c r="G120" s="106"/>
      <c r="H120" s="106"/>
    </row>
    <row r="121" ht="15.75" customHeight="1">
      <c r="A121" s="111"/>
      <c r="B121" s="112"/>
      <c r="C121" s="88"/>
      <c r="D121" s="88"/>
      <c r="E121" s="88"/>
      <c r="F121" s="106"/>
      <c r="G121" s="106"/>
      <c r="H121" s="106"/>
    </row>
    <row r="122" ht="15.75" customHeight="1">
      <c r="A122" s="111"/>
      <c r="B122" s="112"/>
      <c r="C122" s="88"/>
      <c r="D122" s="88"/>
      <c r="E122" s="88"/>
      <c r="F122" s="106"/>
      <c r="G122" s="106"/>
      <c r="H122" s="106"/>
    </row>
    <row r="123" ht="15.75" customHeight="1">
      <c r="A123" s="111"/>
      <c r="B123" s="112"/>
      <c r="C123" s="88"/>
      <c r="D123" s="88"/>
      <c r="E123" s="88"/>
      <c r="F123" s="106"/>
      <c r="G123" s="106"/>
      <c r="H123" s="106"/>
    </row>
    <row r="124" ht="15.75" customHeight="1">
      <c r="A124" s="111"/>
      <c r="B124" s="112"/>
      <c r="C124" s="88"/>
      <c r="D124" s="88"/>
      <c r="E124" s="88"/>
      <c r="F124" s="106"/>
      <c r="G124" s="106"/>
      <c r="H124" s="106"/>
    </row>
    <row r="125" ht="15.75" customHeight="1">
      <c r="A125" s="111"/>
      <c r="B125" s="112"/>
      <c r="C125" s="88"/>
      <c r="D125" s="88"/>
      <c r="E125" s="88"/>
      <c r="F125" s="106"/>
      <c r="G125" s="106"/>
      <c r="H125" s="106"/>
    </row>
    <row r="126" ht="15.75" customHeight="1">
      <c r="A126" s="111"/>
      <c r="B126" s="112"/>
      <c r="C126" s="88"/>
      <c r="D126" s="88"/>
      <c r="E126" s="88"/>
      <c r="F126" s="106"/>
      <c r="G126" s="106"/>
      <c r="H126" s="106"/>
    </row>
    <row r="127" ht="15.75" customHeight="1">
      <c r="A127" s="111"/>
      <c r="B127" s="112"/>
      <c r="C127" s="88"/>
      <c r="D127" s="88"/>
      <c r="E127" s="88"/>
      <c r="F127" s="106"/>
      <c r="G127" s="106"/>
      <c r="H127" s="106"/>
    </row>
    <row r="128" ht="15.75" customHeight="1">
      <c r="A128" s="111"/>
      <c r="B128" s="112"/>
      <c r="C128" s="88"/>
      <c r="D128" s="88"/>
      <c r="E128" s="88"/>
      <c r="F128" s="106"/>
      <c r="G128" s="106"/>
      <c r="H128" s="106"/>
    </row>
    <row r="129" ht="15.75" customHeight="1">
      <c r="A129" s="111"/>
      <c r="B129" s="112"/>
      <c r="C129" s="88"/>
      <c r="D129" s="88"/>
      <c r="E129" s="88"/>
      <c r="F129" s="106"/>
      <c r="G129" s="106"/>
      <c r="H129" s="106"/>
    </row>
    <row r="130" ht="15.75" customHeight="1">
      <c r="A130" s="111"/>
      <c r="B130" s="112"/>
      <c r="C130" s="88"/>
      <c r="D130" s="88"/>
      <c r="E130" s="88"/>
      <c r="F130" s="106"/>
      <c r="G130" s="106"/>
      <c r="H130" s="106"/>
    </row>
    <row r="131" ht="15.75" customHeight="1">
      <c r="A131" s="111"/>
      <c r="B131" s="112"/>
      <c r="C131" s="88"/>
      <c r="D131" s="88"/>
      <c r="E131" s="88"/>
      <c r="F131" s="106"/>
      <c r="G131" s="106"/>
      <c r="H131" s="106"/>
    </row>
    <row r="132" ht="15.75" customHeight="1">
      <c r="A132" s="111"/>
      <c r="B132" s="112"/>
      <c r="C132" s="88"/>
      <c r="D132" s="88"/>
      <c r="E132" s="88"/>
      <c r="F132" s="106"/>
      <c r="G132" s="106"/>
      <c r="H132" s="106"/>
    </row>
    <row r="133" ht="15.75" customHeight="1">
      <c r="A133" s="111"/>
      <c r="B133" s="112"/>
      <c r="C133" s="88"/>
      <c r="D133" s="88"/>
      <c r="E133" s="88"/>
      <c r="F133" s="106"/>
      <c r="G133" s="106"/>
      <c r="H133" s="106"/>
    </row>
    <row r="134" ht="15.75" customHeight="1">
      <c r="A134" s="111"/>
      <c r="B134" s="112"/>
      <c r="C134" s="88"/>
      <c r="D134" s="88"/>
      <c r="E134" s="88"/>
      <c r="F134" s="106"/>
      <c r="G134" s="106"/>
      <c r="H134" s="106"/>
    </row>
    <row r="135" ht="15.75" customHeight="1">
      <c r="A135" s="111"/>
      <c r="B135" s="112"/>
      <c r="C135" s="88"/>
      <c r="D135" s="88"/>
      <c r="E135" s="88"/>
      <c r="F135" s="106"/>
      <c r="G135" s="106"/>
      <c r="H135" s="106"/>
    </row>
    <row r="136" ht="15.75" customHeight="1">
      <c r="A136" s="111"/>
      <c r="B136" s="112"/>
      <c r="C136" s="88"/>
      <c r="D136" s="88"/>
      <c r="E136" s="88"/>
      <c r="F136" s="106"/>
      <c r="G136" s="106"/>
      <c r="H136" s="106"/>
    </row>
    <row r="137" ht="15.75" customHeight="1">
      <c r="A137" s="111"/>
      <c r="B137" s="112"/>
      <c r="C137" s="88"/>
      <c r="D137" s="88"/>
      <c r="E137" s="88"/>
      <c r="F137" s="106"/>
      <c r="G137" s="106"/>
      <c r="H137" s="106"/>
    </row>
    <row r="138" ht="15.75" customHeight="1">
      <c r="A138" s="111"/>
      <c r="B138" s="112"/>
      <c r="C138" s="88"/>
      <c r="D138" s="88"/>
      <c r="E138" s="88"/>
      <c r="F138" s="106"/>
      <c r="G138" s="106"/>
      <c r="H138" s="106"/>
    </row>
    <row r="139" ht="15.75" customHeight="1">
      <c r="A139" s="111"/>
      <c r="B139" s="112"/>
      <c r="C139" s="88"/>
      <c r="D139" s="88"/>
      <c r="E139" s="88"/>
      <c r="F139" s="106"/>
      <c r="G139" s="106"/>
      <c r="H139" s="106"/>
    </row>
    <row r="140" ht="15.75" customHeight="1">
      <c r="A140" s="111"/>
      <c r="B140" s="112"/>
      <c r="C140" s="88"/>
      <c r="D140" s="88"/>
      <c r="E140" s="88"/>
      <c r="F140" s="106"/>
      <c r="G140" s="106"/>
      <c r="H140" s="106"/>
    </row>
    <row r="141" ht="15.75" customHeight="1">
      <c r="A141" s="111"/>
      <c r="B141" s="112"/>
      <c r="C141" s="88"/>
      <c r="D141" s="88"/>
      <c r="E141" s="88"/>
      <c r="F141" s="106"/>
      <c r="G141" s="106"/>
      <c r="H141" s="106"/>
    </row>
    <row r="142" ht="15.75" customHeight="1">
      <c r="A142" s="111"/>
      <c r="B142" s="112"/>
      <c r="C142" s="88"/>
      <c r="D142" s="88"/>
      <c r="E142" s="88"/>
      <c r="F142" s="106"/>
      <c r="G142" s="106"/>
      <c r="H142" s="106"/>
    </row>
    <row r="143" ht="15.75" customHeight="1">
      <c r="A143" s="111"/>
      <c r="B143" s="112"/>
      <c r="C143" s="88"/>
      <c r="D143" s="88"/>
      <c r="E143" s="88"/>
      <c r="F143" s="106"/>
      <c r="G143" s="106"/>
      <c r="H143" s="106"/>
    </row>
    <row r="144" ht="15.75" customHeight="1">
      <c r="A144" s="111"/>
      <c r="B144" s="112"/>
      <c r="C144" s="88"/>
      <c r="D144" s="88"/>
      <c r="E144" s="88"/>
      <c r="F144" s="106"/>
      <c r="G144" s="106"/>
      <c r="H144" s="106"/>
    </row>
    <row r="145" ht="15.75" customHeight="1">
      <c r="A145" s="111"/>
      <c r="B145" s="112"/>
      <c r="C145" s="88"/>
      <c r="D145" s="88"/>
      <c r="E145" s="88"/>
      <c r="F145" s="106"/>
      <c r="G145" s="106"/>
      <c r="H145" s="106"/>
    </row>
    <row r="146" ht="15.75" customHeight="1">
      <c r="A146" s="111"/>
      <c r="B146" s="112"/>
      <c r="C146" s="88"/>
      <c r="D146" s="88"/>
      <c r="E146" s="88"/>
      <c r="F146" s="106"/>
      <c r="G146" s="106"/>
      <c r="H146" s="106"/>
    </row>
    <row r="147" ht="15.75" customHeight="1">
      <c r="A147" s="111"/>
      <c r="B147" s="112"/>
      <c r="C147" s="88"/>
      <c r="D147" s="88"/>
      <c r="E147" s="88"/>
      <c r="F147" s="106"/>
      <c r="G147" s="106"/>
      <c r="H147" s="106"/>
    </row>
    <row r="148" ht="15.75" customHeight="1">
      <c r="A148" s="111"/>
      <c r="B148" s="112"/>
      <c r="C148" s="88"/>
      <c r="D148" s="88"/>
      <c r="E148" s="88"/>
      <c r="F148" s="106"/>
      <c r="G148" s="106"/>
      <c r="H148" s="106"/>
    </row>
    <row r="149" ht="15.75" customHeight="1">
      <c r="A149" s="111"/>
      <c r="B149" s="112"/>
      <c r="C149" s="88"/>
      <c r="D149" s="88"/>
      <c r="E149" s="88"/>
      <c r="F149" s="106"/>
      <c r="G149" s="106"/>
      <c r="H149" s="106"/>
    </row>
    <row r="150" ht="15.75" customHeight="1">
      <c r="A150" s="111"/>
      <c r="B150" s="112"/>
      <c r="C150" s="88"/>
      <c r="D150" s="88"/>
      <c r="E150" s="88"/>
      <c r="F150" s="106"/>
      <c r="G150" s="106"/>
      <c r="H150" s="106"/>
    </row>
    <row r="151" ht="15.75" customHeight="1">
      <c r="A151" s="111"/>
      <c r="B151" s="112"/>
      <c r="C151" s="88"/>
      <c r="D151" s="88"/>
      <c r="E151" s="88"/>
      <c r="F151" s="106"/>
      <c r="G151" s="106"/>
      <c r="H151" s="106"/>
    </row>
    <row r="152" ht="15.75" customHeight="1">
      <c r="A152" s="111"/>
      <c r="B152" s="112"/>
      <c r="C152" s="88"/>
      <c r="D152" s="88"/>
      <c r="E152" s="88"/>
      <c r="F152" s="106"/>
      <c r="G152" s="106"/>
      <c r="H152" s="106"/>
    </row>
    <row r="153" ht="15.75" customHeight="1">
      <c r="A153" s="111"/>
      <c r="B153" s="112"/>
      <c r="C153" s="88"/>
      <c r="D153" s="88"/>
      <c r="E153" s="88"/>
      <c r="F153" s="106"/>
      <c r="G153" s="106"/>
      <c r="H153" s="106"/>
    </row>
    <row r="154" ht="15.75" customHeight="1">
      <c r="A154" s="111"/>
      <c r="B154" s="112"/>
      <c r="C154" s="88"/>
      <c r="D154" s="88"/>
      <c r="E154" s="88"/>
      <c r="F154" s="106"/>
      <c r="G154" s="106"/>
      <c r="H154" s="106"/>
    </row>
    <row r="155" ht="15.75" customHeight="1">
      <c r="A155" s="111"/>
      <c r="B155" s="112"/>
      <c r="C155" s="88"/>
      <c r="D155" s="88"/>
      <c r="E155" s="88"/>
      <c r="F155" s="106"/>
      <c r="G155" s="106"/>
      <c r="H155" s="106"/>
    </row>
    <row r="156" ht="15.75" customHeight="1">
      <c r="A156" s="111"/>
      <c r="B156" s="112"/>
      <c r="C156" s="88"/>
      <c r="D156" s="88"/>
      <c r="E156" s="88"/>
      <c r="F156" s="106"/>
      <c r="G156" s="106"/>
      <c r="H156" s="106"/>
    </row>
    <row r="157" ht="15.75" customHeight="1">
      <c r="A157" s="111"/>
      <c r="B157" s="112"/>
      <c r="C157" s="88"/>
      <c r="D157" s="88"/>
      <c r="E157" s="88"/>
      <c r="F157" s="106"/>
      <c r="G157" s="106"/>
      <c r="H157" s="106"/>
    </row>
    <row r="158" ht="15.75" customHeight="1">
      <c r="A158" s="111"/>
      <c r="B158" s="112"/>
      <c r="C158" s="88"/>
      <c r="D158" s="88"/>
      <c r="E158" s="88"/>
      <c r="F158" s="106"/>
      <c r="G158" s="106"/>
      <c r="H158" s="106"/>
    </row>
    <row r="159" ht="15.75" customHeight="1">
      <c r="A159" s="111"/>
      <c r="B159" s="112"/>
      <c r="C159" s="88"/>
      <c r="D159" s="88"/>
      <c r="E159" s="88"/>
      <c r="F159" s="106"/>
      <c r="G159" s="106"/>
      <c r="H159" s="106"/>
    </row>
    <row r="160" ht="15.75" customHeight="1">
      <c r="A160" s="111"/>
      <c r="B160" s="112"/>
      <c r="C160" s="88"/>
      <c r="D160" s="88"/>
      <c r="E160" s="88"/>
      <c r="F160" s="106"/>
      <c r="G160" s="106"/>
      <c r="H160" s="106"/>
    </row>
    <row r="161" ht="15.75" customHeight="1">
      <c r="A161" s="111"/>
      <c r="B161" s="112"/>
      <c r="C161" s="88"/>
      <c r="D161" s="88"/>
      <c r="E161" s="88"/>
      <c r="F161" s="106"/>
      <c r="G161" s="106"/>
      <c r="H161" s="106"/>
    </row>
    <row r="162" ht="15.75" customHeight="1">
      <c r="A162" s="111"/>
      <c r="B162" s="112"/>
      <c r="C162" s="88"/>
      <c r="D162" s="88"/>
      <c r="E162" s="88"/>
      <c r="F162" s="106"/>
      <c r="G162" s="106"/>
      <c r="H162" s="106"/>
    </row>
    <row r="163" ht="15.75" customHeight="1">
      <c r="A163" s="111"/>
      <c r="B163" s="112"/>
      <c r="C163" s="88"/>
      <c r="D163" s="88"/>
      <c r="E163" s="88"/>
      <c r="F163" s="106"/>
      <c r="G163" s="106"/>
      <c r="H163" s="106"/>
    </row>
    <row r="164" ht="15.75" customHeight="1">
      <c r="A164" s="111"/>
      <c r="B164" s="112"/>
      <c r="C164" s="88"/>
      <c r="D164" s="88"/>
      <c r="E164" s="88"/>
      <c r="F164" s="106"/>
      <c r="G164" s="106"/>
      <c r="H164" s="106"/>
    </row>
    <row r="165" ht="15.75" customHeight="1">
      <c r="A165" s="111"/>
      <c r="B165" s="112"/>
      <c r="C165" s="88"/>
      <c r="D165" s="88"/>
      <c r="E165" s="88"/>
      <c r="F165" s="106"/>
      <c r="G165" s="106"/>
      <c r="H165" s="106"/>
    </row>
    <row r="166" ht="15.75" customHeight="1">
      <c r="A166" s="111"/>
      <c r="B166" s="112"/>
      <c r="C166" s="88"/>
      <c r="D166" s="88"/>
      <c r="E166" s="88"/>
      <c r="F166" s="106"/>
      <c r="G166" s="106"/>
      <c r="H166" s="106"/>
    </row>
    <row r="167" ht="15.75" customHeight="1">
      <c r="A167" s="111"/>
      <c r="B167" s="112"/>
      <c r="C167" s="88"/>
      <c r="D167" s="88"/>
      <c r="E167" s="88"/>
      <c r="F167" s="106"/>
      <c r="G167" s="106"/>
      <c r="H167" s="106"/>
    </row>
    <row r="168" ht="15.75" customHeight="1">
      <c r="A168" s="111"/>
      <c r="B168" s="112"/>
      <c r="C168" s="88"/>
      <c r="D168" s="88"/>
      <c r="E168" s="88"/>
      <c r="F168" s="106"/>
      <c r="G168" s="106"/>
      <c r="H168" s="106"/>
    </row>
    <row r="169" ht="15.75" customHeight="1">
      <c r="A169" s="111"/>
      <c r="B169" s="112"/>
      <c r="C169" s="88"/>
      <c r="D169" s="88"/>
      <c r="E169" s="88"/>
      <c r="F169" s="106"/>
      <c r="G169" s="106"/>
      <c r="H169" s="106"/>
    </row>
    <row r="170" ht="15.75" customHeight="1">
      <c r="A170" s="111"/>
      <c r="B170" s="112"/>
      <c r="C170" s="88"/>
      <c r="D170" s="88"/>
      <c r="E170" s="88"/>
      <c r="F170" s="106"/>
      <c r="G170" s="106"/>
      <c r="H170" s="106"/>
    </row>
    <row r="171" ht="15.75" customHeight="1">
      <c r="A171" s="111"/>
      <c r="B171" s="112"/>
      <c r="C171" s="88"/>
      <c r="D171" s="88"/>
      <c r="E171" s="88"/>
      <c r="F171" s="106"/>
      <c r="G171" s="106"/>
      <c r="H171" s="106"/>
    </row>
    <row r="172" ht="15.75" customHeight="1">
      <c r="A172" s="111"/>
      <c r="B172" s="112"/>
      <c r="C172" s="88"/>
      <c r="D172" s="88"/>
      <c r="E172" s="88"/>
      <c r="F172" s="106"/>
      <c r="G172" s="106"/>
      <c r="H172" s="106"/>
    </row>
    <row r="173" ht="15.75" customHeight="1">
      <c r="A173" s="111"/>
      <c r="B173" s="112"/>
      <c r="C173" s="88"/>
      <c r="D173" s="88"/>
      <c r="E173" s="88"/>
      <c r="F173" s="106"/>
      <c r="G173" s="106"/>
      <c r="H173" s="106"/>
    </row>
    <row r="174" ht="15.75" customHeight="1">
      <c r="A174" s="111"/>
      <c r="B174" s="112"/>
      <c r="C174" s="88"/>
      <c r="D174" s="88"/>
      <c r="E174" s="88"/>
      <c r="F174" s="106"/>
      <c r="G174" s="106"/>
      <c r="H174" s="106"/>
    </row>
    <row r="175" ht="15.75" customHeight="1">
      <c r="A175" s="111"/>
      <c r="B175" s="112"/>
      <c r="C175" s="88"/>
      <c r="D175" s="88"/>
      <c r="E175" s="88"/>
      <c r="F175" s="106"/>
      <c r="G175" s="106"/>
      <c r="H175" s="106"/>
    </row>
    <row r="176" ht="15.75" customHeight="1">
      <c r="A176" s="111"/>
      <c r="B176" s="112"/>
      <c r="C176" s="88"/>
      <c r="D176" s="88"/>
      <c r="E176" s="88"/>
      <c r="F176" s="106"/>
      <c r="G176" s="106"/>
      <c r="H176" s="106"/>
    </row>
    <row r="177" ht="15.75" customHeight="1">
      <c r="A177" s="111"/>
      <c r="B177" s="112"/>
      <c r="C177" s="88"/>
      <c r="D177" s="88"/>
      <c r="E177" s="88"/>
      <c r="F177" s="106"/>
      <c r="G177" s="106"/>
      <c r="H177" s="106"/>
    </row>
    <row r="178" ht="15.75" customHeight="1">
      <c r="A178" s="111"/>
      <c r="B178" s="112"/>
      <c r="C178" s="88"/>
      <c r="D178" s="88"/>
      <c r="E178" s="88"/>
      <c r="F178" s="106"/>
      <c r="G178" s="106"/>
      <c r="H178" s="106"/>
    </row>
    <row r="179" ht="15.75" customHeight="1">
      <c r="A179" s="111"/>
      <c r="B179" s="112"/>
      <c r="C179" s="88"/>
      <c r="D179" s="88"/>
      <c r="E179" s="88"/>
      <c r="F179" s="106"/>
      <c r="G179" s="106"/>
      <c r="H179" s="106"/>
    </row>
    <row r="180" ht="15.75" customHeight="1">
      <c r="A180" s="111"/>
      <c r="B180" s="112"/>
      <c r="C180" s="88"/>
      <c r="D180" s="88"/>
      <c r="E180" s="88"/>
      <c r="F180" s="106"/>
      <c r="G180" s="106"/>
      <c r="H180" s="106"/>
    </row>
    <row r="181" ht="15.75" customHeight="1">
      <c r="A181" s="111"/>
      <c r="B181" s="112"/>
      <c r="C181" s="88"/>
      <c r="D181" s="88"/>
      <c r="E181" s="88"/>
      <c r="F181" s="106"/>
      <c r="G181" s="106"/>
      <c r="H181" s="106"/>
    </row>
    <row r="182" ht="15.75" customHeight="1">
      <c r="A182" s="111"/>
      <c r="B182" s="112"/>
      <c r="C182" s="88"/>
      <c r="D182" s="88"/>
      <c r="E182" s="88"/>
      <c r="F182" s="106"/>
      <c r="G182" s="106"/>
      <c r="H182" s="106"/>
    </row>
    <row r="183" ht="15.75" customHeight="1">
      <c r="A183" s="111"/>
      <c r="B183" s="112"/>
      <c r="C183" s="88"/>
      <c r="D183" s="88"/>
      <c r="E183" s="88"/>
      <c r="F183" s="106"/>
      <c r="G183" s="106"/>
      <c r="H183" s="106"/>
    </row>
    <row r="184" ht="15.75" customHeight="1">
      <c r="A184" s="111"/>
      <c r="B184" s="112"/>
      <c r="C184" s="88"/>
      <c r="D184" s="88"/>
      <c r="E184" s="88"/>
      <c r="F184" s="106"/>
      <c r="G184" s="106"/>
      <c r="H184" s="106"/>
    </row>
    <row r="185" ht="15.75" customHeight="1">
      <c r="A185" s="111"/>
      <c r="B185" s="112"/>
      <c r="C185" s="88"/>
      <c r="D185" s="88"/>
      <c r="E185" s="88"/>
      <c r="F185" s="106"/>
      <c r="G185" s="106"/>
      <c r="H185" s="106"/>
    </row>
    <row r="186" ht="15.75" customHeight="1">
      <c r="A186" s="111"/>
      <c r="B186" s="112"/>
      <c r="C186" s="88"/>
      <c r="D186" s="88"/>
      <c r="E186" s="88"/>
      <c r="F186" s="106"/>
      <c r="G186" s="106"/>
      <c r="H186" s="106"/>
    </row>
    <row r="187" ht="15.75" customHeight="1">
      <c r="A187" s="111"/>
      <c r="B187" s="112"/>
      <c r="C187" s="88"/>
      <c r="D187" s="88"/>
      <c r="E187" s="88"/>
      <c r="F187" s="106"/>
      <c r="G187" s="106"/>
      <c r="H187" s="106"/>
    </row>
    <row r="188" ht="15.75" customHeight="1">
      <c r="A188" s="111"/>
      <c r="B188" s="112"/>
      <c r="C188" s="88"/>
      <c r="D188" s="88"/>
      <c r="E188" s="88"/>
      <c r="F188" s="106"/>
      <c r="G188" s="106"/>
      <c r="H188" s="106"/>
    </row>
    <row r="189" ht="15.75" customHeight="1">
      <c r="A189" s="111"/>
      <c r="B189" s="112"/>
      <c r="C189" s="88"/>
      <c r="D189" s="88"/>
      <c r="E189" s="88"/>
      <c r="F189" s="106"/>
      <c r="G189" s="106"/>
      <c r="H189" s="106"/>
    </row>
    <row r="190" ht="15.75" customHeight="1">
      <c r="A190" s="111"/>
      <c r="B190" s="112"/>
      <c r="C190" s="88"/>
      <c r="D190" s="88"/>
      <c r="E190" s="88"/>
      <c r="F190" s="106"/>
      <c r="G190" s="106"/>
      <c r="H190" s="106"/>
    </row>
    <row r="191" ht="15.75" customHeight="1">
      <c r="A191" s="111"/>
      <c r="B191" s="112"/>
      <c r="C191" s="88"/>
      <c r="D191" s="88"/>
      <c r="E191" s="88"/>
      <c r="F191" s="106"/>
      <c r="G191" s="106"/>
      <c r="H191" s="106"/>
    </row>
    <row r="192" ht="15.75" customHeight="1">
      <c r="A192" s="111"/>
      <c r="B192" s="112"/>
      <c r="C192" s="88"/>
      <c r="D192" s="88"/>
      <c r="E192" s="88"/>
      <c r="F192" s="106"/>
      <c r="G192" s="106"/>
      <c r="H192" s="106"/>
    </row>
    <row r="193" ht="15.75" customHeight="1">
      <c r="A193" s="111"/>
      <c r="B193" s="112"/>
      <c r="C193" s="88"/>
      <c r="D193" s="88"/>
      <c r="E193" s="88"/>
      <c r="F193" s="106"/>
      <c r="G193" s="106"/>
      <c r="H193" s="106"/>
    </row>
    <row r="194" ht="15.75" customHeight="1">
      <c r="A194" s="111"/>
      <c r="B194" s="112"/>
      <c r="C194" s="88"/>
      <c r="D194" s="88"/>
      <c r="E194" s="88"/>
      <c r="F194" s="106"/>
      <c r="G194" s="106"/>
      <c r="H194" s="106"/>
    </row>
    <row r="195" ht="15.75" customHeight="1">
      <c r="A195" s="111"/>
      <c r="B195" s="112"/>
      <c r="C195" s="88"/>
      <c r="D195" s="88"/>
      <c r="E195" s="88"/>
      <c r="F195" s="106"/>
      <c r="G195" s="106"/>
      <c r="H195" s="106"/>
    </row>
    <row r="196" ht="15.75" customHeight="1">
      <c r="A196" s="111"/>
      <c r="B196" s="112"/>
      <c r="C196" s="88"/>
      <c r="D196" s="88"/>
      <c r="E196" s="88"/>
      <c r="F196" s="106"/>
      <c r="G196" s="106"/>
      <c r="H196" s="106"/>
    </row>
    <row r="197" ht="15.75" customHeight="1">
      <c r="A197" s="111"/>
      <c r="B197" s="112"/>
      <c r="C197" s="88"/>
      <c r="D197" s="88"/>
      <c r="E197" s="88"/>
      <c r="F197" s="106"/>
      <c r="G197" s="106"/>
      <c r="H197" s="106"/>
    </row>
    <row r="198" ht="15.75" customHeight="1">
      <c r="A198" s="111"/>
      <c r="B198" s="112"/>
      <c r="C198" s="88"/>
      <c r="D198" s="88"/>
      <c r="E198" s="88"/>
      <c r="F198" s="106"/>
      <c r="G198" s="106"/>
      <c r="H198" s="106"/>
    </row>
    <row r="199" ht="15.75" customHeight="1">
      <c r="A199" s="111"/>
      <c r="B199" s="112"/>
      <c r="C199" s="88"/>
      <c r="D199" s="88"/>
      <c r="E199" s="88"/>
      <c r="F199" s="106"/>
      <c r="G199" s="106"/>
      <c r="H199" s="106"/>
    </row>
    <row r="200" ht="15.75" customHeight="1">
      <c r="A200" s="111"/>
      <c r="B200" s="112"/>
      <c r="C200" s="88"/>
      <c r="D200" s="88"/>
      <c r="E200" s="88"/>
      <c r="F200" s="106"/>
      <c r="G200" s="106"/>
      <c r="H200" s="106"/>
    </row>
    <row r="201" ht="15.75" customHeight="1">
      <c r="A201" s="111"/>
      <c r="B201" s="112"/>
      <c r="C201" s="88"/>
      <c r="D201" s="88"/>
      <c r="E201" s="88"/>
      <c r="F201" s="106"/>
      <c r="G201" s="106"/>
      <c r="H201" s="106"/>
    </row>
    <row r="202" ht="15.75" customHeight="1">
      <c r="A202" s="111"/>
      <c r="B202" s="112"/>
      <c r="C202" s="88"/>
      <c r="D202" s="88"/>
      <c r="E202" s="88"/>
      <c r="F202" s="106"/>
      <c r="G202" s="106"/>
      <c r="H202" s="106"/>
    </row>
    <row r="203" ht="15.75" customHeight="1">
      <c r="A203" s="111"/>
      <c r="B203" s="112"/>
      <c r="C203" s="88"/>
      <c r="D203" s="88"/>
      <c r="E203" s="88"/>
      <c r="F203" s="106"/>
      <c r="G203" s="106"/>
      <c r="H203" s="106"/>
    </row>
    <row r="204" ht="15.75" customHeight="1">
      <c r="A204" s="111"/>
      <c r="B204" s="112"/>
      <c r="C204" s="88"/>
      <c r="D204" s="88"/>
      <c r="E204" s="88"/>
      <c r="F204" s="106"/>
      <c r="G204" s="106"/>
      <c r="H204" s="106"/>
    </row>
    <row r="205" ht="15.75" customHeight="1">
      <c r="A205" s="111"/>
      <c r="B205" s="112"/>
      <c r="C205" s="88"/>
      <c r="D205" s="88"/>
      <c r="E205" s="88"/>
      <c r="F205" s="106"/>
      <c r="G205" s="106"/>
      <c r="H205" s="106"/>
    </row>
    <row r="206" ht="15.75" customHeight="1">
      <c r="A206" s="111"/>
      <c r="B206" s="112"/>
      <c r="C206" s="88"/>
      <c r="D206" s="88"/>
      <c r="E206" s="88"/>
      <c r="F206" s="106"/>
      <c r="G206" s="106"/>
      <c r="H206" s="106"/>
    </row>
    <row r="207" ht="15.75" customHeight="1">
      <c r="A207" s="111"/>
      <c r="B207" s="112"/>
      <c r="C207" s="88"/>
      <c r="D207" s="88"/>
      <c r="E207" s="88"/>
      <c r="F207" s="106"/>
      <c r="G207" s="106"/>
      <c r="H207" s="106"/>
    </row>
    <row r="208" ht="15.75" customHeight="1">
      <c r="A208" s="111"/>
      <c r="B208" s="112"/>
      <c r="C208" s="88"/>
      <c r="D208" s="88"/>
      <c r="E208" s="88"/>
      <c r="F208" s="106"/>
      <c r="G208" s="106"/>
      <c r="H208" s="106"/>
    </row>
    <row r="209" ht="15.75" customHeight="1">
      <c r="A209" s="111"/>
      <c r="B209" s="112"/>
      <c r="C209" s="88"/>
      <c r="D209" s="88"/>
      <c r="E209" s="88"/>
      <c r="F209" s="106"/>
      <c r="G209" s="106"/>
      <c r="H209" s="106"/>
    </row>
    <row r="210" ht="15.75" customHeight="1">
      <c r="A210" s="111"/>
      <c r="B210" s="112"/>
      <c r="C210" s="88"/>
      <c r="D210" s="88"/>
      <c r="E210" s="88"/>
      <c r="F210" s="106"/>
      <c r="G210" s="106"/>
      <c r="H210" s="106"/>
    </row>
    <row r="211" ht="15.75" customHeight="1">
      <c r="A211" s="111"/>
      <c r="B211" s="112"/>
      <c r="C211" s="88"/>
      <c r="D211" s="88"/>
      <c r="E211" s="88"/>
      <c r="F211" s="106"/>
      <c r="G211" s="106"/>
      <c r="H211" s="106"/>
    </row>
    <row r="212" ht="15.75" customHeight="1">
      <c r="A212" s="111"/>
      <c r="B212" s="112"/>
      <c r="C212" s="88"/>
      <c r="D212" s="88"/>
      <c r="E212" s="88"/>
      <c r="F212" s="106"/>
      <c r="G212" s="106"/>
      <c r="H212" s="106"/>
    </row>
    <row r="213" ht="15.75" customHeight="1">
      <c r="A213" s="111"/>
      <c r="B213" s="112"/>
      <c r="C213" s="88"/>
      <c r="D213" s="88"/>
      <c r="E213" s="88"/>
      <c r="F213" s="106"/>
      <c r="G213" s="106"/>
      <c r="H213" s="106"/>
    </row>
    <row r="214" ht="15.75" customHeight="1">
      <c r="A214" s="111"/>
      <c r="B214" s="112"/>
      <c r="C214" s="88"/>
      <c r="D214" s="88"/>
      <c r="E214" s="88"/>
      <c r="F214" s="106"/>
      <c r="G214" s="106"/>
      <c r="H214" s="106"/>
    </row>
    <row r="215" ht="15.75" customHeight="1">
      <c r="A215" s="111"/>
      <c r="B215" s="112"/>
      <c r="C215" s="88"/>
      <c r="D215" s="88"/>
      <c r="E215" s="88"/>
      <c r="F215" s="106"/>
      <c r="G215" s="106"/>
      <c r="H215" s="106"/>
    </row>
    <row r="216" ht="15.75" customHeight="1">
      <c r="A216" s="111"/>
      <c r="B216" s="112"/>
      <c r="C216" s="88"/>
      <c r="D216" s="88"/>
      <c r="E216" s="88"/>
      <c r="F216" s="106"/>
      <c r="G216" s="106"/>
      <c r="H216" s="106"/>
    </row>
    <row r="217" ht="15.75" customHeight="1">
      <c r="A217" s="111"/>
      <c r="B217" s="112"/>
      <c r="C217" s="88"/>
      <c r="D217" s="88"/>
      <c r="E217" s="88"/>
      <c r="F217" s="106"/>
      <c r="G217" s="106"/>
      <c r="H217" s="106"/>
    </row>
    <row r="218" ht="15.75" customHeight="1">
      <c r="A218" s="111"/>
      <c r="B218" s="112"/>
      <c r="C218" s="88"/>
      <c r="D218" s="88"/>
      <c r="E218" s="88"/>
      <c r="F218" s="106"/>
      <c r="G218" s="106"/>
      <c r="H218" s="106"/>
    </row>
    <row r="219" ht="15.75" customHeight="1">
      <c r="A219" s="111"/>
      <c r="B219" s="112"/>
      <c r="C219" s="88"/>
      <c r="D219" s="88"/>
      <c r="E219" s="88"/>
      <c r="F219" s="106"/>
      <c r="G219" s="106"/>
      <c r="H219" s="106"/>
    </row>
    <row r="220" ht="15.75" customHeight="1">
      <c r="A220" s="111"/>
      <c r="B220" s="112"/>
      <c r="C220" s="88"/>
      <c r="D220" s="88"/>
      <c r="E220" s="88"/>
      <c r="F220" s="106"/>
      <c r="G220" s="106"/>
      <c r="H220" s="106"/>
    </row>
    <row r="221" ht="15.75" customHeight="1">
      <c r="A221" s="111"/>
      <c r="B221" s="112"/>
      <c r="C221" s="88"/>
      <c r="D221" s="88"/>
      <c r="E221" s="88"/>
      <c r="F221" s="106"/>
      <c r="G221" s="106"/>
      <c r="H221" s="106"/>
    </row>
    <row r="222" ht="15.75" customHeight="1">
      <c r="A222" s="111"/>
      <c r="B222" s="112"/>
      <c r="C222" s="88"/>
      <c r="D222" s="88"/>
      <c r="E222" s="88"/>
      <c r="F222" s="106"/>
      <c r="G222" s="106"/>
      <c r="H222" s="106"/>
    </row>
    <row r="223" ht="15.75" customHeight="1">
      <c r="A223" s="111"/>
      <c r="B223" s="112"/>
      <c r="C223" s="88"/>
      <c r="D223" s="88"/>
      <c r="E223" s="88"/>
      <c r="F223" s="106"/>
      <c r="G223" s="106"/>
      <c r="H223" s="106"/>
    </row>
    <row r="224" ht="15.75" customHeight="1">
      <c r="A224" s="111"/>
      <c r="B224" s="112"/>
      <c r="C224" s="88"/>
      <c r="D224" s="88"/>
      <c r="E224" s="88"/>
      <c r="F224" s="106"/>
      <c r="G224" s="106"/>
      <c r="H224" s="106"/>
    </row>
    <row r="225" ht="15.75" customHeight="1">
      <c r="A225" s="111"/>
      <c r="B225" s="112"/>
      <c r="C225" s="88"/>
      <c r="D225" s="88"/>
      <c r="E225" s="88"/>
      <c r="F225" s="106"/>
      <c r="G225" s="106"/>
      <c r="H225" s="10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15:B15"/>
  </mergeCells>
  <printOptions/>
  <pageMargins bottom="0.75" footer="0.0" header="0.0" left="0.7" right="0.7" top="0.75"/>
  <pageSetup orientation="landscape"/>
  <drawing r:id="rId1"/>
</worksheet>
</file>