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CHEF_人員總表" sheetId="1" r:id="rId4"/>
    <sheet state="visible" name="QLR_人員總表" sheetId="2" r:id="rId5"/>
    <sheet state="visible" name="｜工作區&gt;&gt;&gt;" sheetId="3" r:id="rId6"/>
    <sheet state="visible" name="預算欄位參數表" sheetId="4" r:id="rId7"/>
  </sheets>
  <definedNames/>
  <calcPr/>
</workbook>
</file>

<file path=xl/sharedStrings.xml><?xml version="1.0" encoding="utf-8"?>
<sst xmlns="http://schemas.openxmlformats.org/spreadsheetml/2006/main" count="20" uniqueCount="10">
  <si>
    <t>子公司</t>
  </si>
  <si>
    <t>事業單位</t>
  </si>
  <si>
    <t>Si 編號</t>
  </si>
  <si>
    <t>TA 編號</t>
  </si>
  <si>
    <t>價值鏈專案預算代號</t>
  </si>
  <si>
    <t>費用單位</t>
  </si>
  <si>
    <t>費用類型</t>
  </si>
  <si>
    <t>姓名</t>
  </si>
  <si>
    <t>備註</t>
  </si>
  <si>
    <t>2026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</si>
</sst>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"/>
  </numFmts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>
        <v>46023.0</v>
      </c>
      <c r="K1" s="3">
        <v>46054.0</v>
      </c>
      <c r="L1" s="3">
        <v>46082.0</v>
      </c>
      <c r="M1" s="3">
        <v>46113.0</v>
      </c>
      <c r="N1" s="3">
        <v>46143.0</v>
      </c>
      <c r="O1" s="3">
        <v>46174.0</v>
      </c>
      <c r="P1" s="3">
        <v>46204.0</v>
      </c>
      <c r="Q1" s="3">
        <v>46235.0</v>
      </c>
      <c r="R1" s="3">
        <v>46266.0</v>
      </c>
      <c r="S1" s="3">
        <v>46296.0</v>
      </c>
      <c r="T1" s="3">
        <v>46327.0</v>
      </c>
      <c r="U1" s="3">
        <v>46357.0</v>
      </c>
      <c r="V1" s="2" t="s">
        <v>9</v>
      </c>
      <c r="W1" s="2"/>
      <c r="X1" s="2"/>
      <c r="Y1" s="2"/>
      <c r="Z1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>
        <v>46023.0</v>
      </c>
      <c r="K1" s="3">
        <v>46054.0</v>
      </c>
      <c r="L1" s="3">
        <v>46082.0</v>
      </c>
      <c r="M1" s="3">
        <v>46113.0</v>
      </c>
      <c r="N1" s="3">
        <v>46143.0</v>
      </c>
      <c r="O1" s="3">
        <v>46174.0</v>
      </c>
      <c r="P1" s="3">
        <v>46204.0</v>
      </c>
      <c r="Q1" s="3">
        <v>46235.0</v>
      </c>
      <c r="R1" s="3">
        <v>46266.0</v>
      </c>
      <c r="S1" s="3">
        <v>46296.0</v>
      </c>
      <c r="T1" s="3">
        <v>46327.0</v>
      </c>
      <c r="U1" s="3">
        <v>46357.0</v>
      </c>
      <c r="V1" s="2" t="s">
        <v>9</v>
      </c>
      <c r="W1" s="2"/>
      <c r="X1" s="2"/>
      <c r="Y1" s="2"/>
      <c r="Z1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2" max="2" width="14.38"/>
    <col customWidth="1" min="3" max="3" width="19.38"/>
    <col customWidth="1" min="4" max="4" width="13.0"/>
    <col customWidth="1" min="5" max="5" width="16.75"/>
    <col customWidth="1" min="6" max="6" width="14.63"/>
    <col customWidth="1" min="7" max="7" width="17.25"/>
    <col customWidth="1" min="8" max="8" width="12.63"/>
    <col customWidth="1" min="9" max="9" width="23.13"/>
    <col customWidth="1" min="10" max="10" width="9.38"/>
    <col customWidth="1" min="11" max="12" width="44.0"/>
    <col customWidth="1" min="13" max="13" width="30.5"/>
  </cols>
  <sheetData>
    <row r="1">
      <c r="A1" s="4" t="str">
        <f>IFERROR(__xludf.DUMMYFUNCTION("IMPORTRANGE(""https://docs.google.com/spreadsheets/d/1-YuSlnwICv7dSIIRxQFJU2gwgM9OHTbandHa0RE3CW8/edit?gid=1671067433#gid=1671067433"",""預算欄位參數表!A1:Z100"")"),"子公司")</f>
        <v>子公司</v>
      </c>
      <c r="B1" s="4" t="str">
        <f>IFERROR(__xludf.DUMMYFUNCTION("""COMPUTED_VALUE"""),"事業單位")</f>
        <v>事業單位</v>
      </c>
      <c r="C1" s="4" t="str">
        <f>IFERROR(__xludf.DUMMYFUNCTION("""COMPUTED_VALUE"""),"Si 編號")</f>
        <v>Si 編號</v>
      </c>
      <c r="D1" s="4" t="str">
        <f>IFERROR(__xludf.DUMMYFUNCTION("""COMPUTED_VALUE"""),"TA 編號")</f>
        <v>TA 編號</v>
      </c>
      <c r="E1" s="4" t="str">
        <f>IFERROR(__xludf.DUMMYFUNCTION("""COMPUTED_VALUE"""),"TA 編號（維運/集團）")</f>
        <v>TA 編號（維運/集團）</v>
      </c>
      <c r="F1" s="4" t="str">
        <f>IFERROR(__xludf.DUMMYFUNCTION("""COMPUTED_VALUE"""),"價值鏈任務代號")</f>
        <v>價值鏈任務代號</v>
      </c>
      <c r="G1" s="4" t="str">
        <f>IFERROR(__xludf.DUMMYFUNCTION("""COMPUTED_VALUE"""),"費用類型")</f>
        <v>費用類型</v>
      </c>
      <c r="H1" s="4" t="str">
        <f>IFERROR(__xludf.DUMMYFUNCTION("""COMPUTED_VALUE"""),"專案費用單位")</f>
        <v>專案費用單位</v>
      </c>
      <c r="I1" s="4" t="str">
        <f>IFERROR(__xludf.DUMMYFUNCTION("""COMPUTED_VALUE"""),"維運費用單位")</f>
        <v>維運費用單位</v>
      </c>
      <c r="J1" s="4" t="str">
        <f>IFERROR(__xludf.DUMMYFUNCTION("""COMPUTED_VALUE"""),"集團共同攤分單位")</f>
        <v>集團共同攤分單位</v>
      </c>
      <c r="K1" s="4" t="str">
        <f>IFERROR(__xludf.DUMMYFUNCTION("""COMPUTED_VALUE"""),"職等")</f>
        <v>職等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4" t="str">
        <f>IFERROR(__xludf.DUMMYFUNCTION("""COMPUTED_VALUE"""),"TW")</f>
        <v>TW</v>
      </c>
      <c r="B2" s="4" t="str">
        <f>IFERROR(__xludf.DUMMYFUNCTION("""COMPUTED_VALUE"""),"OMO")</f>
        <v>OMO</v>
      </c>
      <c r="C2" s="4" t="str">
        <f>IFERROR(__xludf.DUMMYFUNCTION("""COMPUTED_VALUE"""),"OrderingSi1")</f>
        <v>OrderingSi1</v>
      </c>
      <c r="D2" s="4" t="str">
        <f>IFERROR(__xludf.DUMMYFUNCTION("""COMPUTED_VALUE"""),"Ordering26TA1")</f>
        <v>Ordering26TA1</v>
      </c>
      <c r="E2" s="4" t="str">
        <f>IFERROR(__xludf.DUMMYFUNCTION("""COMPUTED_VALUE"""),"Baseline")</f>
        <v>Baseline</v>
      </c>
      <c r="F2" s="4" t="str">
        <f>IFERROR(__xludf.DUMMYFUNCTION("""COMPUTED_VALUE"""),"VC08P2")</f>
        <v>VC08P2</v>
      </c>
      <c r="G2" s="4" t="str">
        <f>IFERROR(__xludf.DUMMYFUNCTION("""COMPUTED_VALUE"""),"人事費用")</f>
        <v>人事費用</v>
      </c>
      <c r="H2" s="4" t="str">
        <f>IFERROR(__xludf.DUMMYFUNCTION("""COMPUTED_VALUE"""),"執行長室 : 稽核部")</f>
        <v>執行長室 : 稽核部</v>
      </c>
      <c r="I2" s="4" t="str">
        <f>IFERROR(__xludf.DUMMYFUNCTION("""COMPUTED_VALUE"""),"執行長室 : 行銷營運中心 : 銷售營運部 : 客戶導入團隊")</f>
        <v>執行長室 : 行銷營運中心 : 銷售營運部 : 客戶導入團隊</v>
      </c>
      <c r="J2" s="4" t="str">
        <f>IFERROR(__xludf.DUMMYFUNCTION("""COMPUTED_VALUE"""),"執行長室 : 研發中心 : 研發中心")</f>
        <v>執行長室 : 研發中心 : 研發中心</v>
      </c>
      <c r="K2" s="4" t="str">
        <f>IFERROR(__xludf.DUMMYFUNCTION("""COMPUTED_VALUE"""),"IC4")</f>
        <v>IC4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4" t="str">
        <f>IFERROR(__xludf.DUMMYFUNCTION("""COMPUTED_VALUE"""),"QLR")</f>
        <v>QLR</v>
      </c>
      <c r="B3" s="4" t="str">
        <f>IFERROR(__xludf.DUMMYFUNCTION("""COMPUTED_VALUE"""),"POS")</f>
        <v>POS</v>
      </c>
      <c r="C3" s="4" t="str">
        <f>IFERROR(__xludf.DUMMYFUNCTION("""COMPUTED_VALUE"""),"ReservationSi1")</f>
        <v>ReservationSi1</v>
      </c>
      <c r="D3" s="4" t="str">
        <f>IFERROR(__xludf.DUMMYFUNCTION("""COMPUTED_VALUE"""),"Ordering26TA2")</f>
        <v>Ordering26TA2</v>
      </c>
      <c r="E3" s="4" t="str">
        <f>IFERROR(__xludf.DUMMYFUNCTION("""COMPUTED_VALUE"""),"Corporation")</f>
        <v>Corporation</v>
      </c>
      <c r="F3" s="4" t="str">
        <f>IFERROR(__xludf.DUMMYFUNCTION("""COMPUTED_VALUE"""),"VC08P1")</f>
        <v>VC08P1</v>
      </c>
      <c r="G3" s="4" t="str">
        <f>IFERROR(__xludf.DUMMYFUNCTION("""COMPUTED_VALUE"""),"非人事費用")</f>
        <v>非人事費用</v>
      </c>
      <c r="H3" s="4" t="str">
        <f>IFERROR(__xludf.DUMMYFUNCTION("""COMPUTED_VALUE"""),"執行長室")</f>
        <v>執行長室</v>
      </c>
      <c r="I3" s="4" t="str">
        <f>IFERROR(__xludf.DUMMYFUNCTION("""COMPUTED_VALUE"""),"執行長室 : 客戶價值中心 : 客戶關係管理部")</f>
        <v>執行長室 : 客戶價值中心 : 客戶關係管理部</v>
      </c>
      <c r="J3" s="4" t="str">
        <f>IFERROR(__xludf.DUMMYFUNCTION("""COMPUTED_VALUE"""),"執行長室 : 財務中心 : 財務中心")</f>
        <v>執行長室 : 財務中心 : 財務中心</v>
      </c>
      <c r="K3" s="4" t="str">
        <f>IFERROR(__xludf.DUMMYFUNCTION("""COMPUTED_VALUE"""),"IC5")</f>
        <v>IC5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 t="str">
        <f>IFERROR(__xludf.DUMMYFUNCTION("""COMPUTED_VALUE"""),"SG")</f>
        <v>SG</v>
      </c>
      <c r="B4" s="4" t="str">
        <f>IFERROR(__xludf.DUMMYFUNCTION("""COMPUTED_VALUE"""),"2C")</f>
        <v>2C</v>
      </c>
      <c r="C4" s="4" t="str">
        <f>IFERROR(__xludf.DUMMYFUNCTION("""COMPUTED_VALUE"""),"SMBSi1")</f>
        <v>SMBSi1</v>
      </c>
      <c r="D4" s="4" t="str">
        <f>IFERROR(__xludf.DUMMYFUNCTION("""COMPUTED_VALUE"""),"Ordering26TA3")</f>
        <v>Ordering26TA3</v>
      </c>
      <c r="E4" s="4"/>
      <c r="F4" s="4" t="str">
        <f>IFERROR(__xludf.DUMMYFUNCTION("""COMPUTED_VALUE"""),"VC05P1")</f>
        <v>VC05P1</v>
      </c>
      <c r="G4" s="4"/>
      <c r="H4" s="4" t="str">
        <f>IFERROR(__xludf.DUMMYFUNCTION("""COMPUTED_VALUE"""),"執行長室 : 研發中心 : 研發中心")</f>
        <v>執行長室 : 研發中心 : 研發中心</v>
      </c>
      <c r="I4" s="4" t="str">
        <f>IFERROR(__xludf.DUMMYFUNCTION("""COMPUTED_VALUE"""),"執行長室 : 客戶價值中心 : 客戶關係管理部 : TSE 團隊")</f>
        <v>執行長室 : 客戶價值中心 : 客戶關係管理部 : TSE 團隊</v>
      </c>
      <c r="J4" s="4" t="str">
        <f>IFERROR(__xludf.DUMMYFUNCTION("""COMPUTED_VALUE"""),"執行長室 : 管理中心 : 管理中心")</f>
        <v>執行長室 : 管理中心 : 管理中心</v>
      </c>
      <c r="K4" s="4" t="str">
        <f>IFERROR(__xludf.DUMMYFUNCTION("""COMPUTED_VALUE"""),"IC6")</f>
        <v>IC6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 t="str">
        <f>IFERROR(__xludf.DUMMYFUNCTION("""COMPUTED_VALUE"""),"HK")</f>
        <v>HK</v>
      </c>
      <c r="B5" s="4" t="str">
        <f>IFERROR(__xludf.DUMMYFUNCTION("""COMPUTED_VALUE"""),"Corporation")</f>
        <v>Corporation</v>
      </c>
      <c r="C5" s="4" t="str">
        <f>IFERROR(__xludf.DUMMYFUNCTION("""COMPUTED_VALUE"""),"ENTSi1")</f>
        <v>ENTSi1</v>
      </c>
      <c r="D5" s="4" t="str">
        <f>IFERROR(__xludf.DUMMYFUNCTION("""COMPUTED_VALUE"""),"Ordering26TA4")</f>
        <v>Ordering26TA4</v>
      </c>
      <c r="E5" s="4"/>
      <c r="F5" s="4" t="str">
        <f>IFERROR(__xludf.DUMMYFUNCTION("""COMPUTED_VALUE"""),"VC05P2")</f>
        <v>VC05P2</v>
      </c>
      <c r="G5" s="4"/>
      <c r="H5" s="4" t="str">
        <f>IFERROR(__xludf.DUMMYFUNCTION("""COMPUTED_VALUE"""),"執行長室 : 研發中心 : 軟體工程部")</f>
        <v>執行長室 : 研發中心 : 軟體工程部</v>
      </c>
      <c r="I5" s="4" t="str">
        <f>IFERROR(__xludf.DUMMYFUNCTION("""COMPUTED_VALUE"""),"執行長室 : 客戶價值中心 : 客戶關係管理部 : 客服團隊")</f>
        <v>執行長室 : 客戶價值中心 : 客戶關係管理部 : 客服團隊</v>
      </c>
      <c r="J5" s="4" t="str">
        <f>IFERROR(__xludf.DUMMYFUNCTION("""COMPUTED_VALUE"""),"執行長室 : 管理中心 : 行政總務部")</f>
        <v>執行長室 : 管理中心 : 行政總務部</v>
      </c>
      <c r="K5" s="4" t="str">
        <f>IFERROR(__xludf.DUMMYFUNCTION("""COMPUTED_VALUE"""),"IC7")</f>
        <v>IC7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/>
      <c r="B6" s="4"/>
      <c r="C6" s="4" t="str">
        <f>IFERROR(__xludf.DUMMYFUNCTION("""COMPUTED_VALUE"""),"ENTSi2")</f>
        <v>ENTSi2</v>
      </c>
      <c r="D6" s="4" t="str">
        <f>IFERROR(__xludf.DUMMYFUNCTION("""COMPUTED_VALUE"""),"Reservation26TA1")</f>
        <v>Reservation26TA1</v>
      </c>
      <c r="E6" s="4"/>
      <c r="F6" s="4" t="str">
        <f>IFERROR(__xludf.DUMMYFUNCTION("""COMPUTED_VALUE"""),"VC05P8")</f>
        <v>VC05P8</v>
      </c>
      <c r="G6" s="4"/>
      <c r="H6" s="4" t="str">
        <f>IFERROR(__xludf.DUMMYFUNCTION("""COMPUTED_VALUE"""),"執行長室 : 研發中心 : 軟體工程部 : 前端團隊")</f>
        <v>執行長室 : 研發中心 : 軟體工程部 : 前端團隊</v>
      </c>
      <c r="I6" s="4" t="str">
        <f>IFERROR(__xludf.DUMMYFUNCTION("""COMPUTED_VALUE"""),"執行長室 : 客戶價值中心 : 客戶關係管理部 : 客戶經理團隊	")</f>
        <v>執行長室 : 客戶價值中心 : 客戶關係管理部 : 客戶經理團隊	</v>
      </c>
      <c r="J6" s="4" t="str">
        <f>IFERROR(__xludf.DUMMYFUNCTION("""COMPUTED_VALUE"""),"執行長室 : 管理中心 : 人資部")</f>
        <v>執行長室 : 管理中心 : 人資部</v>
      </c>
      <c r="K6" s="4" t="str">
        <f>IFERROR(__xludf.DUMMYFUNCTION("""COMPUTED_VALUE"""),"M5")</f>
        <v>M5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/>
      <c r="B7" s="4"/>
      <c r="C7" s="4" t="str">
        <f>IFERROR(__xludf.DUMMYFUNCTION("""COMPUTED_VALUE"""),"QLRSi1")</f>
        <v>QLRSi1</v>
      </c>
      <c r="D7" s="4" t="str">
        <f>IFERROR(__xludf.DUMMYFUNCTION("""COMPUTED_VALUE"""),"Reservation26TA2")</f>
        <v>Reservation26TA2</v>
      </c>
      <c r="E7" s="4"/>
      <c r="F7" s="4" t="str">
        <f>IFERROR(__xludf.DUMMYFUNCTION("""COMPUTED_VALUE"""),"VC05P7")</f>
        <v>VC05P7</v>
      </c>
      <c r="G7" s="4"/>
      <c r="H7" s="4" t="str">
        <f>IFERROR(__xludf.DUMMYFUNCTION("""COMPUTED_VALUE"""),"執行長室 : 研發中心 : 軟體工程部 : 後端團隊")</f>
        <v>執行長室 : 研發中心 : 軟體工程部 : 後端團隊</v>
      </c>
      <c r="I7" s="4"/>
      <c r="J7" s="4" t="str">
        <f>IFERROR(__xludf.DUMMYFUNCTION("""COMPUTED_VALUE"""),"執行長室 : 管理中心 : 法務部")</f>
        <v>執行長室 : 管理中心 : 法務部</v>
      </c>
      <c r="K7" s="4" t="str">
        <f>IFERROR(__xludf.DUMMYFUNCTION("""COMPUTED_VALUE"""),"M6")</f>
        <v>M6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/>
      <c r="B8" s="4"/>
      <c r="C8" s="4" t="str">
        <f>IFERROR(__xludf.DUMMYFUNCTION("""COMPUTED_VALUE"""),"QLRSi2")</f>
        <v>QLRSi2</v>
      </c>
      <c r="D8" s="4" t="str">
        <f>IFERROR(__xludf.DUMMYFUNCTION("""COMPUTED_VALUE"""),"Reservation26TA3")</f>
        <v>Reservation26TA3</v>
      </c>
      <c r="E8" s="4"/>
      <c r="F8" s="4" t="str">
        <f>IFERROR(__xludf.DUMMYFUNCTION("""COMPUTED_VALUE"""),"VC05P6")</f>
        <v>VC05P6</v>
      </c>
      <c r="G8" s="4"/>
      <c r="H8" s="4" t="str">
        <f>IFERROR(__xludf.DUMMYFUNCTION("""COMPUTED_VALUE"""),"執行長室 : 研發中心 : 軟體工程部 : iOS 團隊")</f>
        <v>執行長室 : 研發中心 : 軟體工程部 : iOS 團隊</v>
      </c>
      <c r="I8" s="4"/>
      <c r="J8" s="4" t="str">
        <f>IFERROR(__xludf.DUMMYFUNCTION("""COMPUTED_VALUE"""),"執行長室 : 管理中心 : 資訊部")</f>
        <v>執行長室 : 管理中心 : 資訊部</v>
      </c>
      <c r="K8" s="4" t="str">
        <f>IFERROR(__xludf.DUMMYFUNCTION("""COMPUTED_VALUE"""),"M7")</f>
        <v>M7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4"/>
      <c r="C9" s="4" t="str">
        <f>IFERROR(__xludf.DUMMYFUNCTION("""COMPUTED_VALUE"""),"QLRSi3")</f>
        <v>QLRSi3</v>
      </c>
      <c r="D9" s="4" t="str">
        <f>IFERROR(__xludf.DUMMYFUNCTION("""COMPUTED_VALUE"""),"SMB26TA1")</f>
        <v>SMB26TA1</v>
      </c>
      <c r="E9" s="4"/>
      <c r="F9" s="4" t="str">
        <f>IFERROR(__xludf.DUMMYFUNCTION("""COMPUTED_VALUE"""),"VC05P5")</f>
        <v>VC05P5</v>
      </c>
      <c r="G9" s="4"/>
      <c r="H9" s="4" t="str">
        <f>IFERROR(__xludf.DUMMYFUNCTION("""COMPUTED_VALUE"""),"執行長室 : 研發中心 : 軟體工程部 : QE 團隊")</f>
        <v>執行長室 : 研發中心 : 軟體工程部 : QE 團隊</v>
      </c>
      <c r="I9" s="4"/>
      <c r="J9" s="4" t="str">
        <f>IFERROR(__xludf.DUMMYFUNCTION("""COMPUTED_VALUE"""),"執行長室 : 管理中心 : 採購部")</f>
        <v>執行長室 : 管理中心 : 採購部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4"/>
      <c r="C10" s="4" t="str">
        <f>IFERROR(__xludf.DUMMYFUNCTION("""COMPUTED_VALUE"""),"2CSi1")</f>
        <v>2CSi1</v>
      </c>
      <c r="D10" s="4" t="str">
        <f>IFERROR(__xludf.DUMMYFUNCTION("""COMPUTED_VALUE"""),"ENT26TA1")</f>
        <v>ENT26TA1</v>
      </c>
      <c r="E10" s="4"/>
      <c r="F10" s="4" t="str">
        <f>IFERROR(__xludf.DUMMYFUNCTION("""COMPUTED_VALUE"""),"VC05P4")</f>
        <v>VC05P4</v>
      </c>
      <c r="G10" s="4"/>
      <c r="H10" s="4" t="str">
        <f>IFERROR(__xludf.DUMMYFUNCTION("""COMPUTED_VALUE"""),"執行長室 : 研發中心 : 產品設計部")</f>
        <v>執行長室 : 研發中心 : 產品設計部</v>
      </c>
      <c r="I10" s="4"/>
      <c r="J10" s="4" t="str">
        <f>IFERROR(__xludf.DUMMYFUNCTION("""COMPUTED_VALUE"""),"執行長室 : 策略資料中心 : 策略資料中心")</f>
        <v>執行長室 : 策略資料中心 : 策略資料中心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 t="str">
        <f>IFERROR(__xludf.DUMMYFUNCTION("""COMPUTED_VALUE"""),"Maintenance")</f>
        <v>Maintenance</v>
      </c>
      <c r="D11" s="4" t="str">
        <f>IFERROR(__xludf.DUMMYFUNCTION("""COMPUTED_VALUE"""),"ENT26TA2")</f>
        <v>ENT26TA2</v>
      </c>
      <c r="E11" s="4"/>
      <c r="F11" s="4" t="str">
        <f>IFERROR(__xludf.DUMMYFUNCTION("""COMPUTED_VALUE"""),"VC05P3")</f>
        <v>VC05P3</v>
      </c>
      <c r="G11" s="4"/>
      <c r="H11" s="4" t="str">
        <f>IFERROR(__xludf.DUMMYFUNCTION("""COMPUTED_VALUE"""),"執行長室 : 研發中心 : 產品設計部 : 產品設計師團隊")</f>
        <v>執行長室 : 研發中心 : 產品設計部 : 產品設計師團隊</v>
      </c>
      <c r="I11" s="4"/>
      <c r="J11" s="4" t="str">
        <f>IFERROR(__xludf.DUMMYFUNCTION("""COMPUTED_VALUE"""),"執行長室 : 策略資料中心 : 策略規劃部")</f>
        <v>執行長室 : 策略資料中心 : 策略規劃部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 t="str">
        <f>IFERROR(__xludf.DUMMYFUNCTION("""COMPUTED_VALUE"""),"Corporation")</f>
        <v>Corporation</v>
      </c>
      <c r="D12" s="4" t="str">
        <f>IFERROR(__xludf.DUMMYFUNCTION("""COMPUTED_VALUE"""),"QLR26TA1")</f>
        <v>QLR26TA1</v>
      </c>
      <c r="E12" s="4"/>
      <c r="F12" s="4" t="str">
        <f>IFERROR(__xludf.DUMMYFUNCTION("""COMPUTED_VALUE"""),"VC02P2")</f>
        <v>VC02P2</v>
      </c>
      <c r="G12" s="4"/>
      <c r="H12" s="4" t="str">
        <f>IFERROR(__xludf.DUMMYFUNCTION("""COMPUTED_VALUE"""),"執行長室 : 研發中心 : 產品設計部 : 產品經理團隊")</f>
        <v>執行長室 : 研發中心 : 產品設計部 : 產品經理團隊</v>
      </c>
      <c r="I12" s="4"/>
      <c r="J12" s="4" t="str">
        <f>IFERROR(__xludf.DUMMYFUNCTION("""COMPUTED_VALUE"""),"執行長室 : 策略資料中心 : 數據管理部")</f>
        <v>執行長室 : 策略資料中心 : 數據管理部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 t="str">
        <f>IFERROR(__xludf.DUMMYFUNCTION("""COMPUTED_VALUE"""),"QLR26TA2")</f>
        <v>QLR26TA2</v>
      </c>
      <c r="E13" s="4"/>
      <c r="F13" s="4" t="str">
        <f>IFERROR(__xludf.DUMMYFUNCTION("""COMPUTED_VALUE"""),"VC02P1")</f>
        <v>VC02P1</v>
      </c>
      <c r="G13" s="4"/>
      <c r="H13" s="4" t="str">
        <f>IFERROR(__xludf.DUMMYFUNCTION("""COMPUTED_VALUE"""),"執行長室 : 研發中心 : 產品設計部 : 數據分析團隊")</f>
        <v>執行長室 : 研發中心 : 產品設計部 : 數據分析團隊</v>
      </c>
      <c r="I13" s="4"/>
      <c r="J13" s="4" t="str">
        <f>IFERROR(__xludf.DUMMYFUNCTION("""COMPUTED_VALUE"""),"執行長室 : 行銷營運中心 : 行銷營運中心")</f>
        <v>執行長室 : 行銷營運中心 : 行銷營運中心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4" t="str">
        <f>IFERROR(__xludf.DUMMYFUNCTION("""COMPUTED_VALUE"""),"QLR26TA3")</f>
        <v>QLR26TA3</v>
      </c>
      <c r="E14" s="4"/>
      <c r="F14" s="4"/>
      <c r="G14" s="4"/>
      <c r="H14" s="4" t="str">
        <f>IFERROR(__xludf.DUMMYFUNCTION("""COMPUTED_VALUE"""),"執行長室 : 財務中心 : 財務中心")</f>
        <v>執行長室 : 財務中心 : 財務中心</v>
      </c>
      <c r="I14" s="4"/>
      <c r="J14" s="4" t="str">
        <f>IFERROR(__xludf.DUMMYFUNCTION("""COMPUTED_VALUE"""),"執行長室 : 客戶價值中心 : 客戶價值中心")</f>
        <v>執行長室 : 客戶價值中心 : 客戶價值中心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 t="str">
        <f>IFERROR(__xludf.DUMMYFUNCTION("""COMPUTED_VALUE"""),"2C26TA1")</f>
        <v>2C26TA1</v>
      </c>
      <c r="E15" s="4"/>
      <c r="F15" s="4"/>
      <c r="G15" s="4"/>
      <c r="H15" s="4" t="str">
        <f>IFERROR(__xludf.DUMMYFUNCTION("""COMPUTED_VALUE"""),"執行長室 : 管理中心 : 管理中心")</f>
        <v>執行長室 : 管理中心 : 管理中心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 t="str">
        <f>IFERROR(__xludf.DUMMYFUNCTION("""COMPUTED_VALUE"""),"Corporation")</f>
        <v>Corporation</v>
      </c>
      <c r="E16" s="4"/>
      <c r="F16" s="4"/>
      <c r="G16" s="4"/>
      <c r="H16" s="4" t="str">
        <f>IFERROR(__xludf.DUMMYFUNCTION("""COMPUTED_VALUE"""),"執行長室 : 管理中心 : 行政總務部")</f>
        <v>執行長室 : 管理中心 : 行政總務部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 t="str">
        <f>IFERROR(__xludf.DUMMYFUNCTION("""COMPUTED_VALUE"""),"執行長室 : 管理中心 : 人資部")</f>
        <v>執行長室 : 管理中心 : 人資部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 t="str">
        <f>IFERROR(__xludf.DUMMYFUNCTION("""COMPUTED_VALUE"""),"執行長室 : 管理中心 : 法務部")</f>
        <v>執行長室 : 管理中心 : 法務部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 t="str">
        <f>IFERROR(__xludf.DUMMYFUNCTION("""COMPUTED_VALUE"""),"執行長室 : 管理中心 : 資訊部")</f>
        <v>執行長室 : 管理中心 : 資訊部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 t="str">
        <f>IFERROR(__xludf.DUMMYFUNCTION("""COMPUTED_VALUE"""),"執行長室 : 管理中心 : 採購部")</f>
        <v>執行長室 : 管理中心 : 採購部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 t="str">
        <f>IFERROR(__xludf.DUMMYFUNCTION("""COMPUTED_VALUE"""),"執行長室 : 策略資料中心 : 策略資料中心")</f>
        <v>執行長室 : 策略資料中心 : 策略資料中心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 t="str">
        <f>IFERROR(__xludf.DUMMYFUNCTION("""COMPUTED_VALUE"""),"執行長室 : 策略資料中心 : 策略規劃部")</f>
        <v>執行長室 : 策略資料中心 : 策略規劃部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 t="str">
        <f>IFERROR(__xludf.DUMMYFUNCTION("""COMPUTED_VALUE"""),"執行長室 : 策略資料中心 : 數據管理部")</f>
        <v>執行長室 : 策略資料中心 : 數據管理部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 t="str">
        <f>IFERROR(__xludf.DUMMYFUNCTION("""COMPUTED_VALUE"""),"執行長室 : 行銷營運中心 : 行銷營運中心")</f>
        <v>執行長室 : 行銷營運中心 : 行銷營運中心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 t="str">
        <f>IFERROR(__xludf.DUMMYFUNCTION("""COMPUTED_VALUE"""),"執行長室 : 行銷營運中心 : 專案銷售部")</f>
        <v>執行長室 : 行銷營運中心 : 專案銷售部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 t="str">
        <f>IFERROR(__xludf.DUMMYFUNCTION("""COMPUTED_VALUE"""),"執行長室 : 行銷營運中心 : 產品行銷部")</f>
        <v>執行長室 : 行銷營運中心 : 產品行銷部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 t="str">
        <f>IFERROR(__xludf.DUMMYFUNCTION("""COMPUTED_VALUE"""),"執行長室 : 行銷營運中心 : 產品行銷部 : 產品行銷團隊")</f>
        <v>執行長室 : 行銷營運中心 : 產品行銷部 : 產品行銷團隊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 t="str">
        <f>IFERROR(__xludf.DUMMYFUNCTION("""COMPUTED_VALUE"""),"執行長室 : 行銷營運中心 : 產品行銷部 : 設計管理團隊")</f>
        <v>執行長室 : 行銷營運中心 : 產品行銷部 : 設計管理團隊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 t="str">
        <f>IFERROR(__xludf.DUMMYFUNCTION("""COMPUTED_VALUE"""),"執行長室 : 行銷營運中心 : 社群關係部")</f>
        <v>執行長室 : 行銷營運中心 : 社群關係部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 t="str">
        <f>IFERROR(__xludf.DUMMYFUNCTION("""COMPUTED_VALUE"""),"執行長室 : 行銷營運中心 : 社群關係部 : 餐廳社群團隊")</f>
        <v>執行長室 : 行銷營運中心 : 社群關係部 : 餐廳社群團隊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 t="str">
        <f>IFERROR(__xludf.DUMMYFUNCTION("""COMPUTED_VALUE"""),"執行長室 : 行銷營運中心 : 社群關係部 : 餐廳社群團隊")</f>
        <v>執行長室 : 行銷營運中心 : 社群關係部 : 餐廳社群團隊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 t="str">
        <f>IFERROR(__xludf.DUMMYFUNCTION("""COMPUTED_VALUE"""),"執行長室 : 行銷營運中心 : 銷售營運部")</f>
        <v>執行長室 : 行銷營運中心 : 銷售營運部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 t="str">
        <f>IFERROR(__xludf.DUMMYFUNCTION("""COMPUTED_VALUE"""),"執行長室 : 行銷營運中心 : 銷售營運部 : 成交營運團隊")</f>
        <v>執行長室 : 行銷營運中心 : 銷售營運部 : 成交營運團隊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 t="str">
        <f>IFERROR(__xludf.DUMMYFUNCTION("""COMPUTED_VALUE"""),"執行長室 : 行銷營運中心 : 銷售營運部 : 銷售顧問團隊")</f>
        <v>執行長室 : 行銷營運中心 : 銷售營運部 : 銷售顧問團隊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 t="str">
        <f>IFERROR(__xludf.DUMMYFUNCTION("""COMPUTED_VALUE"""),"執行長室 : 行銷營運中心 : 銷售營運部 : 客戶導入團隊")</f>
        <v>執行長室 : 行銷營運中心 : 銷售營運部 : 客戶導入團隊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 t="str">
        <f>IFERROR(__xludf.DUMMYFUNCTION("""COMPUTED_VALUE"""),"執行長室 : 行銷營運中心 : 銷售營運部 : 線上開發團隊")</f>
        <v>執行長室 : 行銷營運中心 : 銷售營運部 : 線上開發團隊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 t="str">
        <f>IFERROR(__xludf.DUMMYFUNCTION("""COMPUTED_VALUE"""),"執行長室 : 行銷營運中心 : 銷售營運部 : 銷售訓練團隊")</f>
        <v>執行長室 : 行銷營運中心 : 銷售營運部 : 銷售訓練團隊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 t="str">
        <f>IFERROR(__xludf.DUMMYFUNCTION("""COMPUTED_VALUE"""),"執行長室 : 客戶價值中心 : 客戶價值中心")</f>
        <v>執行長室 : 客戶價值中心 : 客戶價值中心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 t="str">
        <f>IFERROR(__xludf.DUMMYFUNCTION("""COMPUTED_VALUE"""),"執行長室 : 客戶價值中心 : 客戶關係管理部")</f>
        <v>執行長室 : 客戶價值中心 : 客戶關係管理部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 t="str">
        <f>IFERROR(__xludf.DUMMYFUNCTION("""COMPUTED_VALUE"""),"執行長室 : 客戶價值中心 : 客戶關係管理部 : TSE 團隊")</f>
        <v>執行長室 : 客戶價值中心 : 客戶關係管理部 : TSE 團隊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 t="str">
        <f>IFERROR(__xludf.DUMMYFUNCTION("""COMPUTED_VALUE"""),"執行長室 : 客戶價值中心 : 客戶關係管理部 : 客服團隊")</f>
        <v>執行長室 : 客戶價值中心 : 客戶關係管理部 : 客服團隊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 t="str">
        <f>IFERROR(__xludf.DUMMYFUNCTION("""COMPUTED_VALUE"""),"執行長室 : 客戶價值中心 : 客戶關係管理部 : 客戶經理團隊	")</f>
        <v>執行長室 : 客戶價值中心 : 客戶關係管理部 : 客戶經理團隊	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 t="str">
        <f>IFERROR(__xludf.DUMMYFUNCTION("""COMPUTED_VALUE"""),"執行長室 : 客戶價值中心 : 客戶成功管理部")</f>
        <v>執行長室 : 客戶價值中心 : 客戶成功管理部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 t="str">
        <f>IFERROR(__xludf.DUMMYFUNCTION("""COMPUTED_VALUE"""),"執行長室 : 客戶價值中心 : 客戶成功管理部 : 產品教育團隊")</f>
        <v>執行長室 : 客戶價值中心 : 客戶成功管理部 : 產品教育團隊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 t="str">
        <f>IFERROR(__xludf.DUMMYFUNCTION("""COMPUTED_VALUE"""),"執行長室 : 客戶價值中心 : 客戶成功管理部 : 客戶成功團隊")</f>
        <v>執行長室 : 客戶價值中心 : 客戶成功管理部 : 客戶成功團隊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 t="str">
        <f>IFERROR(__xludf.DUMMYFUNCTION("""COMPUTED_VALUE"""),"執行長室 : 行銷營運中心 : 行銷營運中心")</f>
        <v>執行長室 : 行銷營運中心 : 行銷營運中心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 t="str">
        <f>IFERROR(__xludf.DUMMYFUNCTION("""COMPUTED_VALUE"""),"執行長室 : 行銷營運中心 : 產品行銷部")</f>
        <v>執行長室 : 行銷營運中心 : 產品行銷部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 t="str">
        <f>IFERROR(__xludf.DUMMYFUNCTION("""COMPUTED_VALUE"""),"執行長室 : 行銷營運中心 : 產品行銷部 : 行銷團隊")</f>
        <v>執行長室 : 行銷營運中心 : 產品行銷部 : 行銷團隊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 t="str">
        <f>IFERROR(__xludf.DUMMYFUNCTION("""COMPUTED_VALUE"""),"執行長室 : 行銷營運中心 : 產品行銷部 : 社群團隊")</f>
        <v>執行長室 : 行銷營運中心 : 產品行銷部 : 社群團隊</v>
      </c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 t="str">
        <f>IFERROR(__xludf.DUMMYFUNCTION("""COMPUTED_VALUE"""),"執行長室 : 行銷營運中心 : 銷售營運部")</f>
        <v>執行長室 : 行銷營運中心 : 銷售營運部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 t="str">
        <f>IFERROR(__xludf.DUMMYFUNCTION("""COMPUTED_VALUE"""),"執行長室 : 行銷營運中心 : 銷售營運部 : 銷售開發團隊")</f>
        <v>執行長室 : 行銷營運中心 : 銷售營運部 : 銷售開發團隊</v>
      </c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 t="str">
        <f>IFERROR(__xludf.DUMMYFUNCTION("""COMPUTED_VALUE"""),"執行長室 : 行銷營運中心 : 銷售營運部 : 成交營運團隊")</f>
        <v>執行長室 : 行銷營運中心 : 銷售營運部 : 成交營運團隊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 t="str">
        <f>IFERROR(__xludf.DUMMYFUNCTION("""COMPUTED_VALUE"""),"執行長室 : 管理中心 : 管理中心")</f>
        <v>執行長室 : 管理中心 : 管理中心</v>
      </c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 t="str">
        <f>IFERROR(__xludf.DUMMYFUNCTION("""COMPUTED_VALUE"""),"執行長室 : 管理中心 : 財務部")</f>
        <v>執行長室 : 管理中心 : 財務部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 t="str">
        <f>IFERROR(__xludf.DUMMYFUNCTION("""COMPUTED_VALUE"""),"執行長室 : 管理中心 : 人力資源部")</f>
        <v>執行長室 : 管理中心 : 人力資源部</v>
      </c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 t="str">
        <f>IFERROR(__xludf.DUMMYFUNCTION("""COMPUTED_VALUE"""),"執行長室 : 管理中心 : 行政總務部")</f>
        <v>執行長室 : 管理中心 : 行政總務部</v>
      </c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 t="str">
        <f>IFERROR(__xludf.DUMMYFUNCTION("""COMPUTED_VALUE"""),"執行長室 : 管理中心 : 採購部")</f>
        <v>執行長室 : 管理中心 : 採購部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 t="str">
        <f>IFERROR(__xludf.DUMMYFUNCTION("""COMPUTED_VALUE"""),"執行長室 : 研發中心 : 研發中心")</f>
        <v>執行長室 : 研發中心 : 研發中心</v>
      </c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 t="str">
        <f>IFERROR(__xludf.DUMMYFUNCTION("""COMPUTED_VALUE"""),"執行長室 : 研發中心 : 產品營運部 : 客服團隊")</f>
        <v>執行長室 : 研發中心 : 產品營運部 : 客服團隊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 t="str">
        <f>IFERROR(__xludf.DUMMYFUNCTION("""COMPUTED_VALUE"""),"執行長室 : 研發中心 : 產品設計部")</f>
        <v>執行長室 : 研發中心 : 產品設計部</v>
      </c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 t="str">
        <f>IFERROR(__xludf.DUMMYFUNCTION("""COMPUTED_VALUE"""),"執行長室 : 研發中心 : 軟體工程部")</f>
        <v>執行長室 : 研發中心 : 軟體工程部</v>
      </c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</sheetData>
  <drawing r:id="rId1"/>
</worksheet>
</file>