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ne\Documents\Electronics\CreekDepthSensor\Microchip\"/>
    </mc:Choice>
  </mc:AlternateContent>
  <bookViews>
    <workbookView xWindow="0" yWindow="0" windowWidth="19200" windowHeight="10920" activeTab="2"/>
  </bookViews>
  <sheets>
    <sheet name="Register Settings" sheetId="1" r:id="rId1"/>
    <sheet name="Clock Config" sheetId="4" r:id="rId2"/>
    <sheet name="Timer" sheetId="3" r:id="rId3"/>
    <sheet name="Power On Timing" sheetId="2" r:id="rId4"/>
    <sheet name="MSSP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E3" i="5"/>
  <c r="E4" i="5" s="1"/>
  <c r="G36" i="5"/>
  <c r="G35" i="5"/>
  <c r="G34" i="5"/>
  <c r="H34" i="5" s="1"/>
  <c r="G32" i="5"/>
  <c r="G31" i="5"/>
  <c r="G30" i="5"/>
  <c r="G29" i="5"/>
  <c r="G28" i="5"/>
  <c r="H28" i="5" s="1"/>
  <c r="I28" i="5" s="1"/>
  <c r="G26" i="5"/>
  <c r="G25" i="5"/>
  <c r="G24" i="5"/>
  <c r="H24" i="5" s="1"/>
  <c r="I24" i="5" s="1"/>
  <c r="G23" i="5"/>
  <c r="H23" i="5" s="1"/>
  <c r="I23" i="5" s="1"/>
  <c r="C4" i="4"/>
  <c r="C2" i="4"/>
  <c r="B3" i="3"/>
  <c r="B5" i="3" s="1"/>
  <c r="B7" i="3" s="1"/>
  <c r="B21" i="3"/>
  <c r="G56" i="1"/>
  <c r="G55" i="1"/>
  <c r="G54" i="1"/>
  <c r="G53" i="1"/>
  <c r="G52" i="1"/>
  <c r="G51" i="1"/>
  <c r="G50" i="1"/>
  <c r="H50" i="1" s="1"/>
  <c r="I50" i="1" s="1"/>
  <c r="G61" i="1"/>
  <c r="H61" i="1" s="1"/>
  <c r="I61" i="1" s="1"/>
  <c r="G60" i="1"/>
  <c r="H60" i="1" s="1"/>
  <c r="I60" i="1" s="1"/>
  <c r="G59" i="1"/>
  <c r="H59" i="1" s="1"/>
  <c r="I59" i="1" s="1"/>
  <c r="G58" i="1"/>
  <c r="H58" i="1" s="1"/>
  <c r="I58" i="1" s="1"/>
  <c r="G57" i="1"/>
  <c r="H57" i="1" s="1"/>
  <c r="I57" i="1" s="1"/>
  <c r="G49" i="1"/>
  <c r="G48" i="1"/>
  <c r="G47" i="1"/>
  <c r="G46" i="1"/>
  <c r="G45" i="1"/>
  <c r="H45" i="1" s="1"/>
  <c r="I45" i="1" s="1"/>
  <c r="G44" i="1"/>
  <c r="G43" i="1"/>
  <c r="G42" i="1"/>
  <c r="G41" i="1"/>
  <c r="G40" i="1"/>
  <c r="G39" i="1"/>
  <c r="G38" i="1"/>
  <c r="G37" i="1"/>
  <c r="H37" i="1" s="1"/>
  <c r="I37" i="1" s="1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B44" i="2"/>
  <c r="B45" i="2"/>
  <c r="B46" i="2"/>
  <c r="DF47" i="2"/>
  <c r="DE47" i="2"/>
  <c r="DD47" i="2"/>
  <c r="DC47" i="2"/>
  <c r="DB47" i="2"/>
  <c r="DA47" i="2"/>
  <c r="CZ47" i="2"/>
  <c r="CY47" i="2"/>
  <c r="CX47" i="2"/>
  <c r="CW47" i="2"/>
  <c r="CV47" i="2"/>
  <c r="B47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G36" i="1"/>
  <c r="G35" i="1"/>
  <c r="G34" i="1"/>
  <c r="H34" i="1" s="1"/>
  <c r="I34" i="1" s="1"/>
  <c r="G33" i="1"/>
  <c r="H33" i="1" s="1"/>
  <c r="I33" i="1" s="1"/>
  <c r="G32" i="1"/>
  <c r="H32" i="1" s="1"/>
  <c r="I32" i="1" s="1"/>
  <c r="G31" i="1"/>
  <c r="G30" i="1"/>
  <c r="G29" i="1"/>
  <c r="G28" i="1"/>
  <c r="G27" i="1"/>
  <c r="H27" i="1" s="1"/>
  <c r="I27" i="1" s="1"/>
  <c r="G26" i="1"/>
  <c r="G25" i="1"/>
  <c r="G24" i="1"/>
  <c r="H24" i="1" s="1"/>
  <c r="G23" i="1"/>
  <c r="G22" i="1"/>
  <c r="H22" i="1" s="1"/>
  <c r="I22" i="1" s="1"/>
  <c r="G21" i="1"/>
  <c r="G20" i="1"/>
  <c r="H20" i="1" s="1"/>
  <c r="I20" i="1" s="1"/>
  <c r="G19" i="1"/>
  <c r="G18" i="1"/>
  <c r="H18" i="1" s="1"/>
  <c r="I18" i="1" s="1"/>
  <c r="G17" i="1"/>
  <c r="G16" i="1"/>
  <c r="H16" i="1" s="1"/>
  <c r="G15" i="1"/>
  <c r="G14" i="1"/>
  <c r="G13" i="1"/>
  <c r="G12" i="1"/>
  <c r="G11" i="1"/>
  <c r="G10" i="1"/>
  <c r="G9" i="1"/>
  <c r="G8" i="1"/>
  <c r="G7" i="1"/>
  <c r="H7" i="1" s="1"/>
  <c r="I7" i="1" s="1"/>
  <c r="G6" i="1"/>
  <c r="G5" i="1"/>
  <c r="G4" i="1"/>
  <c r="G3" i="1"/>
  <c r="G2" i="1"/>
  <c r="H2" i="1" s="1"/>
  <c r="H25" i="5" l="1"/>
  <c r="I25" i="5" s="1"/>
  <c r="E5" i="5"/>
  <c r="E6" i="5" s="1"/>
  <c r="E7" i="5" s="1"/>
  <c r="E8" i="5" s="1"/>
  <c r="H35" i="5"/>
  <c r="I35" i="5" s="1"/>
  <c r="I34" i="5"/>
  <c r="H29" i="5"/>
  <c r="H26" i="5"/>
  <c r="I26" i="5" s="1"/>
  <c r="B17" i="3"/>
  <c r="H51" i="1"/>
  <c r="I51" i="1" s="1"/>
  <c r="B10" i="3"/>
  <c r="B14" i="3" s="1"/>
  <c r="B8" i="3"/>
  <c r="B12" i="3" s="1"/>
  <c r="B9" i="3"/>
  <c r="B13" i="3" s="1"/>
  <c r="H46" i="1"/>
  <c r="H38" i="1"/>
  <c r="I38" i="1" s="1"/>
  <c r="H35" i="1"/>
  <c r="I35" i="1" s="1"/>
  <c r="H36" i="1"/>
  <c r="I36" i="1" s="1"/>
  <c r="H23" i="1"/>
  <c r="I23" i="1" s="1"/>
  <c r="H28" i="1"/>
  <c r="H25" i="1"/>
  <c r="I25" i="1" s="1"/>
  <c r="I24" i="1"/>
  <c r="H21" i="1"/>
  <c r="I21" i="1" s="1"/>
  <c r="H19" i="1"/>
  <c r="I19" i="1" s="1"/>
  <c r="H17" i="1"/>
  <c r="I17" i="1" s="1"/>
  <c r="I16" i="1"/>
  <c r="H8" i="1"/>
  <c r="H3" i="1"/>
  <c r="I3" i="1" s="1"/>
  <c r="I2" i="1"/>
  <c r="H4" i="1"/>
  <c r="I4" i="1" s="1"/>
  <c r="I29" i="5" l="1"/>
  <c r="H30" i="5"/>
  <c r="B18" i="3"/>
  <c r="B23" i="3"/>
  <c r="H52" i="1"/>
  <c r="I46" i="1"/>
  <c r="H47" i="1"/>
  <c r="H39" i="1"/>
  <c r="H26" i="1"/>
  <c r="I26" i="1" s="1"/>
  <c r="I28" i="1"/>
  <c r="H29" i="1"/>
  <c r="H9" i="1"/>
  <c r="I8" i="1"/>
  <c r="H5" i="1"/>
  <c r="I5" i="1" s="1"/>
  <c r="I30" i="5" l="1"/>
  <c r="H31" i="5"/>
  <c r="I52" i="1"/>
  <c r="H53" i="1"/>
  <c r="I39" i="1"/>
  <c r="H40" i="1"/>
  <c r="H48" i="1"/>
  <c r="I47" i="1"/>
  <c r="I29" i="1"/>
  <c r="H30" i="1"/>
  <c r="H10" i="1"/>
  <c r="I9" i="1"/>
  <c r="H6" i="1"/>
  <c r="I6" i="1" s="1"/>
  <c r="I31" i="5" l="1"/>
  <c r="H32" i="5"/>
  <c r="I32" i="5" s="1"/>
  <c r="I53" i="1"/>
  <c r="H54" i="1"/>
  <c r="I48" i="1"/>
  <c r="H49" i="1"/>
  <c r="I49" i="1" s="1"/>
  <c r="I40" i="1"/>
  <c r="H41" i="1"/>
  <c r="I30" i="1"/>
  <c r="H31" i="1"/>
  <c r="I31" i="1" s="1"/>
  <c r="H11" i="1"/>
  <c r="I10" i="1"/>
  <c r="I54" i="1" l="1"/>
  <c r="H55" i="1"/>
  <c r="I41" i="1"/>
  <c r="H42" i="1"/>
  <c r="H12" i="1"/>
  <c r="I11" i="1"/>
  <c r="I55" i="1" l="1"/>
  <c r="H56" i="1"/>
  <c r="I56" i="1" s="1"/>
  <c r="I42" i="1"/>
  <c r="H43" i="1"/>
  <c r="H13" i="1"/>
  <c r="I12" i="1"/>
  <c r="I43" i="1" l="1"/>
  <c r="H44" i="1"/>
  <c r="I44" i="1" s="1"/>
  <c r="H14" i="1"/>
  <c r="I13" i="1"/>
  <c r="H15" i="1" l="1"/>
  <c r="I15" i="1" s="1"/>
  <c r="I14" i="1"/>
</calcChain>
</file>

<file path=xl/comments1.xml><?xml version="1.0" encoding="utf-8"?>
<comments xmlns="http://schemas.openxmlformats.org/spreadsheetml/2006/main">
  <authors>
    <author>Shane Hazzard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Shane Hazzard:</t>
        </r>
        <r>
          <rPr>
            <sz val="9"/>
            <color indexed="81"/>
            <rFont val="Tahoma"/>
            <family val="2"/>
          </rPr>
          <t xml:space="preserve">
This is not a programmable element. It's a configuration register for power-on behavior</t>
        </r>
      </text>
    </comment>
  </commentList>
</comments>
</file>

<file path=xl/comments2.xml><?xml version="1.0" encoding="utf-8"?>
<comments xmlns="http://schemas.openxmlformats.org/spreadsheetml/2006/main">
  <authors>
    <author>Shane Hazzard</author>
  </authors>
  <commentList>
    <comment ref="M5" authorId="0" shapeId="0">
      <text>
        <r>
          <rPr>
            <b/>
            <sz val="9"/>
            <color indexed="81"/>
            <rFont val="Tahoma"/>
            <family val="2"/>
          </rPr>
          <t>Shane Hazzard:</t>
        </r>
        <r>
          <rPr>
            <sz val="9"/>
            <color indexed="81"/>
            <rFont val="Tahoma"/>
            <family val="2"/>
          </rPr>
          <t xml:space="preserve">
Just guessing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Shane Hazzard:</t>
        </r>
        <r>
          <rPr>
            <sz val="9"/>
            <color indexed="81"/>
            <rFont val="Tahoma"/>
            <family val="2"/>
          </rPr>
          <t xml:space="preserve">
Reset here is POR Reset OR PWRT_OUT_n. This is because I have it enabled and am ignoring the other ways to reset the device</t>
        </r>
      </text>
    </comment>
  </commentList>
</comments>
</file>

<file path=xl/sharedStrings.xml><?xml version="1.0" encoding="utf-8"?>
<sst xmlns="http://schemas.openxmlformats.org/spreadsheetml/2006/main" count="276" uniqueCount="226">
  <si>
    <t>Register</t>
  </si>
  <si>
    <t>Field</t>
  </si>
  <si>
    <t>FCMEN</t>
  </si>
  <si>
    <t>Value</t>
  </si>
  <si>
    <t>CSWEN</t>
  </si>
  <si>
    <t>MSB</t>
  </si>
  <si>
    <t>LSB</t>
  </si>
  <si>
    <t>CLKOUTEN_n</t>
  </si>
  <si>
    <t>Fail-safe timer disabled</t>
  </si>
  <si>
    <t xml:space="preserve">CLKOUT on pin disabled </t>
  </si>
  <si>
    <t>RSTOSC</t>
  </si>
  <si>
    <t>FEXTOSC</t>
  </si>
  <si>
    <t>No external oscillator</t>
  </si>
  <si>
    <t>CONFIG2</t>
  </si>
  <si>
    <t>CONFIG1</t>
  </si>
  <si>
    <t>DEBUG_n</t>
  </si>
  <si>
    <t>Disable debugger</t>
  </si>
  <si>
    <t>STVREN</t>
  </si>
  <si>
    <t>Stack overflow causes reset</t>
  </si>
  <si>
    <t>PPS1WAY</t>
  </si>
  <si>
    <t>Don't lock the PPS!</t>
  </si>
  <si>
    <t>BORV</t>
  </si>
  <si>
    <t>Low voltage brownout detection</t>
  </si>
  <si>
    <t>BOREN</t>
  </si>
  <si>
    <t>Enable, ignore SBOREN</t>
  </si>
  <si>
    <t>LPBOREN_n</t>
  </si>
  <si>
    <t>Don't enable low-power BOR (brown-out reset)</t>
  </si>
  <si>
    <t>WDTE</t>
  </si>
  <si>
    <t>Watchdog timer not running</t>
  </si>
  <si>
    <t>PWRTE_n</t>
  </si>
  <si>
    <t>Power-up timer enabled</t>
  </si>
  <si>
    <t>MCLRE</t>
  </si>
  <si>
    <t>CONFIG3</t>
  </si>
  <si>
    <t>LVP</t>
  </si>
  <si>
    <t>Low-voltage programming is enabled (forces the pin to be MCLR_n)</t>
  </si>
  <si>
    <t>Ignore (LVP is 1)</t>
  </si>
  <si>
    <t>WRT</t>
  </si>
  <si>
    <t>Write protection off</t>
  </si>
  <si>
    <t>Summary</t>
  </si>
  <si>
    <t>Note</t>
  </si>
  <si>
    <t>Left-shifted value</t>
  </si>
  <si>
    <t>CONFIG4</t>
  </si>
  <si>
    <t>CPD_n</t>
  </si>
  <si>
    <t>CP_n</t>
  </si>
  <si>
    <t>Don't enable code protection</t>
  </si>
  <si>
    <t>OSCCON1</t>
  </si>
  <si>
    <t>NOSC</t>
  </si>
  <si>
    <t>Summary (dec)</t>
  </si>
  <si>
    <t>NDIV</t>
  </si>
  <si>
    <t>OSCCON2</t>
  </si>
  <si>
    <t>COSC</t>
  </si>
  <si>
    <t>CDIV</t>
  </si>
  <si>
    <t>OSCCON3</t>
  </si>
  <si>
    <t>CSWHOLD</t>
  </si>
  <si>
    <t>Clock switch won't hold</t>
  </si>
  <si>
    <t>SOSCPWR</t>
  </si>
  <si>
    <t>Ignore secondary oscillator power mode</t>
  </si>
  <si>
    <t>SOSCBE</t>
  </si>
  <si>
    <t>Secondary oscillator configured as a crystal (who cares)</t>
  </si>
  <si>
    <t>OSCEN</t>
  </si>
  <si>
    <t>EXTOEN</t>
  </si>
  <si>
    <t>Ext. osc enable</t>
  </si>
  <si>
    <t>HFOEN</t>
  </si>
  <si>
    <t>HF Osc. Enabled</t>
  </si>
  <si>
    <t>LFOEN</t>
  </si>
  <si>
    <t>LF Osc. Not enabled</t>
  </si>
  <si>
    <t>SOSCEN</t>
  </si>
  <si>
    <t>Secondary timer osc. Enabled elsewhere</t>
  </si>
  <si>
    <t>ADOEN</t>
  </si>
  <si>
    <t>Don't enable the ADC RC</t>
  </si>
  <si>
    <t>Manual oscillator enable</t>
  </si>
  <si>
    <t>OSCFRQ</t>
  </si>
  <si>
    <t>HFFRQ</t>
  </si>
  <si>
    <t>HFINTOSC (32MHz)</t>
  </si>
  <si>
    <t>OSCTUNE</t>
  </si>
  <si>
    <t>HFTUN</t>
  </si>
  <si>
    <t>Nominal</t>
  </si>
  <si>
    <t>INTCON</t>
  </si>
  <si>
    <t>GIE</t>
  </si>
  <si>
    <t>Global Interrupt Enable</t>
  </si>
  <si>
    <t>PEIE</t>
  </si>
  <si>
    <t>Peripheral Interrupt Enable</t>
  </si>
  <si>
    <t>INTEDG</t>
  </si>
  <si>
    <t>Interrupt Edge Select</t>
  </si>
  <si>
    <t>Signal</t>
  </si>
  <si>
    <t>ms</t>
  </si>
  <si>
    <t>Time (milliseconds)</t>
  </si>
  <si>
    <t>Vdd</t>
  </si>
  <si>
    <t>POR_Used</t>
  </si>
  <si>
    <t>LFINTOSC Running</t>
  </si>
  <si>
    <t>Reset</t>
  </si>
  <si>
    <t>PWRT_OUT</t>
  </si>
  <si>
    <t>PWRTn</t>
  </si>
  <si>
    <t>PIE1</t>
  </si>
  <si>
    <t>TMR1GIE</t>
  </si>
  <si>
    <t>Timer1 Gate Interrupt Enable</t>
  </si>
  <si>
    <t>ADIE</t>
  </si>
  <si>
    <t>ADC interrupt enable</t>
  </si>
  <si>
    <t>TXIE</t>
  </si>
  <si>
    <t>EUSART receive interrupt enable</t>
  </si>
  <si>
    <t>RCIE</t>
  </si>
  <si>
    <t>EUSART transmit interrupt enable</t>
  </si>
  <si>
    <t>SSP1IE</t>
  </si>
  <si>
    <t>Enable the MSSP interrupt</t>
  </si>
  <si>
    <t>BCL1IE</t>
  </si>
  <si>
    <t>Disable the MSSP bus collision interrupt</t>
  </si>
  <si>
    <t>TMR2IE</t>
  </si>
  <si>
    <t>Timer2 to PR2 match interrupt</t>
  </si>
  <si>
    <t>TMR1IE</t>
  </si>
  <si>
    <t>Timer1 overflow interrupt</t>
  </si>
  <si>
    <t>T1CON</t>
  </si>
  <si>
    <t>TMR1CS</t>
  </si>
  <si>
    <t>T1CKPS</t>
  </si>
  <si>
    <t>System Clock</t>
  </si>
  <si>
    <t>HFOSC</t>
  </si>
  <si>
    <t>kHz</t>
  </si>
  <si>
    <t>Use Div/4?</t>
  </si>
  <si>
    <t>Used Clock</t>
  </si>
  <si>
    <t>T1 Prescaler</t>
  </si>
  <si>
    <t>Timer1 clock</t>
  </si>
  <si>
    <t>Minimum Time</t>
  </si>
  <si>
    <t>Maximum Time</t>
  </si>
  <si>
    <t>Resolution</t>
  </si>
  <si>
    <t>Speed of sound</t>
  </si>
  <si>
    <t>m/s</t>
  </si>
  <si>
    <t>mm</t>
  </si>
  <si>
    <t>T1SOSC</t>
  </si>
  <si>
    <t>Use SOSC as the clock source</t>
  </si>
  <si>
    <t>T1SYNC</t>
  </si>
  <si>
    <t>Low-true. DON'T synchronize</t>
  </si>
  <si>
    <t>TMR1ON</t>
  </si>
  <si>
    <t>Disable the timer until ready</t>
  </si>
  <si>
    <t>SSP1CLKPPS</t>
  </si>
  <si>
    <t>SSP1DATPPS</t>
  </si>
  <si>
    <t>SSP1SSPPS</t>
  </si>
  <si>
    <t>RA5PPS</t>
  </si>
  <si>
    <t>T1GPPS</t>
  </si>
  <si>
    <t>CLK on RA1</t>
  </si>
  <si>
    <t>MOSI on RA2</t>
  </si>
  <si>
    <t>SS on RA0</t>
  </si>
  <si>
    <t>Timer1 Gate on RA4</t>
  </si>
  <si>
    <t>MISO on RA5</t>
  </si>
  <si>
    <t>T1GCON</t>
  </si>
  <si>
    <t>TMR1GE</t>
  </si>
  <si>
    <t>Timer 1 Gate Enable</t>
  </si>
  <si>
    <t>T1GPOL</t>
  </si>
  <si>
    <t>Active high</t>
  </si>
  <si>
    <t>T1GTM</t>
  </si>
  <si>
    <t>Timer 1 Gate Toggle is disabled</t>
  </si>
  <si>
    <t>T1GSPM</t>
  </si>
  <si>
    <t>T1 Single-pulse mode disabled</t>
  </si>
  <si>
    <t>T1GGO/DONE_n</t>
  </si>
  <si>
    <t>Ignore (single-pulse)</t>
  </si>
  <si>
    <t>T1GVAL</t>
  </si>
  <si>
    <t>Ignore (timer 1 gate value)</t>
  </si>
  <si>
    <t>T1GSS</t>
  </si>
  <si>
    <t>Timer 1 gate pin</t>
  </si>
  <si>
    <t>Time</t>
  </si>
  <si>
    <t>Expected count</t>
  </si>
  <si>
    <t>Hex</t>
  </si>
  <si>
    <t>Decimal</t>
  </si>
  <si>
    <t>Actual count</t>
  </si>
  <si>
    <t>Minimum Dist.</t>
  </si>
  <si>
    <t>Maximum Dist.</t>
  </si>
  <si>
    <t>m</t>
  </si>
  <si>
    <t>No clock divider</t>
  </si>
  <si>
    <t>HFINTOSC (32 MHz capable)</t>
  </si>
  <si>
    <t>No prescaling</t>
  </si>
  <si>
    <t>NDIV lookup</t>
  </si>
  <si>
    <t>OSCFRQ Lookup</t>
  </si>
  <si>
    <t>MHz</t>
  </si>
  <si>
    <t>Reserved</t>
  </si>
  <si>
    <t>Count ratio</t>
  </si>
  <si>
    <t>Actual to expected</t>
  </si>
  <si>
    <t>Y</t>
  </si>
  <si>
    <t>1f3f</t>
  </si>
  <si>
    <t>Result</t>
  </si>
  <si>
    <t>HFFRQ Lookup</t>
  </si>
  <si>
    <t>16 MHz out of the HFINTOSC</t>
  </si>
  <si>
    <t>Timer1 Clock source is Fosc/4</t>
  </si>
  <si>
    <t>Allow writing to NDIV/NOSC</t>
  </si>
  <si>
    <t>SDO</t>
  </si>
  <si>
    <t>SDI</t>
  </si>
  <si>
    <t>Function</t>
  </si>
  <si>
    <t>SCK</t>
  </si>
  <si>
    <t>SS*</t>
  </si>
  <si>
    <t>Direction</t>
  </si>
  <si>
    <t>Input</t>
  </si>
  <si>
    <t>Output</t>
  </si>
  <si>
    <t>TRISA bit</t>
  </si>
  <si>
    <t>Port</t>
  </si>
  <si>
    <t>RA5</t>
  </si>
  <si>
    <t>RA2</t>
  </si>
  <si>
    <t>RA1</t>
  </si>
  <si>
    <t>RA0</t>
  </si>
  <si>
    <t>RA3</t>
  </si>
  <si>
    <t>RA4</t>
  </si>
  <si>
    <t>MCLR*</t>
  </si>
  <si>
    <t>T1Gate</t>
  </si>
  <si>
    <t>SSP1STAT</t>
  </si>
  <si>
    <t>Name</t>
  </si>
  <si>
    <t>Dec.</t>
  </si>
  <si>
    <t>Cum. Dec</t>
  </si>
  <si>
    <t>Cum. Hex</t>
  </si>
  <si>
    <t>SMP</t>
  </si>
  <si>
    <t>CKE</t>
  </si>
  <si>
    <t>Transmit occurs from idle to active clock</t>
  </si>
  <si>
    <t>Don't care (I2C mode only)</t>
  </si>
  <si>
    <t>Various</t>
  </si>
  <si>
    <t>BF</t>
  </si>
  <si>
    <t>Buffer full (read-only)</t>
  </si>
  <si>
    <t>SSP1CON1</t>
  </si>
  <si>
    <t>WCOL</t>
  </si>
  <si>
    <t>Write Collision detect</t>
  </si>
  <si>
    <t>SSPOV</t>
  </si>
  <si>
    <t>Receive overflow (set when a new byte is received w/ the SSP1BUF reg not read)</t>
  </si>
  <si>
    <t>SSPEN</t>
  </si>
  <si>
    <t>Enable SPI</t>
  </si>
  <si>
    <t>CKP</t>
  </si>
  <si>
    <t>Clock idle is low</t>
  </si>
  <si>
    <t>SSPM</t>
  </si>
  <si>
    <t>SSP1CON3</t>
  </si>
  <si>
    <t>I2C bits</t>
  </si>
  <si>
    <t>BOEN</t>
  </si>
  <si>
    <t>Buffer overwrite disabled (ignore new writes)</t>
  </si>
  <si>
    <t>SPI Slave mode, use clk &amp;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</si>
</sst>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wrapText="1"/>
    </xf>
    <xf numFmtId="0" fontId="0" fillId="0" borderId="0" xfId="0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1" xfId="0" applyFill="1" applyBorder="1"/>
    <xf numFmtId="0" fontId="0" fillId="0" borderId="1" xfId="0" applyFill="1" applyBorder="1"/>
    <xf numFmtId="0" fontId="0" fillId="0" borderId="0" xfId="0" applyNumberFormat="1"/>
    <xf numFmtId="0" fontId="0" fillId="0" borderId="9" xfId="0" applyFill="1" applyBorder="1"/>
    <xf numFmtId="0" fontId="0" fillId="0" borderId="0" xfId="0" applyAlignment="1">
      <alignment horizontal="right"/>
    </xf>
    <xf numFmtId="11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'Power On Timing'!$A$43</c:f>
              <c:strCache>
                <c:ptCount val="1"/>
                <c:pt idx="0">
                  <c:v>Vdd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'Power On Timing'!$B$43:$CU$43</c:f>
              <c:numCache>
                <c:formatCode>General</c:formatCode>
                <c:ptCount val="98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C-48A5-A3BC-2B5AE3E60879}"/>
            </c:ext>
          </c:extLst>
        </c:ser>
        <c:ser>
          <c:idx val="1"/>
          <c:order val="1"/>
          <c:tx>
            <c:strRef>
              <c:f>'Power On Timing'!$A$44</c:f>
              <c:strCache>
                <c:ptCount val="1"/>
                <c:pt idx="0">
                  <c:v>POR_Used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'Power On Timing'!$B$44:$CU$44</c:f>
              <c:numCache>
                <c:formatCode>General</c:formatCode>
                <c:ptCount val="98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C-48A5-A3BC-2B5AE3E60879}"/>
            </c:ext>
          </c:extLst>
        </c:ser>
        <c:ser>
          <c:idx val="2"/>
          <c:order val="2"/>
          <c:tx>
            <c:strRef>
              <c:f>'Power On Timing'!$A$45</c:f>
              <c:strCache>
                <c:ptCount val="1"/>
                <c:pt idx="0">
                  <c:v>LFINTOSC Running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'Power On Timing'!$B$45:$CU$45</c:f>
              <c:numCache>
                <c:formatCode>General</c:formatCode>
                <c:ptCount val="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C-48A5-A3BC-2B5AE3E60879}"/>
            </c:ext>
          </c:extLst>
        </c:ser>
        <c:ser>
          <c:idx val="3"/>
          <c:order val="3"/>
          <c:tx>
            <c:strRef>
              <c:f>'Power On Timing'!$A$46</c:f>
              <c:strCache>
                <c:ptCount val="1"/>
                <c:pt idx="0">
                  <c:v>PWRT_OUT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'Power On Timing'!$B$46:$CU$46</c:f>
              <c:numCache>
                <c:formatCode>General</c:formatCode>
                <c:ptCount val="9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AC-48A5-A3BC-2B5AE3E60879}"/>
            </c:ext>
          </c:extLst>
        </c:ser>
        <c:ser>
          <c:idx val="4"/>
          <c:order val="4"/>
          <c:tx>
            <c:strRef>
              <c:f>'Power On Timing'!$A$47</c:f>
              <c:strCache>
                <c:ptCount val="1"/>
                <c:pt idx="0">
                  <c:v>PWRTn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'Power On Timing'!$B$47:$CU$47</c:f>
              <c:numCache>
                <c:formatCode>General</c:formatCode>
                <c:ptCount val="9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AC-48A5-A3BC-2B5AE3E60879}"/>
            </c:ext>
          </c:extLst>
        </c:ser>
        <c:ser>
          <c:idx val="5"/>
          <c:order val="5"/>
          <c:tx>
            <c:strRef>
              <c:f>'Power On Timing'!$A$48</c:f>
              <c:strCache>
                <c:ptCount val="1"/>
                <c:pt idx="0">
                  <c:v>Reset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'Power On Timing'!$B$48:$CU$48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AC-48A5-A3BC-2B5AE3E60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476936"/>
        <c:axId val="442475952"/>
      </c:lineChart>
      <c:catAx>
        <c:axId val="44247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75952"/>
        <c:crosses val="autoZero"/>
        <c:auto val="1"/>
        <c:lblAlgn val="ctr"/>
        <c:lblOffset val="100"/>
        <c:noMultiLvlLbl val="0"/>
      </c:catAx>
      <c:valAx>
        <c:axId val="442475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247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18</xdr:col>
      <xdr:colOff>553463</xdr:colOff>
      <xdr:row>26</xdr:row>
      <xdr:rowOff>57823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190500"/>
          <a:ext cx="7259063" cy="4820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209550</xdr:colOff>
      <xdr:row>0</xdr:row>
      <xdr:rowOff>133350</xdr:rowOff>
    </xdr:from>
    <xdr:to>
      <xdr:col>16</xdr:col>
      <xdr:colOff>210571</xdr:colOff>
      <xdr:row>34</xdr:row>
      <xdr:rowOff>172359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8950" y="133350"/>
          <a:ext cx="7316221" cy="65160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8</xdr:row>
      <xdr:rowOff>76200</xdr:rowOff>
    </xdr:from>
    <xdr:to>
      <xdr:col>31</xdr:col>
      <xdr:colOff>20221</xdr:colOff>
      <xdr:row>39</xdr:row>
      <xdr:rowOff>181814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600200"/>
          <a:ext cx="8392696" cy="6011114"/>
        </a:xfrm>
        <a:prstGeom prst="rect">
          <a:avLst/>
        </a:prstGeom>
      </xdr:spPr>
    </xdr:pic>
    <xdr:clientData/>
  </xdr:twoCellAnchor>
  <xdr:twoCellAnchor editAs="oneCell">
    <xdr:from>
      <xdr:col>17</xdr:col>
      <xdr:colOff>238125</xdr:colOff>
      <xdr:row>27</xdr:row>
      <xdr:rowOff>0</xdr:rowOff>
    </xdr:from>
    <xdr:to>
      <xdr:col>21</xdr:col>
      <xdr:colOff>114300</xdr:colOff>
      <xdr:row>28</xdr:row>
      <xdr:rowOff>104775</xdr:rowOff>
    </xdr:to>
    <xdr:sp macro="" textlink="">
      <xdr:nvSpPr>
        <xdr:cNvPr id="3" name="TextBox 2"/>
        <xdr:cNvSpPr txBox="1"/>
      </xdr:nvSpPr>
      <xdr:spPr>
        <a:xfrm>
          <a:off x="5229225" y="5143500"/>
          <a:ext cx="8667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POR_Used</a:t>
          </a:r>
        </a:p>
      </xdr:txBody>
    </xdr:sp>
    <xdr:clientData/>
  </xdr:twoCellAnchor>
  <xdr:twoCellAnchor editAs="oneCell">
    <xdr:from>
      <xdr:col>16</xdr:col>
      <xdr:colOff>190500</xdr:colOff>
      <xdr:row>28</xdr:row>
      <xdr:rowOff>104775</xdr:rowOff>
    </xdr:from>
    <xdr:to>
      <xdr:col>19</xdr:col>
      <xdr:colOff>176213</xdr:colOff>
      <xdr:row>30</xdr:row>
      <xdr:rowOff>114300</xdr:rowOff>
    </xdr:to>
    <xdr:cxnSp macro="">
      <xdr:nvCxnSpPr>
        <xdr:cNvPr id="5" name="Straight Arrow Connector 4"/>
        <xdr:cNvCxnSpPr>
          <a:stCxn id="3" idx="2"/>
        </xdr:cNvCxnSpPr>
      </xdr:nvCxnSpPr>
      <xdr:spPr>
        <a:xfrm flipH="1">
          <a:off x="4933950" y="5438775"/>
          <a:ext cx="728663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95250</xdr:colOff>
      <xdr:row>30</xdr:row>
      <xdr:rowOff>95250</xdr:rowOff>
    </xdr:from>
    <xdr:to>
      <xdr:col>25</xdr:col>
      <xdr:colOff>28575</xdr:colOff>
      <xdr:row>32</xdr:row>
      <xdr:rowOff>9525</xdr:rowOff>
    </xdr:to>
    <xdr:sp macro="" textlink="">
      <xdr:nvSpPr>
        <xdr:cNvPr id="6" name="TextBox 5"/>
        <xdr:cNvSpPr txBox="1"/>
      </xdr:nvSpPr>
      <xdr:spPr>
        <a:xfrm>
          <a:off x="6076950" y="5810250"/>
          <a:ext cx="9239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PWRT_Out</a:t>
          </a:r>
        </a:p>
      </xdr:txBody>
    </xdr:sp>
    <xdr:clientData/>
  </xdr:twoCellAnchor>
  <xdr:twoCellAnchor editAs="oneCell">
    <xdr:from>
      <xdr:col>25</xdr:col>
      <xdr:colOff>19050</xdr:colOff>
      <xdr:row>27</xdr:row>
      <xdr:rowOff>123825</xdr:rowOff>
    </xdr:from>
    <xdr:to>
      <xdr:col>28</xdr:col>
      <xdr:colOff>200025</xdr:colOff>
      <xdr:row>29</xdr:row>
      <xdr:rowOff>38100</xdr:rowOff>
    </xdr:to>
    <xdr:sp macro="" textlink="">
      <xdr:nvSpPr>
        <xdr:cNvPr id="7" name="TextBox 6"/>
        <xdr:cNvSpPr txBox="1"/>
      </xdr:nvSpPr>
      <xdr:spPr>
        <a:xfrm>
          <a:off x="6991350" y="5267325"/>
          <a:ext cx="9239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PWRTn</a:t>
          </a:r>
        </a:p>
      </xdr:txBody>
    </xdr:sp>
    <xdr:clientData/>
  </xdr:twoCellAnchor>
  <xdr:twoCellAnchor editAs="oneCell">
    <xdr:from>
      <xdr:col>25</xdr:col>
      <xdr:colOff>57150</xdr:colOff>
      <xdr:row>22</xdr:row>
      <xdr:rowOff>57150</xdr:rowOff>
    </xdr:from>
    <xdr:to>
      <xdr:col>28</xdr:col>
      <xdr:colOff>238125</xdr:colOff>
      <xdr:row>23</xdr:row>
      <xdr:rowOff>161925</xdr:rowOff>
    </xdr:to>
    <xdr:sp macro="" textlink="">
      <xdr:nvSpPr>
        <xdr:cNvPr id="8" name="TextBox 7"/>
        <xdr:cNvSpPr txBox="1"/>
      </xdr:nvSpPr>
      <xdr:spPr>
        <a:xfrm>
          <a:off x="7029450" y="4248150"/>
          <a:ext cx="9239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PWRT_Out</a:t>
          </a:r>
        </a:p>
      </xdr:txBody>
    </xdr:sp>
    <xdr:clientData/>
  </xdr:twoCellAnchor>
  <xdr:twoCellAnchor>
    <xdr:from>
      <xdr:col>34</xdr:col>
      <xdr:colOff>72836</xdr:colOff>
      <xdr:row>9</xdr:row>
      <xdr:rowOff>17929</xdr:rowOff>
    </xdr:from>
    <xdr:to>
      <xdr:col>65</xdr:col>
      <xdr:colOff>-1</xdr:colOff>
      <xdr:row>32</xdr:row>
      <xdr:rowOff>123264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0</xdr:row>
      <xdr:rowOff>0</xdr:rowOff>
    </xdr:from>
    <xdr:to>
      <xdr:col>8</xdr:col>
      <xdr:colOff>247254</xdr:colOff>
      <xdr:row>16</xdr:row>
      <xdr:rowOff>57150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8025" y="0"/>
          <a:ext cx="4095354" cy="310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1"/>
  <sheetViews>
    <sheetView workbookViewId="0">
      <selection activeCell="A16" sqref="A16:I16"/>
    </sheetView>
  </sheetViews>
  <sheetFormatPr defaultRowHeight="15" x14ac:dyDescent="0.25"/>
  <cols>
    <col min="1" max="1" width="24.42578125" customWidth="1"/>
    <col min="2" max="2" width="6.5703125" customWidth="1"/>
    <col min="3" max="3" width="5.42578125" customWidth="1"/>
    <col min="4" max="4" width="14.42578125" customWidth="1"/>
    <col min="6" max="6" width="38.42578125" style="2" customWidth="1"/>
    <col min="9" max="9" width="18.140625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1</v>
      </c>
      <c r="E1" t="s">
        <v>3</v>
      </c>
      <c r="F1" s="2" t="s">
        <v>39</v>
      </c>
      <c r="G1" t="s">
        <v>40</v>
      </c>
      <c r="H1" t="s">
        <v>47</v>
      </c>
      <c r="I1" t="s">
        <v>38</v>
      </c>
    </row>
    <row r="2" spans="1:9" x14ac:dyDescent="0.25">
      <c r="A2" s="3" t="s">
        <v>14</v>
      </c>
      <c r="B2" s="4">
        <v>13</v>
      </c>
      <c r="C2" s="4">
        <v>13</v>
      </c>
      <c r="D2" s="4" t="s">
        <v>2</v>
      </c>
      <c r="E2" s="4">
        <v>0</v>
      </c>
      <c r="F2" s="5" t="s">
        <v>8</v>
      </c>
      <c r="G2" s="4">
        <f>(2^C2)*E2</f>
        <v>0</v>
      </c>
      <c r="H2" s="4">
        <f>G2</f>
        <v>0</v>
      </c>
      <c r="I2" s="6" t="str">
        <f>CONCATENATE("0x",DEC2HEX(H2,4))</f>
        <v>0x0000</v>
      </c>
    </row>
    <row r="3" spans="1:9" x14ac:dyDescent="0.25">
      <c r="A3" s="7"/>
      <c r="B3" s="8">
        <v>11</v>
      </c>
      <c r="C3" s="8">
        <v>11</v>
      </c>
      <c r="D3" s="8" t="s">
        <v>4</v>
      </c>
      <c r="E3" s="8">
        <v>1</v>
      </c>
      <c r="F3" s="9" t="s">
        <v>180</v>
      </c>
      <c r="G3" s="8">
        <f t="shared" ref="G3:G6" si="0">(2^C3)*E3</f>
        <v>2048</v>
      </c>
      <c r="H3" s="8">
        <f>G3+H2</f>
        <v>2048</v>
      </c>
      <c r="I3" s="10" t="str">
        <f t="shared" ref="I3:I61" si="1">CONCATENATE("0x",DEC2HEX(H3,4))</f>
        <v>0x0800</v>
      </c>
    </row>
    <row r="4" spans="1:9" x14ac:dyDescent="0.25">
      <c r="A4" s="7"/>
      <c r="B4" s="8">
        <v>8</v>
      </c>
      <c r="C4" s="8">
        <v>8</v>
      </c>
      <c r="D4" s="8" t="s">
        <v>7</v>
      </c>
      <c r="E4" s="8">
        <v>1</v>
      </c>
      <c r="F4" s="9" t="s">
        <v>9</v>
      </c>
      <c r="G4" s="8">
        <f t="shared" si="0"/>
        <v>256</v>
      </c>
      <c r="H4" s="8">
        <f t="shared" ref="H4:H6" si="2">G4+H3</f>
        <v>2304</v>
      </c>
      <c r="I4" s="10" t="str">
        <f t="shared" si="1"/>
        <v>0x0900</v>
      </c>
    </row>
    <row r="5" spans="1:9" x14ac:dyDescent="0.25">
      <c r="A5" s="7"/>
      <c r="B5" s="8">
        <v>6</v>
      </c>
      <c r="C5" s="8">
        <v>4</v>
      </c>
      <c r="D5" s="8" t="s">
        <v>10</v>
      </c>
      <c r="E5" s="8">
        <v>0</v>
      </c>
      <c r="F5" s="9" t="s">
        <v>73</v>
      </c>
      <c r="G5" s="8">
        <f t="shared" si="0"/>
        <v>0</v>
      </c>
      <c r="H5" s="8">
        <f t="shared" si="2"/>
        <v>2304</v>
      </c>
      <c r="I5" s="10" t="str">
        <f t="shared" si="1"/>
        <v>0x0900</v>
      </c>
    </row>
    <row r="6" spans="1:9" x14ac:dyDescent="0.25">
      <c r="A6" s="7"/>
      <c r="B6" s="8">
        <v>2</v>
      </c>
      <c r="C6" s="8">
        <v>0</v>
      </c>
      <c r="D6" s="8" t="s">
        <v>11</v>
      </c>
      <c r="E6" s="8">
        <v>4</v>
      </c>
      <c r="F6" s="9" t="s">
        <v>12</v>
      </c>
      <c r="G6" s="8">
        <f t="shared" si="0"/>
        <v>4</v>
      </c>
      <c r="H6" s="8">
        <f t="shared" si="2"/>
        <v>2308</v>
      </c>
      <c r="I6" s="10" t="str">
        <f t="shared" si="1"/>
        <v>0x0904</v>
      </c>
    </row>
    <row r="7" spans="1:9" x14ac:dyDescent="0.25">
      <c r="A7" s="3" t="s">
        <v>13</v>
      </c>
      <c r="B7" s="4">
        <v>13</v>
      </c>
      <c r="C7" s="4">
        <v>13</v>
      </c>
      <c r="D7" s="4" t="s">
        <v>15</v>
      </c>
      <c r="E7" s="4">
        <v>1</v>
      </c>
      <c r="F7" s="5" t="s">
        <v>16</v>
      </c>
      <c r="G7" s="4">
        <f t="shared" ref="G7:G17" si="3">(2^C7)*E7</f>
        <v>8192</v>
      </c>
      <c r="H7" s="4">
        <f t="shared" ref="H7" si="4">G7</f>
        <v>8192</v>
      </c>
      <c r="I7" s="6" t="str">
        <f t="shared" si="1"/>
        <v>0x2000</v>
      </c>
    </row>
    <row r="8" spans="1:9" x14ac:dyDescent="0.25">
      <c r="A8" s="7"/>
      <c r="B8" s="8">
        <v>12</v>
      </c>
      <c r="C8" s="8">
        <v>12</v>
      </c>
      <c r="D8" s="8" t="s">
        <v>17</v>
      </c>
      <c r="E8" s="8">
        <v>1</v>
      </c>
      <c r="F8" s="9" t="s">
        <v>18</v>
      </c>
      <c r="G8" s="8">
        <f t="shared" si="3"/>
        <v>4096</v>
      </c>
      <c r="H8" s="8">
        <f t="shared" ref="H8:H19" si="5">G8+H7</f>
        <v>12288</v>
      </c>
      <c r="I8" s="10" t="str">
        <f t="shared" si="1"/>
        <v>0x3000</v>
      </c>
    </row>
    <row r="9" spans="1:9" x14ac:dyDescent="0.25">
      <c r="A9" s="7"/>
      <c r="B9" s="8">
        <v>11</v>
      </c>
      <c r="C9" s="8">
        <v>11</v>
      </c>
      <c r="D9" s="8" t="s">
        <v>19</v>
      </c>
      <c r="E9" s="8">
        <v>0</v>
      </c>
      <c r="F9" s="9" t="s">
        <v>20</v>
      </c>
      <c r="G9" s="8">
        <f t="shared" si="3"/>
        <v>0</v>
      </c>
      <c r="H9" s="8">
        <f t="shared" si="5"/>
        <v>12288</v>
      </c>
      <c r="I9" s="10" t="str">
        <f t="shared" si="1"/>
        <v>0x3000</v>
      </c>
    </row>
    <row r="10" spans="1:9" x14ac:dyDescent="0.25">
      <c r="A10" s="7"/>
      <c r="B10" s="8">
        <v>9</v>
      </c>
      <c r="C10" s="8">
        <v>9</v>
      </c>
      <c r="D10" s="8" t="s">
        <v>21</v>
      </c>
      <c r="E10" s="8">
        <v>1</v>
      </c>
      <c r="F10" s="9" t="s">
        <v>22</v>
      </c>
      <c r="G10" s="8">
        <f t="shared" si="3"/>
        <v>512</v>
      </c>
      <c r="H10" s="8">
        <f t="shared" si="5"/>
        <v>12800</v>
      </c>
      <c r="I10" s="10" t="str">
        <f t="shared" si="1"/>
        <v>0x3200</v>
      </c>
    </row>
    <row r="11" spans="1:9" x14ac:dyDescent="0.25">
      <c r="A11" s="7"/>
      <c r="B11" s="8">
        <v>7</v>
      </c>
      <c r="C11" s="8">
        <v>6</v>
      </c>
      <c r="D11" s="8" t="s">
        <v>23</v>
      </c>
      <c r="E11" s="8">
        <v>3</v>
      </c>
      <c r="F11" s="9" t="s">
        <v>24</v>
      </c>
      <c r="G11" s="8">
        <f t="shared" si="3"/>
        <v>192</v>
      </c>
      <c r="H11" s="8">
        <f t="shared" si="5"/>
        <v>12992</v>
      </c>
      <c r="I11" s="10" t="str">
        <f t="shared" si="1"/>
        <v>0x32C0</v>
      </c>
    </row>
    <row r="12" spans="1:9" ht="30" x14ac:dyDescent="0.25">
      <c r="A12" s="7"/>
      <c r="B12" s="8">
        <v>5</v>
      </c>
      <c r="C12" s="8">
        <v>5</v>
      </c>
      <c r="D12" s="8" t="s">
        <v>25</v>
      </c>
      <c r="E12" s="8">
        <v>1</v>
      </c>
      <c r="F12" s="9" t="s">
        <v>26</v>
      </c>
      <c r="G12" s="8">
        <f t="shared" si="3"/>
        <v>32</v>
      </c>
      <c r="H12" s="8">
        <f t="shared" si="5"/>
        <v>13024</v>
      </c>
      <c r="I12" s="10" t="str">
        <f t="shared" si="1"/>
        <v>0x32E0</v>
      </c>
    </row>
    <row r="13" spans="1:9" x14ac:dyDescent="0.25">
      <c r="A13" s="7"/>
      <c r="B13" s="8">
        <v>3</v>
      </c>
      <c r="C13" s="8">
        <v>2</v>
      </c>
      <c r="D13" s="8" t="s">
        <v>27</v>
      </c>
      <c r="E13" s="8">
        <v>0</v>
      </c>
      <c r="F13" s="9" t="s">
        <v>28</v>
      </c>
      <c r="G13" s="8">
        <f t="shared" si="3"/>
        <v>0</v>
      </c>
      <c r="H13" s="8">
        <f t="shared" si="5"/>
        <v>13024</v>
      </c>
      <c r="I13" s="10" t="str">
        <f t="shared" si="1"/>
        <v>0x32E0</v>
      </c>
    </row>
    <row r="14" spans="1:9" x14ac:dyDescent="0.25">
      <c r="A14" s="7"/>
      <c r="B14" s="8">
        <v>1</v>
      </c>
      <c r="C14" s="8">
        <v>1</v>
      </c>
      <c r="D14" s="8" t="s">
        <v>29</v>
      </c>
      <c r="E14" s="8">
        <v>0</v>
      </c>
      <c r="F14" s="9" t="s">
        <v>30</v>
      </c>
      <c r="G14" s="8">
        <f t="shared" si="3"/>
        <v>0</v>
      </c>
      <c r="H14" s="8">
        <f t="shared" si="5"/>
        <v>13024</v>
      </c>
      <c r="I14" s="10" t="str">
        <f t="shared" si="1"/>
        <v>0x32E0</v>
      </c>
    </row>
    <row r="15" spans="1:9" x14ac:dyDescent="0.25">
      <c r="A15" s="7"/>
      <c r="B15" s="8">
        <v>0</v>
      </c>
      <c r="C15" s="8">
        <v>0</v>
      </c>
      <c r="D15" s="8" t="s">
        <v>31</v>
      </c>
      <c r="E15" s="8">
        <v>1</v>
      </c>
      <c r="F15" s="9" t="s">
        <v>35</v>
      </c>
      <c r="G15" s="8">
        <f t="shared" si="3"/>
        <v>1</v>
      </c>
      <c r="H15" s="8">
        <f t="shared" si="5"/>
        <v>13025</v>
      </c>
      <c r="I15" s="10" t="str">
        <f t="shared" si="1"/>
        <v>0x32E1</v>
      </c>
    </row>
    <row r="16" spans="1:9" ht="30" x14ac:dyDescent="0.25">
      <c r="A16" s="3" t="s">
        <v>32</v>
      </c>
      <c r="B16" s="4">
        <v>13</v>
      </c>
      <c r="C16" s="4">
        <v>13</v>
      </c>
      <c r="D16" s="4" t="s">
        <v>33</v>
      </c>
      <c r="E16" s="4">
        <v>1</v>
      </c>
      <c r="F16" s="5" t="s">
        <v>34</v>
      </c>
      <c r="G16" s="4">
        <f t="shared" si="3"/>
        <v>8192</v>
      </c>
      <c r="H16" s="4">
        <f t="shared" ref="H16:H24" si="6">G16</f>
        <v>8192</v>
      </c>
      <c r="I16" s="6" t="str">
        <f t="shared" si="1"/>
        <v>0x2000</v>
      </c>
    </row>
    <row r="17" spans="1:9" x14ac:dyDescent="0.25">
      <c r="A17" s="7"/>
      <c r="B17" s="8">
        <v>1</v>
      </c>
      <c r="C17" s="8">
        <v>0</v>
      </c>
      <c r="D17" s="8" t="s">
        <v>36</v>
      </c>
      <c r="E17" s="8">
        <v>3</v>
      </c>
      <c r="F17" s="9" t="s">
        <v>37</v>
      </c>
      <c r="G17" s="8">
        <f t="shared" si="3"/>
        <v>3</v>
      </c>
      <c r="H17" s="8">
        <f t="shared" si="5"/>
        <v>8195</v>
      </c>
      <c r="I17" s="10" t="str">
        <f t="shared" si="1"/>
        <v>0x2003</v>
      </c>
    </row>
    <row r="18" spans="1:9" x14ac:dyDescent="0.25">
      <c r="A18" s="3" t="s">
        <v>41</v>
      </c>
      <c r="B18" s="16">
        <v>1</v>
      </c>
      <c r="C18" s="16">
        <v>1</v>
      </c>
      <c r="D18" s="16" t="s">
        <v>42</v>
      </c>
      <c r="E18" s="16">
        <v>1</v>
      </c>
      <c r="F18" s="5" t="s">
        <v>44</v>
      </c>
      <c r="G18" s="4">
        <f t="shared" ref="G18:G21" si="7">(2^C18)*E18</f>
        <v>2</v>
      </c>
      <c r="H18" s="4">
        <f t="shared" si="6"/>
        <v>2</v>
      </c>
      <c r="I18" s="6" t="str">
        <f t="shared" si="1"/>
        <v>0x0002</v>
      </c>
    </row>
    <row r="19" spans="1:9" x14ac:dyDescent="0.25">
      <c r="A19" s="11"/>
      <c r="B19" s="17">
        <v>0</v>
      </c>
      <c r="C19" s="17">
        <v>0</v>
      </c>
      <c r="D19" s="17" t="s">
        <v>43</v>
      </c>
      <c r="E19" s="17">
        <v>1</v>
      </c>
      <c r="F19" s="14"/>
      <c r="G19" s="12">
        <f t="shared" si="7"/>
        <v>1</v>
      </c>
      <c r="H19" s="12">
        <f t="shared" si="5"/>
        <v>3</v>
      </c>
      <c r="I19" s="13" t="str">
        <f t="shared" si="1"/>
        <v>0x0003</v>
      </c>
    </row>
    <row r="20" spans="1:9" x14ac:dyDescent="0.25">
      <c r="A20" s="3" t="s">
        <v>45</v>
      </c>
      <c r="B20" s="16">
        <v>6</v>
      </c>
      <c r="C20" s="16">
        <v>4</v>
      </c>
      <c r="D20" s="16" t="s">
        <v>46</v>
      </c>
      <c r="E20" s="16">
        <v>0</v>
      </c>
      <c r="F20" s="5" t="s">
        <v>166</v>
      </c>
      <c r="G20" s="4">
        <f t="shared" si="7"/>
        <v>0</v>
      </c>
      <c r="H20" s="4">
        <f t="shared" si="6"/>
        <v>0</v>
      </c>
      <c r="I20" s="6" t="str">
        <f t="shared" si="1"/>
        <v>0x0000</v>
      </c>
    </row>
    <row r="21" spans="1:9" x14ac:dyDescent="0.25">
      <c r="A21" s="11"/>
      <c r="B21" s="17">
        <v>3</v>
      </c>
      <c r="C21" s="17">
        <v>0</v>
      </c>
      <c r="D21" s="17" t="s">
        <v>48</v>
      </c>
      <c r="E21" s="17">
        <v>0</v>
      </c>
      <c r="F21" s="14" t="s">
        <v>165</v>
      </c>
      <c r="G21" s="17">
        <f t="shared" si="7"/>
        <v>0</v>
      </c>
      <c r="H21" s="12">
        <f t="shared" ref="H21" si="8">G21+H20</f>
        <v>0</v>
      </c>
      <c r="I21" s="13" t="str">
        <f t="shared" si="1"/>
        <v>0x0000</v>
      </c>
    </row>
    <row r="22" spans="1:9" x14ac:dyDescent="0.25">
      <c r="A22" s="3" t="s">
        <v>49</v>
      </c>
      <c r="B22" s="16">
        <v>6</v>
      </c>
      <c r="C22" s="16">
        <v>4</v>
      </c>
      <c r="D22" s="16" t="s">
        <v>50</v>
      </c>
      <c r="E22" s="16">
        <v>0</v>
      </c>
      <c r="F22" s="5" t="s">
        <v>166</v>
      </c>
      <c r="G22" s="4">
        <f t="shared" ref="G22:G26" si="9">(2^C22)*E22</f>
        <v>0</v>
      </c>
      <c r="H22" s="4">
        <f t="shared" si="6"/>
        <v>0</v>
      </c>
      <c r="I22" s="6" t="str">
        <f t="shared" si="1"/>
        <v>0x0000</v>
      </c>
    </row>
    <row r="23" spans="1:9" x14ac:dyDescent="0.25">
      <c r="A23" s="11"/>
      <c r="B23" s="17">
        <v>3</v>
      </c>
      <c r="C23" s="17">
        <v>0</v>
      </c>
      <c r="D23" s="17" t="s">
        <v>51</v>
      </c>
      <c r="E23" s="17">
        <v>0</v>
      </c>
      <c r="F23" s="14" t="s">
        <v>165</v>
      </c>
      <c r="G23" s="17">
        <f t="shared" si="9"/>
        <v>0</v>
      </c>
      <c r="H23" s="12">
        <f t="shared" ref="H23" si="10">G23+H22</f>
        <v>0</v>
      </c>
      <c r="I23" s="13" t="str">
        <f t="shared" si="1"/>
        <v>0x0000</v>
      </c>
    </row>
    <row r="24" spans="1:9" x14ac:dyDescent="0.25">
      <c r="A24" s="3" t="s">
        <v>52</v>
      </c>
      <c r="B24" s="16">
        <v>7</v>
      </c>
      <c r="C24" s="16">
        <v>7</v>
      </c>
      <c r="D24" s="16" t="s">
        <v>53</v>
      </c>
      <c r="E24" s="16">
        <v>0</v>
      </c>
      <c r="F24" s="5" t="s">
        <v>54</v>
      </c>
      <c r="G24" s="16">
        <f t="shared" si="9"/>
        <v>0</v>
      </c>
      <c r="H24" s="4">
        <f t="shared" si="6"/>
        <v>0</v>
      </c>
      <c r="I24" s="6" t="str">
        <f t="shared" si="1"/>
        <v>0x0000</v>
      </c>
    </row>
    <row r="25" spans="1:9" x14ac:dyDescent="0.25">
      <c r="A25" s="7"/>
      <c r="B25" s="15">
        <v>6</v>
      </c>
      <c r="C25" s="15">
        <v>6</v>
      </c>
      <c r="D25" s="15" t="s">
        <v>55</v>
      </c>
      <c r="E25" s="15">
        <v>0</v>
      </c>
      <c r="F25" s="9" t="s">
        <v>56</v>
      </c>
      <c r="G25" s="15">
        <f t="shared" si="9"/>
        <v>0</v>
      </c>
      <c r="H25" s="8">
        <f t="shared" ref="H25" si="11">G25+H24</f>
        <v>0</v>
      </c>
      <c r="I25" s="10" t="str">
        <f t="shared" si="1"/>
        <v>0x0000</v>
      </c>
    </row>
    <row r="26" spans="1:9" ht="30" x14ac:dyDescent="0.25">
      <c r="A26" s="11"/>
      <c r="B26" s="17">
        <v>5</v>
      </c>
      <c r="C26" s="17">
        <v>5</v>
      </c>
      <c r="D26" s="17" t="s">
        <v>57</v>
      </c>
      <c r="E26" s="17">
        <v>0</v>
      </c>
      <c r="F26" s="14" t="s">
        <v>58</v>
      </c>
      <c r="G26" s="17">
        <f t="shared" si="9"/>
        <v>0</v>
      </c>
      <c r="H26" s="12">
        <f t="shared" ref="H26" si="12">G26+H25</f>
        <v>0</v>
      </c>
      <c r="I26" s="13" t="str">
        <f t="shared" si="1"/>
        <v>0x0000</v>
      </c>
    </row>
    <row r="27" spans="1:9" x14ac:dyDescent="0.25">
      <c r="A27" s="3" t="s">
        <v>59</v>
      </c>
      <c r="B27" s="16">
        <v>7</v>
      </c>
      <c r="C27" s="16">
        <v>7</v>
      </c>
      <c r="D27" s="16" t="s">
        <v>60</v>
      </c>
      <c r="E27" s="16">
        <v>0</v>
      </c>
      <c r="F27" s="5" t="s">
        <v>61</v>
      </c>
      <c r="G27" s="16">
        <f t="shared" ref="G27:G31" si="13">(2^C27)*E27</f>
        <v>0</v>
      </c>
      <c r="H27" s="4">
        <f t="shared" ref="H27" si="14">G27</f>
        <v>0</v>
      </c>
      <c r="I27" s="6" t="str">
        <f t="shared" si="1"/>
        <v>0x0000</v>
      </c>
    </row>
    <row r="28" spans="1:9" x14ac:dyDescent="0.25">
      <c r="A28" s="7" t="s">
        <v>70</v>
      </c>
      <c r="B28" s="15">
        <v>6</v>
      </c>
      <c r="C28" s="15">
        <v>6</v>
      </c>
      <c r="D28" s="15" t="s">
        <v>62</v>
      </c>
      <c r="E28" s="15">
        <v>1</v>
      </c>
      <c r="F28" s="9" t="s">
        <v>63</v>
      </c>
      <c r="G28" s="8">
        <f t="shared" si="13"/>
        <v>64</v>
      </c>
      <c r="H28" s="8">
        <f t="shared" ref="H28" si="15">G28+H27</f>
        <v>64</v>
      </c>
      <c r="I28" s="10" t="str">
        <f t="shared" si="1"/>
        <v>0x0040</v>
      </c>
    </row>
    <row r="29" spans="1:9" x14ac:dyDescent="0.25">
      <c r="A29" s="7"/>
      <c r="B29" s="15">
        <v>4</v>
      </c>
      <c r="C29" s="15">
        <v>4</v>
      </c>
      <c r="D29" s="15" t="s">
        <v>64</v>
      </c>
      <c r="E29" s="15">
        <v>0</v>
      </c>
      <c r="F29" s="9" t="s">
        <v>65</v>
      </c>
      <c r="G29" s="8">
        <f t="shared" si="13"/>
        <v>0</v>
      </c>
      <c r="H29" s="8">
        <f t="shared" ref="H29:H30" si="16">G29+H28</f>
        <v>64</v>
      </c>
      <c r="I29" s="10" t="str">
        <f t="shared" si="1"/>
        <v>0x0040</v>
      </c>
    </row>
    <row r="30" spans="1:9" x14ac:dyDescent="0.25">
      <c r="A30" s="7"/>
      <c r="B30" s="15">
        <v>3</v>
      </c>
      <c r="C30" s="15">
        <v>3</v>
      </c>
      <c r="D30" s="15" t="s">
        <v>66</v>
      </c>
      <c r="E30" s="15">
        <v>0</v>
      </c>
      <c r="F30" s="9" t="s">
        <v>67</v>
      </c>
      <c r="G30" s="8">
        <f t="shared" si="13"/>
        <v>0</v>
      </c>
      <c r="H30" s="8">
        <f t="shared" si="16"/>
        <v>64</v>
      </c>
      <c r="I30" s="10" t="str">
        <f t="shared" si="1"/>
        <v>0x0040</v>
      </c>
    </row>
    <row r="31" spans="1:9" x14ac:dyDescent="0.25">
      <c r="A31" s="11"/>
      <c r="B31" s="17">
        <v>2</v>
      </c>
      <c r="C31" s="17">
        <v>2</v>
      </c>
      <c r="D31" s="17" t="s">
        <v>68</v>
      </c>
      <c r="E31" s="17">
        <v>0</v>
      </c>
      <c r="F31" s="14" t="s">
        <v>69</v>
      </c>
      <c r="G31" s="12">
        <f t="shared" si="13"/>
        <v>0</v>
      </c>
      <c r="H31" s="12">
        <f t="shared" ref="H31" si="17">G31+H30</f>
        <v>64</v>
      </c>
      <c r="I31" s="13" t="str">
        <f t="shared" si="1"/>
        <v>0x0040</v>
      </c>
    </row>
    <row r="32" spans="1:9" x14ac:dyDescent="0.25">
      <c r="A32" s="18" t="s">
        <v>71</v>
      </c>
      <c r="B32" s="20">
        <v>2</v>
      </c>
      <c r="C32" s="20">
        <v>0</v>
      </c>
      <c r="D32" s="20" t="s">
        <v>72</v>
      </c>
      <c r="E32" s="20">
        <v>6</v>
      </c>
      <c r="F32" s="21" t="s">
        <v>178</v>
      </c>
      <c r="G32" s="20">
        <f t="shared" ref="G32:G35" si="18">(2^C32)*E32</f>
        <v>6</v>
      </c>
      <c r="H32" s="19">
        <f t="shared" ref="H32:H34" si="19">G32</f>
        <v>6</v>
      </c>
      <c r="I32" s="22" t="str">
        <f t="shared" si="1"/>
        <v>0x0006</v>
      </c>
    </row>
    <row r="33" spans="1:9" x14ac:dyDescent="0.25">
      <c r="A33" s="18" t="s">
        <v>74</v>
      </c>
      <c r="B33" s="20">
        <v>5</v>
      </c>
      <c r="C33" s="20">
        <v>0</v>
      </c>
      <c r="D33" s="20" t="s">
        <v>75</v>
      </c>
      <c r="E33" s="20">
        <v>0</v>
      </c>
      <c r="F33" s="21" t="s">
        <v>76</v>
      </c>
      <c r="G33" s="20">
        <f t="shared" si="18"/>
        <v>0</v>
      </c>
      <c r="H33" s="20">
        <f t="shared" si="19"/>
        <v>0</v>
      </c>
      <c r="I33" s="23" t="str">
        <f t="shared" si="1"/>
        <v>0x0000</v>
      </c>
    </row>
    <row r="34" spans="1:9" x14ac:dyDescent="0.25">
      <c r="A34" s="3" t="s">
        <v>77</v>
      </c>
      <c r="B34" s="16">
        <v>7</v>
      </c>
      <c r="C34" s="16">
        <v>7</v>
      </c>
      <c r="D34" s="16" t="s">
        <v>78</v>
      </c>
      <c r="E34" s="16">
        <v>0</v>
      </c>
      <c r="F34" s="5" t="s">
        <v>79</v>
      </c>
      <c r="G34" s="16">
        <f t="shared" si="18"/>
        <v>0</v>
      </c>
      <c r="H34" s="4">
        <f t="shared" si="19"/>
        <v>0</v>
      </c>
      <c r="I34" s="6" t="str">
        <f t="shared" si="1"/>
        <v>0x0000</v>
      </c>
    </row>
    <row r="35" spans="1:9" x14ac:dyDescent="0.25">
      <c r="A35" s="7"/>
      <c r="B35" s="15">
        <v>6</v>
      </c>
      <c r="C35" s="15">
        <v>6</v>
      </c>
      <c r="D35" s="15" t="s">
        <v>80</v>
      </c>
      <c r="E35" s="15">
        <v>0</v>
      </c>
      <c r="F35" s="9" t="s">
        <v>81</v>
      </c>
      <c r="G35" s="8">
        <f t="shared" si="18"/>
        <v>0</v>
      </c>
      <c r="H35" s="8">
        <f t="shared" ref="H35" si="20">G35+H34</f>
        <v>0</v>
      </c>
      <c r="I35" s="10" t="str">
        <f t="shared" si="1"/>
        <v>0x0000</v>
      </c>
    </row>
    <row r="36" spans="1:9" x14ac:dyDescent="0.25">
      <c r="A36" s="11"/>
      <c r="B36" s="17">
        <v>0</v>
      </c>
      <c r="C36" s="17">
        <v>0</v>
      </c>
      <c r="D36" s="17" t="s">
        <v>82</v>
      </c>
      <c r="E36" s="17">
        <v>0</v>
      </c>
      <c r="F36" s="14" t="s">
        <v>83</v>
      </c>
      <c r="G36" s="12">
        <f t="shared" ref="G36:G38" si="21">(2^C36)*E36</f>
        <v>0</v>
      </c>
      <c r="H36" s="12">
        <f t="shared" ref="H36" si="22">G36+H35</f>
        <v>0</v>
      </c>
      <c r="I36" s="13" t="str">
        <f t="shared" si="1"/>
        <v>0x0000</v>
      </c>
    </row>
    <row r="37" spans="1:9" x14ac:dyDescent="0.25">
      <c r="A37" s="24" t="s">
        <v>93</v>
      </c>
      <c r="B37" s="16">
        <v>7</v>
      </c>
      <c r="C37" s="4">
        <v>7</v>
      </c>
      <c r="D37" s="16" t="s">
        <v>94</v>
      </c>
      <c r="E37" s="16">
        <v>1</v>
      </c>
      <c r="F37" s="5" t="s">
        <v>95</v>
      </c>
      <c r="G37" s="16">
        <f t="shared" si="21"/>
        <v>128</v>
      </c>
      <c r="H37" s="4">
        <f t="shared" ref="H37" si="23">G37</f>
        <v>128</v>
      </c>
      <c r="I37" s="6" t="str">
        <f t="shared" si="1"/>
        <v>0x0080</v>
      </c>
    </row>
    <row r="38" spans="1:9" x14ac:dyDescent="0.25">
      <c r="A38" s="7"/>
      <c r="B38" s="15">
        <v>6</v>
      </c>
      <c r="C38" s="8">
        <v>6</v>
      </c>
      <c r="D38" s="15" t="s">
        <v>96</v>
      </c>
      <c r="E38" s="15">
        <v>0</v>
      </c>
      <c r="F38" s="9" t="s">
        <v>97</v>
      </c>
      <c r="G38" s="8">
        <f t="shared" si="21"/>
        <v>0</v>
      </c>
      <c r="H38" s="8">
        <f t="shared" ref="H38" si="24">G38+H37</f>
        <v>128</v>
      </c>
      <c r="I38" s="10" t="str">
        <f t="shared" si="1"/>
        <v>0x0080</v>
      </c>
    </row>
    <row r="39" spans="1:9" x14ac:dyDescent="0.25">
      <c r="A39" s="7"/>
      <c r="B39" s="15">
        <v>5</v>
      </c>
      <c r="C39" s="8">
        <v>5</v>
      </c>
      <c r="D39" s="15" t="s">
        <v>100</v>
      </c>
      <c r="E39" s="15">
        <v>0</v>
      </c>
      <c r="F39" s="9" t="s">
        <v>99</v>
      </c>
      <c r="G39" s="8">
        <f t="shared" ref="G39:G41" si="25">(2^C39)*E39</f>
        <v>0</v>
      </c>
      <c r="H39" s="8">
        <f t="shared" ref="H39:H41" si="26">G39+H38</f>
        <v>128</v>
      </c>
      <c r="I39" s="10" t="str">
        <f t="shared" si="1"/>
        <v>0x0080</v>
      </c>
    </row>
    <row r="40" spans="1:9" x14ac:dyDescent="0.25">
      <c r="A40" s="7"/>
      <c r="B40" s="15">
        <v>4</v>
      </c>
      <c r="C40" s="8">
        <v>4</v>
      </c>
      <c r="D40" s="15" t="s">
        <v>98</v>
      </c>
      <c r="E40" s="15">
        <v>0</v>
      </c>
      <c r="F40" s="9" t="s">
        <v>101</v>
      </c>
      <c r="G40" s="8">
        <f t="shared" si="25"/>
        <v>0</v>
      </c>
      <c r="H40" s="8">
        <f t="shared" si="26"/>
        <v>128</v>
      </c>
      <c r="I40" s="10" t="str">
        <f t="shared" si="1"/>
        <v>0x0080</v>
      </c>
    </row>
    <row r="41" spans="1:9" x14ac:dyDescent="0.25">
      <c r="A41" s="7"/>
      <c r="B41" s="15">
        <v>3</v>
      </c>
      <c r="C41" s="8">
        <v>3</v>
      </c>
      <c r="D41" s="15" t="s">
        <v>102</v>
      </c>
      <c r="E41" s="15">
        <v>1</v>
      </c>
      <c r="F41" s="9" t="s">
        <v>103</v>
      </c>
      <c r="G41" s="8">
        <f t="shared" si="25"/>
        <v>8</v>
      </c>
      <c r="H41" s="8">
        <f t="shared" si="26"/>
        <v>136</v>
      </c>
      <c r="I41" s="10" t="str">
        <f t="shared" si="1"/>
        <v>0x0088</v>
      </c>
    </row>
    <row r="42" spans="1:9" x14ac:dyDescent="0.25">
      <c r="A42" s="7"/>
      <c r="B42" s="15">
        <v>2</v>
      </c>
      <c r="C42" s="8">
        <v>2</v>
      </c>
      <c r="D42" s="15" t="s">
        <v>104</v>
      </c>
      <c r="E42" s="15">
        <v>0</v>
      </c>
      <c r="F42" s="9" t="s">
        <v>105</v>
      </c>
      <c r="G42" s="8">
        <f t="shared" ref="G42" si="27">(2^C42)*E42</f>
        <v>0</v>
      </c>
      <c r="H42" s="8">
        <f t="shared" ref="H42" si="28">G42+H41</f>
        <v>136</v>
      </c>
      <c r="I42" s="10" t="str">
        <f t="shared" si="1"/>
        <v>0x0088</v>
      </c>
    </row>
    <row r="43" spans="1:9" x14ac:dyDescent="0.25">
      <c r="A43" s="7"/>
      <c r="B43" s="15">
        <v>1</v>
      </c>
      <c r="C43" s="8">
        <v>1</v>
      </c>
      <c r="D43" s="15" t="s">
        <v>106</v>
      </c>
      <c r="E43" s="15">
        <v>0</v>
      </c>
      <c r="F43" s="9" t="s">
        <v>107</v>
      </c>
      <c r="G43" s="8">
        <f t="shared" ref="G43:G46" si="29">(2^C43)*E43</f>
        <v>0</v>
      </c>
      <c r="H43" s="8">
        <f t="shared" ref="H43:H44" si="30">G43+H42</f>
        <v>136</v>
      </c>
      <c r="I43" s="10" t="str">
        <f t="shared" si="1"/>
        <v>0x0088</v>
      </c>
    </row>
    <row r="44" spans="1:9" x14ac:dyDescent="0.25">
      <c r="A44" s="11"/>
      <c r="B44" s="17">
        <v>0</v>
      </c>
      <c r="C44" s="12">
        <v>0</v>
      </c>
      <c r="D44" s="17" t="s">
        <v>108</v>
      </c>
      <c r="E44" s="17">
        <v>1</v>
      </c>
      <c r="F44" s="14" t="s">
        <v>109</v>
      </c>
      <c r="G44" s="12">
        <f t="shared" si="29"/>
        <v>1</v>
      </c>
      <c r="H44" s="12">
        <f t="shared" si="30"/>
        <v>137</v>
      </c>
      <c r="I44" s="13" t="str">
        <f t="shared" si="1"/>
        <v>0x0089</v>
      </c>
    </row>
    <row r="45" spans="1:9" x14ac:dyDescent="0.25">
      <c r="A45" s="3" t="s">
        <v>110</v>
      </c>
      <c r="B45" s="16">
        <v>7</v>
      </c>
      <c r="C45" s="16">
        <v>6</v>
      </c>
      <c r="D45" s="16" t="s">
        <v>111</v>
      </c>
      <c r="E45" s="16">
        <v>0</v>
      </c>
      <c r="F45" s="5" t="s">
        <v>179</v>
      </c>
      <c r="G45" s="16">
        <f t="shared" si="29"/>
        <v>0</v>
      </c>
      <c r="H45" s="4">
        <f t="shared" ref="H45" si="31">G45</f>
        <v>0</v>
      </c>
      <c r="I45" s="6" t="str">
        <f t="shared" si="1"/>
        <v>0x0000</v>
      </c>
    </row>
    <row r="46" spans="1:9" x14ac:dyDescent="0.25">
      <c r="A46" s="7"/>
      <c r="B46" s="15">
        <v>5</v>
      </c>
      <c r="C46" s="15">
        <v>4</v>
      </c>
      <c r="D46" s="15" t="s">
        <v>112</v>
      </c>
      <c r="E46" s="15">
        <v>0</v>
      </c>
      <c r="F46" s="9" t="s">
        <v>167</v>
      </c>
      <c r="G46" s="8">
        <f t="shared" si="29"/>
        <v>0</v>
      </c>
      <c r="H46" s="8">
        <f t="shared" ref="H46" si="32">G46+H45</f>
        <v>0</v>
      </c>
      <c r="I46" s="10" t="str">
        <f t="shared" si="1"/>
        <v>0x0000</v>
      </c>
    </row>
    <row r="47" spans="1:9" x14ac:dyDescent="0.25">
      <c r="A47" s="7"/>
      <c r="B47" s="15">
        <v>3</v>
      </c>
      <c r="C47" s="15">
        <v>3</v>
      </c>
      <c r="D47" s="15" t="s">
        <v>126</v>
      </c>
      <c r="E47" s="15">
        <v>1</v>
      </c>
      <c r="F47" s="9" t="s">
        <v>127</v>
      </c>
      <c r="G47" s="8">
        <f t="shared" ref="G47:G57" si="33">(2^C47)*E47</f>
        <v>8</v>
      </c>
      <c r="H47" s="8">
        <f t="shared" ref="H47:H49" si="34">G47+H46</f>
        <v>8</v>
      </c>
      <c r="I47" s="10" t="str">
        <f t="shared" si="1"/>
        <v>0x0008</v>
      </c>
    </row>
    <row r="48" spans="1:9" x14ac:dyDescent="0.25">
      <c r="A48" s="7"/>
      <c r="B48" s="15">
        <v>2</v>
      </c>
      <c r="C48" s="15">
        <v>2</v>
      </c>
      <c r="D48" s="15" t="s">
        <v>128</v>
      </c>
      <c r="E48" s="15">
        <v>1</v>
      </c>
      <c r="F48" s="9" t="s">
        <v>129</v>
      </c>
      <c r="G48" s="8">
        <f t="shared" si="33"/>
        <v>4</v>
      </c>
      <c r="H48" s="8">
        <f t="shared" si="34"/>
        <v>12</v>
      </c>
      <c r="I48" s="10" t="str">
        <f t="shared" si="1"/>
        <v>0x000C</v>
      </c>
    </row>
    <row r="49" spans="1:9" x14ac:dyDescent="0.25">
      <c r="A49" s="11"/>
      <c r="B49" s="17">
        <v>0</v>
      </c>
      <c r="C49" s="17">
        <v>0</v>
      </c>
      <c r="D49" s="17" t="s">
        <v>130</v>
      </c>
      <c r="E49" s="17">
        <v>0</v>
      </c>
      <c r="F49" s="14" t="s">
        <v>131</v>
      </c>
      <c r="G49" s="12">
        <f t="shared" si="33"/>
        <v>0</v>
      </c>
      <c r="H49" s="12">
        <f t="shared" si="34"/>
        <v>12</v>
      </c>
      <c r="I49" s="13" t="str">
        <f t="shared" si="1"/>
        <v>0x000C</v>
      </c>
    </row>
    <row r="50" spans="1:9" x14ac:dyDescent="0.25">
      <c r="A50" s="3" t="s">
        <v>142</v>
      </c>
      <c r="B50" s="16">
        <v>7</v>
      </c>
      <c r="C50" s="16">
        <v>7</v>
      </c>
      <c r="D50" s="16" t="s">
        <v>143</v>
      </c>
      <c r="E50" s="16">
        <v>1</v>
      </c>
      <c r="F50" s="5" t="s">
        <v>144</v>
      </c>
      <c r="G50" s="16">
        <f t="shared" si="33"/>
        <v>128</v>
      </c>
      <c r="H50" s="4">
        <f t="shared" ref="H50" si="35">G50</f>
        <v>128</v>
      </c>
      <c r="I50" s="6" t="str">
        <f t="shared" si="1"/>
        <v>0x0080</v>
      </c>
    </row>
    <row r="51" spans="1:9" x14ac:dyDescent="0.25">
      <c r="A51" s="7"/>
      <c r="B51" s="15">
        <v>6</v>
      </c>
      <c r="C51" s="15">
        <v>6</v>
      </c>
      <c r="D51" s="15" t="s">
        <v>145</v>
      </c>
      <c r="E51" s="15">
        <v>1</v>
      </c>
      <c r="F51" s="9" t="s">
        <v>146</v>
      </c>
      <c r="G51" s="8">
        <f t="shared" si="33"/>
        <v>64</v>
      </c>
      <c r="H51" s="8">
        <f t="shared" ref="H51" si="36">G51+H50</f>
        <v>192</v>
      </c>
      <c r="I51" s="10" t="str">
        <f t="shared" si="1"/>
        <v>0x00C0</v>
      </c>
    </row>
    <row r="52" spans="1:9" x14ac:dyDescent="0.25">
      <c r="A52" s="7"/>
      <c r="B52" s="15">
        <v>5</v>
      </c>
      <c r="C52" s="15">
        <v>5</v>
      </c>
      <c r="D52" s="15" t="s">
        <v>147</v>
      </c>
      <c r="E52" s="15">
        <v>0</v>
      </c>
      <c r="F52" s="9" t="s">
        <v>148</v>
      </c>
      <c r="G52" s="8">
        <f t="shared" ref="G52:G56" si="37">(2^C52)*E52</f>
        <v>0</v>
      </c>
      <c r="H52" s="8">
        <f t="shared" ref="H52:H56" si="38">G52+H51</f>
        <v>192</v>
      </c>
      <c r="I52" s="10" t="str">
        <f t="shared" si="1"/>
        <v>0x00C0</v>
      </c>
    </row>
    <row r="53" spans="1:9" x14ac:dyDescent="0.25">
      <c r="A53" s="7"/>
      <c r="B53" s="15">
        <v>4</v>
      </c>
      <c r="C53" s="15">
        <v>4</v>
      </c>
      <c r="D53" s="15" t="s">
        <v>149</v>
      </c>
      <c r="E53" s="15">
        <v>0</v>
      </c>
      <c r="F53" s="9" t="s">
        <v>150</v>
      </c>
      <c r="G53" s="8">
        <f t="shared" si="37"/>
        <v>0</v>
      </c>
      <c r="H53" s="8">
        <f t="shared" si="38"/>
        <v>192</v>
      </c>
      <c r="I53" s="10" t="str">
        <f t="shared" si="1"/>
        <v>0x00C0</v>
      </c>
    </row>
    <row r="54" spans="1:9" x14ac:dyDescent="0.25">
      <c r="A54" s="7"/>
      <c r="B54" s="15">
        <v>3</v>
      </c>
      <c r="C54" s="15">
        <v>3</v>
      </c>
      <c r="D54" s="15" t="s">
        <v>151</v>
      </c>
      <c r="E54" s="15">
        <v>0</v>
      </c>
      <c r="F54" s="9" t="s">
        <v>152</v>
      </c>
      <c r="G54" s="8">
        <f t="shared" si="37"/>
        <v>0</v>
      </c>
      <c r="H54" s="8">
        <f t="shared" si="38"/>
        <v>192</v>
      </c>
      <c r="I54" s="10" t="str">
        <f t="shared" si="1"/>
        <v>0x00C0</v>
      </c>
    </row>
    <row r="55" spans="1:9" x14ac:dyDescent="0.25">
      <c r="A55" s="7"/>
      <c r="B55" s="15">
        <v>2</v>
      </c>
      <c r="C55" s="15">
        <v>2</v>
      </c>
      <c r="D55" s="15" t="s">
        <v>153</v>
      </c>
      <c r="E55" s="15">
        <v>0</v>
      </c>
      <c r="F55" s="9" t="s">
        <v>154</v>
      </c>
      <c r="G55" s="8">
        <f t="shared" si="37"/>
        <v>0</v>
      </c>
      <c r="H55" s="8">
        <f t="shared" si="38"/>
        <v>192</v>
      </c>
      <c r="I55" s="10" t="str">
        <f t="shared" si="1"/>
        <v>0x00C0</v>
      </c>
    </row>
    <row r="56" spans="1:9" x14ac:dyDescent="0.25">
      <c r="A56" s="11"/>
      <c r="B56" s="17">
        <v>1</v>
      </c>
      <c r="C56" s="17">
        <v>0</v>
      </c>
      <c r="D56" s="17" t="s">
        <v>155</v>
      </c>
      <c r="E56" s="17">
        <v>0</v>
      </c>
      <c r="F56" s="14" t="s">
        <v>156</v>
      </c>
      <c r="G56" s="12">
        <f t="shared" si="37"/>
        <v>0</v>
      </c>
      <c r="H56" s="12">
        <f t="shared" si="38"/>
        <v>192</v>
      </c>
      <c r="I56" s="13" t="str">
        <f t="shared" si="1"/>
        <v>0x00C0</v>
      </c>
    </row>
    <row r="57" spans="1:9" x14ac:dyDescent="0.25">
      <c r="A57" t="s">
        <v>132</v>
      </c>
      <c r="B57" s="15">
        <v>4</v>
      </c>
      <c r="C57" s="15">
        <v>0</v>
      </c>
      <c r="D57" t="s">
        <v>132</v>
      </c>
      <c r="E57" s="15">
        <v>1</v>
      </c>
      <c r="F57" s="2" t="s">
        <v>137</v>
      </c>
      <c r="G57" s="15">
        <f t="shared" si="33"/>
        <v>1</v>
      </c>
      <c r="H57" s="8">
        <f t="shared" ref="H57:H61" si="39">G57</f>
        <v>1</v>
      </c>
      <c r="I57" s="10" t="str">
        <f t="shared" si="1"/>
        <v>0x0001</v>
      </c>
    </row>
    <row r="58" spans="1:9" x14ac:dyDescent="0.25">
      <c r="A58" s="18" t="s">
        <v>133</v>
      </c>
      <c r="B58" s="20">
        <v>4</v>
      </c>
      <c r="C58" s="20">
        <v>0</v>
      </c>
      <c r="D58" s="19" t="s">
        <v>133</v>
      </c>
      <c r="E58" s="19">
        <v>2</v>
      </c>
      <c r="F58" s="21" t="s">
        <v>138</v>
      </c>
      <c r="G58" s="20">
        <f t="shared" ref="G58" si="40">(2^C58)*E58</f>
        <v>2</v>
      </c>
      <c r="H58" s="19">
        <f t="shared" si="39"/>
        <v>2</v>
      </c>
      <c r="I58" s="22" t="str">
        <f t="shared" si="1"/>
        <v>0x0002</v>
      </c>
    </row>
    <row r="59" spans="1:9" x14ac:dyDescent="0.25">
      <c r="A59" s="18" t="s">
        <v>134</v>
      </c>
      <c r="B59" s="20">
        <v>4</v>
      </c>
      <c r="C59" s="20">
        <v>0</v>
      </c>
      <c r="D59" s="19" t="s">
        <v>134</v>
      </c>
      <c r="E59" s="19">
        <v>0</v>
      </c>
      <c r="F59" s="21" t="s">
        <v>139</v>
      </c>
      <c r="G59" s="20">
        <f t="shared" ref="G59" si="41">(2^C59)*E59</f>
        <v>0</v>
      </c>
      <c r="H59" s="19">
        <f t="shared" si="39"/>
        <v>0</v>
      </c>
      <c r="I59" s="22" t="str">
        <f t="shared" si="1"/>
        <v>0x0000</v>
      </c>
    </row>
    <row r="60" spans="1:9" x14ac:dyDescent="0.25">
      <c r="A60" s="26" t="s">
        <v>135</v>
      </c>
      <c r="B60" s="20">
        <v>4</v>
      </c>
      <c r="C60" s="20">
        <v>0</v>
      </c>
      <c r="D60" s="26" t="s">
        <v>135</v>
      </c>
      <c r="E60" s="19">
        <v>25</v>
      </c>
      <c r="F60" s="21" t="s">
        <v>141</v>
      </c>
      <c r="G60" s="20">
        <f t="shared" ref="G60:G61" si="42">(2^C60)*E60</f>
        <v>25</v>
      </c>
      <c r="H60" s="19">
        <f t="shared" si="39"/>
        <v>25</v>
      </c>
      <c r="I60" s="22" t="str">
        <f t="shared" si="1"/>
        <v>0x0019</v>
      </c>
    </row>
    <row r="61" spans="1:9" x14ac:dyDescent="0.25">
      <c r="A61" s="26" t="s">
        <v>136</v>
      </c>
      <c r="B61" s="19">
        <v>4</v>
      </c>
      <c r="C61" s="19">
        <v>0</v>
      </c>
      <c r="D61" s="26" t="s">
        <v>136</v>
      </c>
      <c r="E61" s="19">
        <v>4</v>
      </c>
      <c r="F61" s="21" t="s">
        <v>140</v>
      </c>
      <c r="G61" s="20">
        <f t="shared" si="42"/>
        <v>4</v>
      </c>
      <c r="H61" s="19">
        <f t="shared" si="39"/>
        <v>4</v>
      </c>
      <c r="I61" s="22" t="str">
        <f t="shared" si="1"/>
        <v>0x0004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5" sqref="B5"/>
    </sheetView>
  </sheetViews>
  <sheetFormatPr defaultRowHeight="15" x14ac:dyDescent="0.25"/>
  <sheetData>
    <row r="1" spans="1:6" x14ac:dyDescent="0.25">
      <c r="B1" s="1" t="s">
        <v>3</v>
      </c>
      <c r="C1" t="s">
        <v>176</v>
      </c>
    </row>
    <row r="2" spans="1:6" x14ac:dyDescent="0.25">
      <c r="A2" t="s">
        <v>72</v>
      </c>
      <c r="B2">
        <v>6</v>
      </c>
      <c r="C2">
        <f>VLOOKUP(B2,E3:F11,2,FALSE)</f>
        <v>16</v>
      </c>
      <c r="D2" t="s">
        <v>170</v>
      </c>
      <c r="E2" t="s">
        <v>177</v>
      </c>
    </row>
    <row r="3" spans="1:6" x14ac:dyDescent="0.25">
      <c r="A3" t="s">
        <v>50</v>
      </c>
      <c r="B3">
        <v>0</v>
      </c>
      <c r="E3" t="s">
        <v>3</v>
      </c>
      <c r="F3" t="s">
        <v>170</v>
      </c>
    </row>
    <row r="4" spans="1:6" x14ac:dyDescent="0.25">
      <c r="A4" t="s">
        <v>51</v>
      </c>
      <c r="B4">
        <v>0</v>
      </c>
      <c r="C4">
        <f>C2/VLOOKUP(B4,E14:F23,2,FALSE)</f>
        <v>16</v>
      </c>
      <c r="E4">
        <v>0</v>
      </c>
      <c r="F4">
        <v>1</v>
      </c>
    </row>
    <row r="5" spans="1:6" x14ac:dyDescent="0.25">
      <c r="E5">
        <v>1</v>
      </c>
      <c r="F5">
        <v>2</v>
      </c>
    </row>
    <row r="6" spans="1:6" x14ac:dyDescent="0.25">
      <c r="E6">
        <v>2</v>
      </c>
      <c r="F6" t="s">
        <v>171</v>
      </c>
    </row>
    <row r="7" spans="1:6" x14ac:dyDescent="0.25">
      <c r="E7">
        <v>3</v>
      </c>
      <c r="F7">
        <v>4</v>
      </c>
    </row>
    <row r="8" spans="1:6" x14ac:dyDescent="0.25">
      <c r="E8">
        <v>4</v>
      </c>
      <c r="F8">
        <v>8</v>
      </c>
    </row>
    <row r="9" spans="1:6" x14ac:dyDescent="0.25">
      <c r="E9">
        <v>5</v>
      </c>
      <c r="F9">
        <v>12</v>
      </c>
    </row>
    <row r="10" spans="1:6" x14ac:dyDescent="0.25">
      <c r="E10">
        <v>6</v>
      </c>
      <c r="F10">
        <v>16</v>
      </c>
    </row>
    <row r="11" spans="1:6" x14ac:dyDescent="0.25">
      <c r="E11">
        <v>7</v>
      </c>
      <c r="F11">
        <v>32</v>
      </c>
    </row>
    <row r="13" spans="1:6" x14ac:dyDescent="0.25">
      <c r="E13" t="s">
        <v>168</v>
      </c>
    </row>
    <row r="14" spans="1:6" x14ac:dyDescent="0.25">
      <c r="E14">
        <v>9</v>
      </c>
      <c r="F14">
        <v>512</v>
      </c>
    </row>
    <row r="15" spans="1:6" x14ac:dyDescent="0.25">
      <c r="E15">
        <v>8</v>
      </c>
      <c r="F15">
        <v>256</v>
      </c>
    </row>
    <row r="16" spans="1:6" x14ac:dyDescent="0.25">
      <c r="E16">
        <v>7</v>
      </c>
      <c r="F16">
        <v>128</v>
      </c>
    </row>
    <row r="17" spans="5:6" x14ac:dyDescent="0.25">
      <c r="E17">
        <v>6</v>
      </c>
      <c r="F17">
        <v>64</v>
      </c>
    </row>
    <row r="18" spans="5:6" x14ac:dyDescent="0.25">
      <c r="E18">
        <v>5</v>
      </c>
      <c r="F18">
        <v>32</v>
      </c>
    </row>
    <row r="19" spans="5:6" x14ac:dyDescent="0.25">
      <c r="E19">
        <v>4</v>
      </c>
      <c r="F19">
        <v>16</v>
      </c>
    </row>
    <row r="20" spans="5:6" x14ac:dyDescent="0.25">
      <c r="E20">
        <v>3</v>
      </c>
      <c r="F20">
        <v>8</v>
      </c>
    </row>
    <row r="21" spans="5:6" x14ac:dyDescent="0.25">
      <c r="E21">
        <v>2</v>
      </c>
      <c r="F21">
        <v>4</v>
      </c>
    </row>
    <row r="22" spans="5:6" x14ac:dyDescent="0.25">
      <c r="E22">
        <v>1</v>
      </c>
      <c r="F22">
        <v>2</v>
      </c>
    </row>
    <row r="23" spans="5:6" x14ac:dyDescent="0.25">
      <c r="E23">
        <v>0</v>
      </c>
      <c r="F2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B3" sqref="B3"/>
    </sheetView>
  </sheetViews>
  <sheetFormatPr defaultRowHeight="15" x14ac:dyDescent="0.25"/>
  <cols>
    <col min="1" max="1" width="14.85546875" customWidth="1"/>
  </cols>
  <sheetData>
    <row r="1" spans="1:19" x14ac:dyDescent="0.25">
      <c r="A1" t="s">
        <v>114</v>
      </c>
      <c r="B1" s="25">
        <v>16000</v>
      </c>
      <c r="C1" t="s">
        <v>115</v>
      </c>
    </row>
    <row r="2" spans="1:19" x14ac:dyDescent="0.25">
      <c r="A2" t="s">
        <v>48</v>
      </c>
      <c r="B2" s="25">
        <v>0</v>
      </c>
      <c r="R2" t="s">
        <v>169</v>
      </c>
    </row>
    <row r="3" spans="1:19" x14ac:dyDescent="0.25">
      <c r="A3" t="s">
        <v>113</v>
      </c>
      <c r="B3" s="25">
        <f>B1/VLOOKUP(B2,R4:S11,2,FALSE)</f>
        <v>16000</v>
      </c>
      <c r="C3" t="s">
        <v>115</v>
      </c>
      <c r="R3" t="s">
        <v>3</v>
      </c>
      <c r="S3" t="s">
        <v>170</v>
      </c>
    </row>
    <row r="4" spans="1:19" x14ac:dyDescent="0.25">
      <c r="A4" t="s">
        <v>116</v>
      </c>
      <c r="B4" s="27" t="s">
        <v>174</v>
      </c>
      <c r="C4" t="s">
        <v>111</v>
      </c>
      <c r="R4">
        <v>0</v>
      </c>
      <c r="S4">
        <v>1</v>
      </c>
    </row>
    <row r="5" spans="1:19" x14ac:dyDescent="0.25">
      <c r="A5" t="s">
        <v>117</v>
      </c>
      <c r="B5">
        <f>IF(B4="Y",B3/4,B3)</f>
        <v>4000</v>
      </c>
      <c r="C5" t="s">
        <v>115</v>
      </c>
      <c r="R5">
        <v>1</v>
      </c>
      <c r="S5">
        <v>2</v>
      </c>
    </row>
    <row r="6" spans="1:19" x14ac:dyDescent="0.25">
      <c r="A6" t="s">
        <v>118</v>
      </c>
      <c r="B6">
        <v>1</v>
      </c>
      <c r="C6" t="s">
        <v>112</v>
      </c>
      <c r="R6">
        <v>2</v>
      </c>
      <c r="S6" t="s">
        <v>171</v>
      </c>
    </row>
    <row r="7" spans="1:19" x14ac:dyDescent="0.25">
      <c r="A7" t="s">
        <v>119</v>
      </c>
      <c r="B7">
        <f>B5/B6</f>
        <v>4000</v>
      </c>
      <c r="C7" t="s">
        <v>115</v>
      </c>
      <c r="R7">
        <v>3</v>
      </c>
      <c r="S7">
        <v>4</v>
      </c>
    </row>
    <row r="8" spans="1:19" x14ac:dyDescent="0.25">
      <c r="A8" t="s">
        <v>120</v>
      </c>
      <c r="B8">
        <f>1/B7</f>
        <v>2.5000000000000001E-4</v>
      </c>
      <c r="C8" t="s">
        <v>85</v>
      </c>
      <c r="R8">
        <v>4</v>
      </c>
      <c r="S8">
        <v>8</v>
      </c>
    </row>
    <row r="9" spans="1:19" x14ac:dyDescent="0.25">
      <c r="A9" t="s">
        <v>121</v>
      </c>
      <c r="B9">
        <f>(2^16-1)/B7</f>
        <v>16.383749999999999</v>
      </c>
      <c r="C9" t="s">
        <v>85</v>
      </c>
      <c r="R9">
        <v>5</v>
      </c>
      <c r="S9">
        <v>12</v>
      </c>
    </row>
    <row r="10" spans="1:19" x14ac:dyDescent="0.25">
      <c r="A10" t="s">
        <v>122</v>
      </c>
      <c r="B10">
        <f>IF(B4="N",4/B7,1/B7)</f>
        <v>2.5000000000000001E-4</v>
      </c>
      <c r="C10" t="s">
        <v>85</v>
      </c>
      <c r="R10">
        <v>6</v>
      </c>
      <c r="S10">
        <v>16</v>
      </c>
    </row>
    <row r="11" spans="1:19" x14ac:dyDescent="0.25">
      <c r="A11" t="s">
        <v>123</v>
      </c>
      <c r="B11">
        <v>343</v>
      </c>
      <c r="C11" t="s">
        <v>124</v>
      </c>
      <c r="R11">
        <v>7</v>
      </c>
      <c r="S11">
        <v>32</v>
      </c>
    </row>
    <row r="12" spans="1:19" x14ac:dyDescent="0.25">
      <c r="A12" t="s">
        <v>162</v>
      </c>
      <c r="B12">
        <f>B11*B8/2</f>
        <v>4.2875000000000003E-2</v>
      </c>
      <c r="C12" t="s">
        <v>125</v>
      </c>
    </row>
    <row r="13" spans="1:19" x14ac:dyDescent="0.25">
      <c r="A13" t="s">
        <v>163</v>
      </c>
      <c r="B13">
        <f>B11*B9/1000/2</f>
        <v>2.8098131249999998</v>
      </c>
      <c r="C13" t="s">
        <v>164</v>
      </c>
    </row>
    <row r="14" spans="1:19" x14ac:dyDescent="0.25">
      <c r="A14" t="s">
        <v>122</v>
      </c>
      <c r="B14">
        <f>B11*B10/2</f>
        <v>4.2875000000000003E-2</v>
      </c>
      <c r="C14" t="s">
        <v>125</v>
      </c>
    </row>
    <row r="16" spans="1:19" x14ac:dyDescent="0.25">
      <c r="A16" t="s">
        <v>157</v>
      </c>
      <c r="B16">
        <v>2</v>
      </c>
      <c r="C16" t="s">
        <v>85</v>
      </c>
    </row>
    <row r="17" spans="1:19" x14ac:dyDescent="0.25">
      <c r="A17" t="s">
        <v>158</v>
      </c>
      <c r="B17">
        <f>B16*B7-4</f>
        <v>7996</v>
      </c>
      <c r="C17" t="s">
        <v>160</v>
      </c>
    </row>
    <row r="18" spans="1:19" x14ac:dyDescent="0.25">
      <c r="A18" t="s">
        <v>158</v>
      </c>
      <c r="B18" t="str">
        <f>CONCATENATE("0x",DEC2HEX(B17,4))</f>
        <v>0x1F3C</v>
      </c>
      <c r="C18" t="s">
        <v>159</v>
      </c>
    </row>
    <row r="20" spans="1:19" x14ac:dyDescent="0.25">
      <c r="A20" t="s">
        <v>161</v>
      </c>
      <c r="B20" s="28" t="s">
        <v>175</v>
      </c>
      <c r="C20" t="s">
        <v>159</v>
      </c>
    </row>
    <row r="21" spans="1:19" x14ac:dyDescent="0.25">
      <c r="A21" t="s">
        <v>161</v>
      </c>
      <c r="B21">
        <f>HEX2DEC(B20)</f>
        <v>7999</v>
      </c>
      <c r="C21" t="s">
        <v>160</v>
      </c>
      <c r="R21" t="s">
        <v>168</v>
      </c>
    </row>
    <row r="22" spans="1:19" x14ac:dyDescent="0.25">
      <c r="R22">
        <v>9</v>
      </c>
      <c r="S22">
        <v>512</v>
      </c>
    </row>
    <row r="23" spans="1:19" x14ac:dyDescent="0.25">
      <c r="A23" t="s">
        <v>172</v>
      </c>
      <c r="B23">
        <f>B21/B17</f>
        <v>1.000375187593797</v>
      </c>
      <c r="C23" t="s">
        <v>173</v>
      </c>
      <c r="R23">
        <v>8</v>
      </c>
      <c r="S23">
        <v>256</v>
      </c>
    </row>
    <row r="24" spans="1:19" x14ac:dyDescent="0.25">
      <c r="R24">
        <v>7</v>
      </c>
      <c r="S24">
        <v>128</v>
      </c>
    </row>
    <row r="25" spans="1:19" x14ac:dyDescent="0.25">
      <c r="R25">
        <v>6</v>
      </c>
      <c r="S25">
        <v>64</v>
      </c>
    </row>
    <row r="26" spans="1:19" x14ac:dyDescent="0.25">
      <c r="R26">
        <v>5</v>
      </c>
      <c r="S26">
        <v>32</v>
      </c>
    </row>
    <row r="27" spans="1:19" x14ac:dyDescent="0.25">
      <c r="R27">
        <v>4</v>
      </c>
      <c r="S27">
        <v>16</v>
      </c>
    </row>
    <row r="28" spans="1:19" x14ac:dyDescent="0.25">
      <c r="R28">
        <v>3</v>
      </c>
      <c r="S28">
        <v>8</v>
      </c>
    </row>
    <row r="29" spans="1:19" x14ac:dyDescent="0.25">
      <c r="R29">
        <v>2</v>
      </c>
      <c r="S29">
        <v>4</v>
      </c>
    </row>
    <row r="30" spans="1:19" x14ac:dyDescent="0.25">
      <c r="R30">
        <v>1</v>
      </c>
      <c r="S30">
        <v>2</v>
      </c>
    </row>
    <row r="31" spans="1:19" x14ac:dyDescent="0.25">
      <c r="R31">
        <v>0</v>
      </c>
      <c r="S3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V48"/>
  <sheetViews>
    <sheetView topLeftCell="W1" zoomScale="85" zoomScaleNormal="85" workbookViewId="0">
      <selection activeCell="AG27" sqref="AG27"/>
    </sheetView>
  </sheetViews>
  <sheetFormatPr defaultRowHeight="15" x14ac:dyDescent="0.25"/>
  <cols>
    <col min="1" max="1" width="15.42578125" customWidth="1"/>
    <col min="2" max="152" width="3.7109375" customWidth="1"/>
  </cols>
  <sheetData>
    <row r="1" spans="1:152" x14ac:dyDescent="0.25">
      <c r="B1" t="s">
        <v>86</v>
      </c>
    </row>
    <row r="2" spans="1:152" x14ac:dyDescent="0.25">
      <c r="A2" t="s">
        <v>84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</row>
    <row r="3" spans="1:152" x14ac:dyDescent="0.25">
      <c r="A3" t="s">
        <v>87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</row>
    <row r="4" spans="1:152" x14ac:dyDescent="0.25">
      <c r="A4" t="s">
        <v>88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</row>
    <row r="5" spans="1:152" x14ac:dyDescent="0.25">
      <c r="A5" t="s">
        <v>89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</row>
    <row r="6" spans="1:152" x14ac:dyDescent="0.25">
      <c r="A6" t="s">
        <v>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</row>
    <row r="7" spans="1:152" x14ac:dyDescent="0.25">
      <c r="A7" t="s">
        <v>92</v>
      </c>
      <c r="B7">
        <f>IF(B6=0,1,0)</f>
        <v>1</v>
      </c>
      <c r="C7">
        <f t="shared" ref="C7:BN7" si="0">IF(C6=0,1,0)</f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  <c r="AL7">
        <f t="shared" si="0"/>
        <v>1</v>
      </c>
      <c r="AM7">
        <f t="shared" si="0"/>
        <v>1</v>
      </c>
      <c r="AN7">
        <f t="shared" si="0"/>
        <v>1</v>
      </c>
      <c r="AO7">
        <f t="shared" si="0"/>
        <v>1</v>
      </c>
      <c r="AP7">
        <f t="shared" si="0"/>
        <v>1</v>
      </c>
      <c r="AQ7">
        <f t="shared" si="0"/>
        <v>1</v>
      </c>
      <c r="AR7">
        <f t="shared" si="0"/>
        <v>1</v>
      </c>
      <c r="AS7">
        <f t="shared" si="0"/>
        <v>1</v>
      </c>
      <c r="AT7">
        <f t="shared" si="0"/>
        <v>1</v>
      </c>
      <c r="AU7">
        <f t="shared" si="0"/>
        <v>1</v>
      </c>
      <c r="AV7">
        <f t="shared" si="0"/>
        <v>1</v>
      </c>
      <c r="AW7">
        <f t="shared" si="0"/>
        <v>1</v>
      </c>
      <c r="AX7">
        <f t="shared" si="0"/>
        <v>1</v>
      </c>
      <c r="AY7">
        <f t="shared" si="0"/>
        <v>1</v>
      </c>
      <c r="AZ7">
        <f t="shared" si="0"/>
        <v>1</v>
      </c>
      <c r="BA7">
        <f t="shared" si="0"/>
        <v>1</v>
      </c>
      <c r="BB7">
        <f t="shared" si="0"/>
        <v>1</v>
      </c>
      <c r="BC7">
        <f t="shared" si="0"/>
        <v>1</v>
      </c>
      <c r="BD7">
        <f t="shared" si="0"/>
        <v>1</v>
      </c>
      <c r="BE7">
        <f t="shared" si="0"/>
        <v>1</v>
      </c>
      <c r="BF7">
        <f t="shared" si="0"/>
        <v>1</v>
      </c>
      <c r="BG7">
        <f t="shared" si="0"/>
        <v>1</v>
      </c>
      <c r="BH7">
        <f t="shared" si="0"/>
        <v>1</v>
      </c>
      <c r="BI7">
        <f t="shared" si="0"/>
        <v>1</v>
      </c>
      <c r="BJ7">
        <f t="shared" si="0"/>
        <v>1</v>
      </c>
      <c r="BK7">
        <f t="shared" si="0"/>
        <v>1</v>
      </c>
      <c r="BL7">
        <f t="shared" si="0"/>
        <v>1</v>
      </c>
      <c r="BM7">
        <f t="shared" si="0"/>
        <v>1</v>
      </c>
      <c r="BN7">
        <f t="shared" si="0"/>
        <v>1</v>
      </c>
      <c r="BO7">
        <f t="shared" ref="BO7:DZ7" si="1">IF(BO6=0,1,0)</f>
        <v>1</v>
      </c>
      <c r="BP7">
        <f t="shared" si="1"/>
        <v>1</v>
      </c>
      <c r="BQ7">
        <f t="shared" si="1"/>
        <v>1</v>
      </c>
      <c r="BR7">
        <f t="shared" si="1"/>
        <v>1</v>
      </c>
      <c r="BS7">
        <f t="shared" si="1"/>
        <v>1</v>
      </c>
      <c r="BT7">
        <f t="shared" si="1"/>
        <v>1</v>
      </c>
      <c r="BU7">
        <f t="shared" si="1"/>
        <v>1</v>
      </c>
      <c r="BV7">
        <f t="shared" si="1"/>
        <v>1</v>
      </c>
      <c r="BW7">
        <f t="shared" si="1"/>
        <v>1</v>
      </c>
      <c r="BX7">
        <f t="shared" si="1"/>
        <v>1</v>
      </c>
      <c r="BY7">
        <f t="shared" si="1"/>
        <v>1</v>
      </c>
      <c r="BZ7">
        <f t="shared" si="1"/>
        <v>0</v>
      </c>
      <c r="CA7">
        <f t="shared" si="1"/>
        <v>0</v>
      </c>
      <c r="CB7">
        <f t="shared" si="1"/>
        <v>0</v>
      </c>
      <c r="CC7">
        <f t="shared" si="1"/>
        <v>0</v>
      </c>
      <c r="CD7">
        <f t="shared" si="1"/>
        <v>0</v>
      </c>
      <c r="CE7">
        <f t="shared" si="1"/>
        <v>0</v>
      </c>
      <c r="CF7">
        <f t="shared" si="1"/>
        <v>0</v>
      </c>
      <c r="CG7">
        <f t="shared" si="1"/>
        <v>0</v>
      </c>
      <c r="CH7">
        <f t="shared" si="1"/>
        <v>0</v>
      </c>
      <c r="CI7">
        <f t="shared" si="1"/>
        <v>0</v>
      </c>
      <c r="CJ7">
        <f t="shared" si="1"/>
        <v>0</v>
      </c>
      <c r="CK7">
        <f t="shared" si="1"/>
        <v>0</v>
      </c>
      <c r="CL7">
        <f t="shared" si="1"/>
        <v>0</v>
      </c>
      <c r="CM7">
        <f t="shared" si="1"/>
        <v>0</v>
      </c>
      <c r="CN7">
        <f t="shared" si="1"/>
        <v>0</v>
      </c>
      <c r="CO7">
        <f t="shared" si="1"/>
        <v>0</v>
      </c>
      <c r="CP7">
        <f t="shared" si="1"/>
        <v>0</v>
      </c>
      <c r="CQ7">
        <f t="shared" si="1"/>
        <v>0</v>
      </c>
      <c r="CR7">
        <f t="shared" si="1"/>
        <v>0</v>
      </c>
      <c r="CS7">
        <f t="shared" si="1"/>
        <v>0</v>
      </c>
      <c r="CT7">
        <f t="shared" si="1"/>
        <v>0</v>
      </c>
      <c r="CU7">
        <f t="shared" si="1"/>
        <v>0</v>
      </c>
      <c r="CV7">
        <f t="shared" si="1"/>
        <v>0</v>
      </c>
      <c r="CW7">
        <f t="shared" si="1"/>
        <v>0</v>
      </c>
      <c r="CX7">
        <f t="shared" si="1"/>
        <v>0</v>
      </c>
      <c r="CY7">
        <f t="shared" si="1"/>
        <v>0</v>
      </c>
      <c r="CZ7">
        <f t="shared" si="1"/>
        <v>0</v>
      </c>
      <c r="DA7">
        <f t="shared" si="1"/>
        <v>0</v>
      </c>
      <c r="DB7">
        <f t="shared" si="1"/>
        <v>0</v>
      </c>
      <c r="DC7">
        <f t="shared" si="1"/>
        <v>0</v>
      </c>
      <c r="DD7">
        <f t="shared" si="1"/>
        <v>0</v>
      </c>
      <c r="DE7">
        <f t="shared" si="1"/>
        <v>0</v>
      </c>
      <c r="DF7">
        <f t="shared" si="1"/>
        <v>0</v>
      </c>
      <c r="DG7">
        <f t="shared" si="1"/>
        <v>0</v>
      </c>
      <c r="DH7">
        <f t="shared" si="1"/>
        <v>0</v>
      </c>
      <c r="DI7">
        <f t="shared" si="1"/>
        <v>0</v>
      </c>
      <c r="DJ7">
        <f t="shared" si="1"/>
        <v>0</v>
      </c>
      <c r="DK7">
        <f t="shared" si="1"/>
        <v>0</v>
      </c>
      <c r="DL7">
        <f t="shared" si="1"/>
        <v>0</v>
      </c>
      <c r="DM7">
        <f t="shared" si="1"/>
        <v>0</v>
      </c>
      <c r="DN7">
        <f t="shared" si="1"/>
        <v>0</v>
      </c>
      <c r="DO7">
        <f t="shared" si="1"/>
        <v>0</v>
      </c>
      <c r="DP7">
        <f t="shared" si="1"/>
        <v>0</v>
      </c>
      <c r="DQ7">
        <f t="shared" si="1"/>
        <v>0</v>
      </c>
      <c r="DR7">
        <f t="shared" si="1"/>
        <v>0</v>
      </c>
      <c r="DS7">
        <f t="shared" si="1"/>
        <v>0</v>
      </c>
      <c r="DT7">
        <f t="shared" si="1"/>
        <v>0</v>
      </c>
      <c r="DU7">
        <f t="shared" si="1"/>
        <v>0</v>
      </c>
      <c r="DV7">
        <f t="shared" si="1"/>
        <v>0</v>
      </c>
      <c r="DW7">
        <f t="shared" si="1"/>
        <v>0</v>
      </c>
      <c r="DX7">
        <f t="shared" si="1"/>
        <v>0</v>
      </c>
      <c r="DY7">
        <f t="shared" si="1"/>
        <v>0</v>
      </c>
      <c r="DZ7">
        <f t="shared" si="1"/>
        <v>0</v>
      </c>
      <c r="EA7">
        <f t="shared" ref="EA7:EG7" si="2">IF(EA6=0,1,0)</f>
        <v>0</v>
      </c>
      <c r="EB7">
        <f t="shared" si="2"/>
        <v>0</v>
      </c>
      <c r="EC7">
        <f t="shared" si="2"/>
        <v>0</v>
      </c>
      <c r="ED7">
        <f t="shared" si="2"/>
        <v>0</v>
      </c>
      <c r="EE7">
        <f t="shared" si="2"/>
        <v>0</v>
      </c>
      <c r="EF7">
        <f t="shared" si="2"/>
        <v>0</v>
      </c>
      <c r="EG7">
        <f t="shared" si="2"/>
        <v>0</v>
      </c>
    </row>
    <row r="8" spans="1:152" x14ac:dyDescent="0.25">
      <c r="A8" t="s">
        <v>90</v>
      </c>
      <c r="B8">
        <f>IF(OR(B7,B4),1,0)</f>
        <v>1</v>
      </c>
      <c r="C8">
        <f t="shared" ref="C8:BN8" si="3">IF(OR(C7,C4),1,0)</f>
        <v>1</v>
      </c>
      <c r="D8">
        <f t="shared" si="3"/>
        <v>1</v>
      </c>
      <c r="E8">
        <f t="shared" si="3"/>
        <v>1</v>
      </c>
      <c r="F8">
        <f t="shared" si="3"/>
        <v>1</v>
      </c>
      <c r="G8">
        <f t="shared" si="3"/>
        <v>1</v>
      </c>
      <c r="H8">
        <f t="shared" si="3"/>
        <v>1</v>
      </c>
      <c r="I8">
        <f t="shared" si="3"/>
        <v>1</v>
      </c>
      <c r="J8">
        <f t="shared" si="3"/>
        <v>1</v>
      </c>
      <c r="K8">
        <f t="shared" si="3"/>
        <v>1</v>
      </c>
      <c r="L8">
        <f t="shared" si="3"/>
        <v>1</v>
      </c>
      <c r="M8">
        <f t="shared" si="3"/>
        <v>1</v>
      </c>
      <c r="N8">
        <f t="shared" si="3"/>
        <v>1</v>
      </c>
      <c r="O8">
        <f t="shared" si="3"/>
        <v>1</v>
      </c>
      <c r="P8">
        <f t="shared" si="3"/>
        <v>1</v>
      </c>
      <c r="Q8">
        <f t="shared" si="3"/>
        <v>1</v>
      </c>
      <c r="R8">
        <f t="shared" si="3"/>
        <v>1</v>
      </c>
      <c r="S8">
        <f t="shared" si="3"/>
        <v>1</v>
      </c>
      <c r="T8">
        <f t="shared" si="3"/>
        <v>1</v>
      </c>
      <c r="U8">
        <f t="shared" si="3"/>
        <v>1</v>
      </c>
      <c r="V8">
        <f t="shared" si="3"/>
        <v>1</v>
      </c>
      <c r="W8">
        <f t="shared" si="3"/>
        <v>1</v>
      </c>
      <c r="X8">
        <f t="shared" si="3"/>
        <v>1</v>
      </c>
      <c r="Y8">
        <f t="shared" si="3"/>
        <v>1</v>
      </c>
      <c r="Z8">
        <f t="shared" si="3"/>
        <v>1</v>
      </c>
      <c r="AA8">
        <f t="shared" si="3"/>
        <v>1</v>
      </c>
      <c r="AB8">
        <f t="shared" si="3"/>
        <v>1</v>
      </c>
      <c r="AC8">
        <f t="shared" si="3"/>
        <v>1</v>
      </c>
      <c r="AD8">
        <f t="shared" si="3"/>
        <v>1</v>
      </c>
      <c r="AE8">
        <f t="shared" si="3"/>
        <v>1</v>
      </c>
      <c r="AF8">
        <f t="shared" si="3"/>
        <v>1</v>
      </c>
      <c r="AG8">
        <f t="shared" si="3"/>
        <v>1</v>
      </c>
      <c r="AH8">
        <f t="shared" si="3"/>
        <v>1</v>
      </c>
      <c r="AI8">
        <f t="shared" si="3"/>
        <v>1</v>
      </c>
      <c r="AJ8">
        <f t="shared" si="3"/>
        <v>1</v>
      </c>
      <c r="AK8">
        <f t="shared" si="3"/>
        <v>1</v>
      </c>
      <c r="AL8">
        <f t="shared" si="3"/>
        <v>1</v>
      </c>
      <c r="AM8">
        <f t="shared" si="3"/>
        <v>1</v>
      </c>
      <c r="AN8">
        <f t="shared" si="3"/>
        <v>1</v>
      </c>
      <c r="AO8">
        <f t="shared" si="3"/>
        <v>1</v>
      </c>
      <c r="AP8">
        <f t="shared" si="3"/>
        <v>1</v>
      </c>
      <c r="AQ8">
        <f t="shared" si="3"/>
        <v>1</v>
      </c>
      <c r="AR8">
        <f t="shared" si="3"/>
        <v>1</v>
      </c>
      <c r="AS8">
        <f t="shared" si="3"/>
        <v>1</v>
      </c>
      <c r="AT8">
        <f t="shared" si="3"/>
        <v>1</v>
      </c>
      <c r="AU8">
        <f t="shared" si="3"/>
        <v>1</v>
      </c>
      <c r="AV8">
        <f t="shared" si="3"/>
        <v>1</v>
      </c>
      <c r="AW8">
        <f t="shared" si="3"/>
        <v>1</v>
      </c>
      <c r="AX8">
        <f t="shared" si="3"/>
        <v>1</v>
      </c>
      <c r="AY8">
        <f t="shared" si="3"/>
        <v>1</v>
      </c>
      <c r="AZ8">
        <f t="shared" si="3"/>
        <v>1</v>
      </c>
      <c r="BA8">
        <f t="shared" si="3"/>
        <v>1</v>
      </c>
      <c r="BB8">
        <f t="shared" si="3"/>
        <v>1</v>
      </c>
      <c r="BC8">
        <f t="shared" si="3"/>
        <v>1</v>
      </c>
      <c r="BD8">
        <f t="shared" si="3"/>
        <v>1</v>
      </c>
      <c r="BE8">
        <f t="shared" si="3"/>
        <v>1</v>
      </c>
      <c r="BF8">
        <f t="shared" si="3"/>
        <v>1</v>
      </c>
      <c r="BG8">
        <f t="shared" si="3"/>
        <v>1</v>
      </c>
      <c r="BH8">
        <f t="shared" si="3"/>
        <v>1</v>
      </c>
      <c r="BI8">
        <f t="shared" si="3"/>
        <v>1</v>
      </c>
      <c r="BJ8">
        <f t="shared" si="3"/>
        <v>1</v>
      </c>
      <c r="BK8">
        <f t="shared" si="3"/>
        <v>1</v>
      </c>
      <c r="BL8">
        <f t="shared" si="3"/>
        <v>1</v>
      </c>
      <c r="BM8">
        <f t="shared" si="3"/>
        <v>1</v>
      </c>
      <c r="BN8">
        <f t="shared" si="3"/>
        <v>1</v>
      </c>
      <c r="BO8">
        <f t="shared" ref="BO8:DZ8" si="4">IF(OR(BO7,BO4),1,0)</f>
        <v>1</v>
      </c>
      <c r="BP8">
        <f t="shared" si="4"/>
        <v>1</v>
      </c>
      <c r="BQ8">
        <f t="shared" si="4"/>
        <v>1</v>
      </c>
      <c r="BR8">
        <f t="shared" si="4"/>
        <v>1</v>
      </c>
      <c r="BS8">
        <f t="shared" si="4"/>
        <v>1</v>
      </c>
      <c r="BT8">
        <f t="shared" si="4"/>
        <v>1</v>
      </c>
      <c r="BU8">
        <f t="shared" si="4"/>
        <v>1</v>
      </c>
      <c r="BV8">
        <f t="shared" si="4"/>
        <v>1</v>
      </c>
      <c r="BW8">
        <f t="shared" si="4"/>
        <v>1</v>
      </c>
      <c r="BX8">
        <f t="shared" si="4"/>
        <v>1</v>
      </c>
      <c r="BY8">
        <f t="shared" si="4"/>
        <v>1</v>
      </c>
      <c r="BZ8">
        <f t="shared" si="4"/>
        <v>0</v>
      </c>
      <c r="CA8">
        <f t="shared" si="4"/>
        <v>0</v>
      </c>
      <c r="CB8">
        <f t="shared" si="4"/>
        <v>0</v>
      </c>
      <c r="CC8">
        <f t="shared" si="4"/>
        <v>0</v>
      </c>
      <c r="CD8">
        <f t="shared" si="4"/>
        <v>0</v>
      </c>
      <c r="CE8">
        <f t="shared" si="4"/>
        <v>0</v>
      </c>
      <c r="CF8">
        <f t="shared" si="4"/>
        <v>0</v>
      </c>
      <c r="CG8">
        <f t="shared" si="4"/>
        <v>0</v>
      </c>
      <c r="CH8">
        <f t="shared" si="4"/>
        <v>0</v>
      </c>
      <c r="CI8">
        <f t="shared" si="4"/>
        <v>0</v>
      </c>
      <c r="CJ8">
        <f t="shared" si="4"/>
        <v>0</v>
      </c>
      <c r="CK8">
        <f t="shared" si="4"/>
        <v>0</v>
      </c>
      <c r="CL8">
        <f t="shared" si="4"/>
        <v>0</v>
      </c>
      <c r="CM8">
        <f t="shared" si="4"/>
        <v>0</v>
      </c>
      <c r="CN8">
        <f t="shared" si="4"/>
        <v>0</v>
      </c>
      <c r="CO8">
        <f t="shared" si="4"/>
        <v>0</v>
      </c>
      <c r="CP8">
        <f t="shared" si="4"/>
        <v>0</v>
      </c>
      <c r="CQ8">
        <f t="shared" si="4"/>
        <v>0</v>
      </c>
      <c r="CR8">
        <f t="shared" si="4"/>
        <v>0</v>
      </c>
      <c r="CS8">
        <f t="shared" si="4"/>
        <v>0</v>
      </c>
      <c r="CT8">
        <f t="shared" si="4"/>
        <v>0</v>
      </c>
      <c r="CU8">
        <f t="shared" si="4"/>
        <v>0</v>
      </c>
      <c r="CV8">
        <f t="shared" si="4"/>
        <v>0</v>
      </c>
      <c r="CW8">
        <f t="shared" si="4"/>
        <v>0</v>
      </c>
      <c r="CX8">
        <f t="shared" si="4"/>
        <v>0</v>
      </c>
      <c r="CY8">
        <f t="shared" si="4"/>
        <v>0</v>
      </c>
      <c r="CZ8">
        <f t="shared" si="4"/>
        <v>0</v>
      </c>
      <c r="DA8">
        <f t="shared" si="4"/>
        <v>0</v>
      </c>
      <c r="DB8">
        <f t="shared" si="4"/>
        <v>0</v>
      </c>
      <c r="DC8">
        <f t="shared" si="4"/>
        <v>0</v>
      </c>
      <c r="DD8">
        <f t="shared" si="4"/>
        <v>0</v>
      </c>
      <c r="DE8">
        <f t="shared" si="4"/>
        <v>0</v>
      </c>
      <c r="DF8">
        <f t="shared" si="4"/>
        <v>0</v>
      </c>
      <c r="DG8">
        <f t="shared" si="4"/>
        <v>0</v>
      </c>
      <c r="DH8">
        <f t="shared" si="4"/>
        <v>0</v>
      </c>
      <c r="DI8">
        <f t="shared" si="4"/>
        <v>0</v>
      </c>
      <c r="DJ8">
        <f t="shared" si="4"/>
        <v>0</v>
      </c>
      <c r="DK8">
        <f t="shared" si="4"/>
        <v>0</v>
      </c>
      <c r="DL8">
        <f t="shared" si="4"/>
        <v>0</v>
      </c>
      <c r="DM8">
        <f t="shared" si="4"/>
        <v>0</v>
      </c>
      <c r="DN8">
        <f t="shared" si="4"/>
        <v>0</v>
      </c>
      <c r="DO8">
        <f t="shared" si="4"/>
        <v>0</v>
      </c>
      <c r="DP8">
        <f t="shared" si="4"/>
        <v>0</v>
      </c>
      <c r="DQ8">
        <f t="shared" si="4"/>
        <v>0</v>
      </c>
      <c r="DR8">
        <f t="shared" si="4"/>
        <v>0</v>
      </c>
      <c r="DS8">
        <f t="shared" si="4"/>
        <v>0</v>
      </c>
      <c r="DT8">
        <f t="shared" si="4"/>
        <v>0</v>
      </c>
      <c r="DU8">
        <f t="shared" si="4"/>
        <v>0</v>
      </c>
      <c r="DV8">
        <f t="shared" si="4"/>
        <v>0</v>
      </c>
      <c r="DW8">
        <f t="shared" si="4"/>
        <v>0</v>
      </c>
      <c r="DX8">
        <f t="shared" si="4"/>
        <v>0</v>
      </c>
      <c r="DY8">
        <f t="shared" si="4"/>
        <v>0</v>
      </c>
      <c r="DZ8">
        <f t="shared" si="4"/>
        <v>0</v>
      </c>
      <c r="EA8">
        <f t="shared" ref="EA8:EG8" si="5">IF(OR(EA7,EA4),1,0)</f>
        <v>0</v>
      </c>
      <c r="EB8">
        <f t="shared" si="5"/>
        <v>0</v>
      </c>
      <c r="EC8">
        <f t="shared" si="5"/>
        <v>0</v>
      </c>
      <c r="ED8">
        <f t="shared" si="5"/>
        <v>0</v>
      </c>
      <c r="EE8">
        <f t="shared" si="5"/>
        <v>0</v>
      </c>
      <c r="EF8">
        <f t="shared" si="5"/>
        <v>0</v>
      </c>
      <c r="EG8">
        <f t="shared" si="5"/>
        <v>0</v>
      </c>
    </row>
    <row r="43" spans="1:145" x14ac:dyDescent="0.25">
      <c r="A43" t="s">
        <v>87</v>
      </c>
      <c r="B43">
        <f>B3+10</f>
        <v>10</v>
      </c>
      <c r="C43">
        <f t="shared" ref="C43:BN43" si="6">C3+10</f>
        <v>11</v>
      </c>
      <c r="D43">
        <f t="shared" si="6"/>
        <v>11</v>
      </c>
      <c r="E43">
        <f t="shared" si="6"/>
        <v>11</v>
      </c>
      <c r="F43">
        <f t="shared" si="6"/>
        <v>11</v>
      </c>
      <c r="G43">
        <f t="shared" si="6"/>
        <v>11</v>
      </c>
      <c r="H43">
        <f t="shared" si="6"/>
        <v>11</v>
      </c>
      <c r="I43">
        <f t="shared" si="6"/>
        <v>11</v>
      </c>
      <c r="J43">
        <f t="shared" si="6"/>
        <v>11</v>
      </c>
      <c r="K43">
        <f t="shared" si="6"/>
        <v>11</v>
      </c>
      <c r="L43">
        <f t="shared" si="6"/>
        <v>11</v>
      </c>
      <c r="M43">
        <f t="shared" si="6"/>
        <v>11</v>
      </c>
      <c r="N43">
        <f t="shared" si="6"/>
        <v>11</v>
      </c>
      <c r="O43">
        <f t="shared" si="6"/>
        <v>11</v>
      </c>
      <c r="P43">
        <f t="shared" si="6"/>
        <v>11</v>
      </c>
      <c r="Q43">
        <f t="shared" si="6"/>
        <v>11</v>
      </c>
      <c r="R43">
        <f t="shared" si="6"/>
        <v>11</v>
      </c>
      <c r="S43">
        <f t="shared" si="6"/>
        <v>11</v>
      </c>
      <c r="T43">
        <f t="shared" si="6"/>
        <v>11</v>
      </c>
      <c r="U43">
        <f t="shared" si="6"/>
        <v>11</v>
      </c>
      <c r="V43">
        <f t="shared" si="6"/>
        <v>11</v>
      </c>
      <c r="W43">
        <f t="shared" si="6"/>
        <v>11</v>
      </c>
      <c r="X43">
        <f t="shared" si="6"/>
        <v>11</v>
      </c>
      <c r="Y43">
        <f t="shared" si="6"/>
        <v>11</v>
      </c>
      <c r="Z43">
        <f t="shared" si="6"/>
        <v>11</v>
      </c>
      <c r="AA43">
        <f t="shared" si="6"/>
        <v>11</v>
      </c>
      <c r="AB43">
        <f t="shared" si="6"/>
        <v>11</v>
      </c>
      <c r="AC43">
        <f t="shared" si="6"/>
        <v>11</v>
      </c>
      <c r="AD43">
        <f t="shared" si="6"/>
        <v>11</v>
      </c>
      <c r="AE43">
        <f t="shared" si="6"/>
        <v>11</v>
      </c>
      <c r="AF43">
        <f t="shared" si="6"/>
        <v>11</v>
      </c>
      <c r="AG43">
        <f t="shared" si="6"/>
        <v>11</v>
      </c>
      <c r="AH43">
        <f t="shared" si="6"/>
        <v>11</v>
      </c>
      <c r="AI43">
        <f t="shared" si="6"/>
        <v>11</v>
      </c>
      <c r="AJ43">
        <f t="shared" si="6"/>
        <v>11</v>
      </c>
      <c r="AK43">
        <f t="shared" si="6"/>
        <v>11</v>
      </c>
      <c r="AL43">
        <f t="shared" si="6"/>
        <v>11</v>
      </c>
      <c r="AM43">
        <f t="shared" si="6"/>
        <v>11</v>
      </c>
      <c r="AN43">
        <f t="shared" si="6"/>
        <v>11</v>
      </c>
      <c r="AO43">
        <f t="shared" si="6"/>
        <v>11</v>
      </c>
      <c r="AP43">
        <f t="shared" si="6"/>
        <v>11</v>
      </c>
      <c r="AQ43">
        <f t="shared" si="6"/>
        <v>11</v>
      </c>
      <c r="AR43">
        <f t="shared" si="6"/>
        <v>11</v>
      </c>
      <c r="AS43">
        <f t="shared" si="6"/>
        <v>11</v>
      </c>
      <c r="AT43">
        <f t="shared" si="6"/>
        <v>11</v>
      </c>
      <c r="AU43">
        <f t="shared" si="6"/>
        <v>11</v>
      </c>
      <c r="AV43">
        <f t="shared" si="6"/>
        <v>11</v>
      </c>
      <c r="AW43">
        <f t="shared" si="6"/>
        <v>11</v>
      </c>
      <c r="AX43">
        <f t="shared" si="6"/>
        <v>11</v>
      </c>
      <c r="AY43">
        <f t="shared" si="6"/>
        <v>11</v>
      </c>
      <c r="AZ43">
        <f t="shared" si="6"/>
        <v>11</v>
      </c>
      <c r="BA43">
        <f t="shared" si="6"/>
        <v>11</v>
      </c>
      <c r="BB43">
        <f t="shared" si="6"/>
        <v>11</v>
      </c>
      <c r="BC43">
        <f t="shared" si="6"/>
        <v>11</v>
      </c>
      <c r="BD43">
        <f t="shared" si="6"/>
        <v>11</v>
      </c>
      <c r="BE43">
        <f t="shared" si="6"/>
        <v>11</v>
      </c>
      <c r="BF43">
        <f t="shared" si="6"/>
        <v>11</v>
      </c>
      <c r="BG43">
        <f t="shared" si="6"/>
        <v>11</v>
      </c>
      <c r="BH43">
        <f t="shared" si="6"/>
        <v>11</v>
      </c>
      <c r="BI43">
        <f t="shared" si="6"/>
        <v>11</v>
      </c>
      <c r="BJ43">
        <f t="shared" si="6"/>
        <v>11</v>
      </c>
      <c r="BK43">
        <f t="shared" si="6"/>
        <v>11</v>
      </c>
      <c r="BL43">
        <f t="shared" si="6"/>
        <v>11</v>
      </c>
      <c r="BM43">
        <f t="shared" si="6"/>
        <v>11</v>
      </c>
      <c r="BN43">
        <f t="shared" si="6"/>
        <v>11</v>
      </c>
      <c r="BO43">
        <f t="shared" ref="BO43:CU43" si="7">BO3+10</f>
        <v>11</v>
      </c>
      <c r="BP43">
        <f t="shared" si="7"/>
        <v>11</v>
      </c>
      <c r="BQ43">
        <f t="shared" si="7"/>
        <v>11</v>
      </c>
      <c r="BR43">
        <f t="shared" si="7"/>
        <v>11</v>
      </c>
      <c r="BS43">
        <f t="shared" si="7"/>
        <v>11</v>
      </c>
      <c r="BT43">
        <f t="shared" si="7"/>
        <v>11</v>
      </c>
      <c r="BU43">
        <f t="shared" si="7"/>
        <v>11</v>
      </c>
      <c r="BV43">
        <f t="shared" si="7"/>
        <v>11</v>
      </c>
      <c r="BW43">
        <f t="shared" si="7"/>
        <v>11</v>
      </c>
      <c r="BX43">
        <f t="shared" si="7"/>
        <v>11</v>
      </c>
      <c r="BY43">
        <f t="shared" si="7"/>
        <v>11</v>
      </c>
      <c r="BZ43">
        <f t="shared" si="7"/>
        <v>11</v>
      </c>
      <c r="CA43">
        <f t="shared" si="7"/>
        <v>11</v>
      </c>
      <c r="CB43">
        <f t="shared" si="7"/>
        <v>11</v>
      </c>
      <c r="CC43">
        <f t="shared" si="7"/>
        <v>11</v>
      </c>
      <c r="CD43">
        <f t="shared" si="7"/>
        <v>11</v>
      </c>
      <c r="CE43">
        <f t="shared" si="7"/>
        <v>11</v>
      </c>
      <c r="CF43">
        <f t="shared" si="7"/>
        <v>11</v>
      </c>
      <c r="CG43">
        <f t="shared" si="7"/>
        <v>11</v>
      </c>
      <c r="CH43">
        <f t="shared" si="7"/>
        <v>11</v>
      </c>
      <c r="CI43">
        <f t="shared" si="7"/>
        <v>11</v>
      </c>
      <c r="CJ43">
        <f t="shared" si="7"/>
        <v>11</v>
      </c>
      <c r="CK43">
        <f t="shared" si="7"/>
        <v>11</v>
      </c>
      <c r="CL43">
        <f t="shared" si="7"/>
        <v>11</v>
      </c>
      <c r="CM43">
        <f t="shared" si="7"/>
        <v>11</v>
      </c>
      <c r="CN43">
        <f t="shared" si="7"/>
        <v>11</v>
      </c>
      <c r="CO43">
        <f t="shared" si="7"/>
        <v>11</v>
      </c>
      <c r="CP43">
        <f t="shared" si="7"/>
        <v>11</v>
      </c>
      <c r="CQ43">
        <f t="shared" si="7"/>
        <v>11</v>
      </c>
      <c r="CR43">
        <f t="shared" si="7"/>
        <v>11</v>
      </c>
      <c r="CS43">
        <f t="shared" si="7"/>
        <v>11</v>
      </c>
      <c r="CT43">
        <f t="shared" si="7"/>
        <v>11</v>
      </c>
      <c r="CU43">
        <f t="shared" si="7"/>
        <v>11</v>
      </c>
    </row>
    <row r="44" spans="1:145" x14ac:dyDescent="0.25">
      <c r="A44" t="s">
        <v>88</v>
      </c>
      <c r="B44">
        <f>B4+8</f>
        <v>9</v>
      </c>
      <c r="C44">
        <f t="shared" ref="C44:BN44" si="8">C4+8</f>
        <v>8</v>
      </c>
      <c r="D44">
        <f t="shared" si="8"/>
        <v>8</v>
      </c>
      <c r="E44">
        <f t="shared" si="8"/>
        <v>8</v>
      </c>
      <c r="F44">
        <f t="shared" si="8"/>
        <v>8</v>
      </c>
      <c r="G44">
        <f t="shared" si="8"/>
        <v>8</v>
      </c>
      <c r="H44">
        <f t="shared" si="8"/>
        <v>8</v>
      </c>
      <c r="I44">
        <f t="shared" si="8"/>
        <v>8</v>
      </c>
      <c r="J44">
        <f t="shared" si="8"/>
        <v>8</v>
      </c>
      <c r="K44">
        <f t="shared" si="8"/>
        <v>8</v>
      </c>
      <c r="L44">
        <f t="shared" si="8"/>
        <v>8</v>
      </c>
      <c r="M44">
        <f t="shared" si="8"/>
        <v>8</v>
      </c>
      <c r="N44">
        <f t="shared" si="8"/>
        <v>8</v>
      </c>
      <c r="O44">
        <f t="shared" si="8"/>
        <v>8</v>
      </c>
      <c r="P44">
        <f t="shared" si="8"/>
        <v>8</v>
      </c>
      <c r="Q44">
        <f t="shared" si="8"/>
        <v>8</v>
      </c>
      <c r="R44">
        <f t="shared" si="8"/>
        <v>8</v>
      </c>
      <c r="S44">
        <f t="shared" si="8"/>
        <v>8</v>
      </c>
      <c r="T44">
        <f t="shared" si="8"/>
        <v>8</v>
      </c>
      <c r="U44">
        <f t="shared" si="8"/>
        <v>8</v>
      </c>
      <c r="V44">
        <f t="shared" si="8"/>
        <v>8</v>
      </c>
      <c r="W44">
        <f t="shared" si="8"/>
        <v>8</v>
      </c>
      <c r="X44">
        <f t="shared" si="8"/>
        <v>8</v>
      </c>
      <c r="Y44">
        <f t="shared" si="8"/>
        <v>8</v>
      </c>
      <c r="Z44">
        <f t="shared" si="8"/>
        <v>8</v>
      </c>
      <c r="AA44">
        <f t="shared" si="8"/>
        <v>8</v>
      </c>
      <c r="AB44">
        <f t="shared" si="8"/>
        <v>8</v>
      </c>
      <c r="AC44">
        <f t="shared" si="8"/>
        <v>8</v>
      </c>
      <c r="AD44">
        <f t="shared" si="8"/>
        <v>8</v>
      </c>
      <c r="AE44">
        <f t="shared" si="8"/>
        <v>8</v>
      </c>
      <c r="AF44">
        <f t="shared" si="8"/>
        <v>8</v>
      </c>
      <c r="AG44">
        <f t="shared" si="8"/>
        <v>8</v>
      </c>
      <c r="AH44">
        <f t="shared" si="8"/>
        <v>8</v>
      </c>
      <c r="AI44">
        <f t="shared" si="8"/>
        <v>8</v>
      </c>
      <c r="AJ44">
        <f t="shared" si="8"/>
        <v>8</v>
      </c>
      <c r="AK44">
        <f t="shared" si="8"/>
        <v>8</v>
      </c>
      <c r="AL44">
        <f t="shared" si="8"/>
        <v>8</v>
      </c>
      <c r="AM44">
        <f t="shared" si="8"/>
        <v>8</v>
      </c>
      <c r="AN44">
        <f t="shared" si="8"/>
        <v>8</v>
      </c>
      <c r="AO44">
        <f t="shared" si="8"/>
        <v>8</v>
      </c>
      <c r="AP44">
        <f t="shared" si="8"/>
        <v>8</v>
      </c>
      <c r="AQ44">
        <f t="shared" si="8"/>
        <v>8</v>
      </c>
      <c r="AR44">
        <f t="shared" si="8"/>
        <v>8</v>
      </c>
      <c r="AS44">
        <f t="shared" si="8"/>
        <v>8</v>
      </c>
      <c r="AT44">
        <f t="shared" si="8"/>
        <v>8</v>
      </c>
      <c r="AU44">
        <f t="shared" si="8"/>
        <v>8</v>
      </c>
      <c r="AV44">
        <f t="shared" si="8"/>
        <v>8</v>
      </c>
      <c r="AW44">
        <f t="shared" si="8"/>
        <v>8</v>
      </c>
      <c r="AX44">
        <f t="shared" si="8"/>
        <v>8</v>
      </c>
      <c r="AY44">
        <f t="shared" si="8"/>
        <v>8</v>
      </c>
      <c r="AZ44">
        <f t="shared" si="8"/>
        <v>8</v>
      </c>
      <c r="BA44">
        <f t="shared" si="8"/>
        <v>8</v>
      </c>
      <c r="BB44">
        <f t="shared" si="8"/>
        <v>8</v>
      </c>
      <c r="BC44">
        <f t="shared" si="8"/>
        <v>8</v>
      </c>
      <c r="BD44">
        <f t="shared" si="8"/>
        <v>8</v>
      </c>
      <c r="BE44">
        <f t="shared" si="8"/>
        <v>8</v>
      </c>
      <c r="BF44">
        <f t="shared" si="8"/>
        <v>8</v>
      </c>
      <c r="BG44">
        <f t="shared" si="8"/>
        <v>8</v>
      </c>
      <c r="BH44">
        <f t="shared" si="8"/>
        <v>8</v>
      </c>
      <c r="BI44">
        <f t="shared" si="8"/>
        <v>8</v>
      </c>
      <c r="BJ44">
        <f t="shared" si="8"/>
        <v>8</v>
      </c>
      <c r="BK44">
        <f t="shared" si="8"/>
        <v>8</v>
      </c>
      <c r="BL44">
        <f t="shared" si="8"/>
        <v>8</v>
      </c>
      <c r="BM44">
        <f t="shared" si="8"/>
        <v>8</v>
      </c>
      <c r="BN44">
        <f t="shared" si="8"/>
        <v>8</v>
      </c>
      <c r="BO44">
        <f t="shared" ref="BO44:CU44" si="9">BO4+8</f>
        <v>8</v>
      </c>
      <c r="BP44">
        <f t="shared" si="9"/>
        <v>8</v>
      </c>
      <c r="BQ44">
        <f t="shared" si="9"/>
        <v>8</v>
      </c>
      <c r="BR44">
        <f t="shared" si="9"/>
        <v>8</v>
      </c>
      <c r="BS44">
        <f t="shared" si="9"/>
        <v>8</v>
      </c>
      <c r="BT44">
        <f t="shared" si="9"/>
        <v>8</v>
      </c>
      <c r="BU44">
        <f t="shared" si="9"/>
        <v>8</v>
      </c>
      <c r="BV44">
        <f t="shared" si="9"/>
        <v>8</v>
      </c>
      <c r="BW44">
        <f t="shared" si="9"/>
        <v>8</v>
      </c>
      <c r="BX44">
        <f t="shared" si="9"/>
        <v>8</v>
      </c>
      <c r="BY44">
        <f t="shared" si="9"/>
        <v>8</v>
      </c>
      <c r="BZ44">
        <f t="shared" si="9"/>
        <v>8</v>
      </c>
      <c r="CA44">
        <f t="shared" si="9"/>
        <v>8</v>
      </c>
      <c r="CB44">
        <f t="shared" si="9"/>
        <v>8</v>
      </c>
      <c r="CC44">
        <f t="shared" si="9"/>
        <v>8</v>
      </c>
      <c r="CD44">
        <f t="shared" si="9"/>
        <v>8</v>
      </c>
      <c r="CE44">
        <f t="shared" si="9"/>
        <v>8</v>
      </c>
      <c r="CF44">
        <f t="shared" si="9"/>
        <v>8</v>
      </c>
      <c r="CG44">
        <f t="shared" si="9"/>
        <v>8</v>
      </c>
      <c r="CH44">
        <f t="shared" si="9"/>
        <v>8</v>
      </c>
      <c r="CI44">
        <f t="shared" si="9"/>
        <v>8</v>
      </c>
      <c r="CJ44">
        <f t="shared" si="9"/>
        <v>8</v>
      </c>
      <c r="CK44">
        <f t="shared" si="9"/>
        <v>8</v>
      </c>
      <c r="CL44">
        <f t="shared" si="9"/>
        <v>8</v>
      </c>
      <c r="CM44">
        <f t="shared" si="9"/>
        <v>8</v>
      </c>
      <c r="CN44">
        <f t="shared" si="9"/>
        <v>8</v>
      </c>
      <c r="CO44">
        <f t="shared" si="9"/>
        <v>8</v>
      </c>
      <c r="CP44">
        <f t="shared" si="9"/>
        <v>8</v>
      </c>
      <c r="CQ44">
        <f t="shared" si="9"/>
        <v>8</v>
      </c>
      <c r="CR44">
        <f t="shared" si="9"/>
        <v>8</v>
      </c>
      <c r="CS44">
        <f t="shared" si="9"/>
        <v>8</v>
      </c>
      <c r="CT44">
        <f t="shared" si="9"/>
        <v>8</v>
      </c>
      <c r="CU44">
        <f t="shared" si="9"/>
        <v>8</v>
      </c>
    </row>
    <row r="45" spans="1:145" x14ac:dyDescent="0.25">
      <c r="A45" t="s">
        <v>89</v>
      </c>
      <c r="B45">
        <f>B5+6</f>
        <v>6</v>
      </c>
      <c r="C45">
        <f t="shared" ref="C45:BN45" si="10">C5+6</f>
        <v>6</v>
      </c>
      <c r="D45">
        <f t="shared" si="10"/>
        <v>6</v>
      </c>
      <c r="E45">
        <f t="shared" si="10"/>
        <v>6</v>
      </c>
      <c r="F45">
        <f t="shared" si="10"/>
        <v>6</v>
      </c>
      <c r="G45">
        <f t="shared" si="10"/>
        <v>6</v>
      </c>
      <c r="H45">
        <f t="shared" si="10"/>
        <v>6</v>
      </c>
      <c r="I45">
        <f t="shared" si="10"/>
        <v>6</v>
      </c>
      <c r="J45">
        <f t="shared" si="10"/>
        <v>6</v>
      </c>
      <c r="K45">
        <f t="shared" si="10"/>
        <v>6</v>
      </c>
      <c r="L45">
        <f t="shared" si="10"/>
        <v>6</v>
      </c>
      <c r="M45">
        <f t="shared" si="10"/>
        <v>7</v>
      </c>
      <c r="N45">
        <f t="shared" si="10"/>
        <v>7</v>
      </c>
      <c r="O45">
        <f t="shared" si="10"/>
        <v>7</v>
      </c>
      <c r="P45">
        <f t="shared" si="10"/>
        <v>7</v>
      </c>
      <c r="Q45">
        <f t="shared" si="10"/>
        <v>7</v>
      </c>
      <c r="R45">
        <f t="shared" si="10"/>
        <v>7</v>
      </c>
      <c r="S45">
        <f t="shared" si="10"/>
        <v>7</v>
      </c>
      <c r="T45">
        <f t="shared" si="10"/>
        <v>7</v>
      </c>
      <c r="U45">
        <f t="shared" si="10"/>
        <v>7</v>
      </c>
      <c r="V45">
        <f t="shared" si="10"/>
        <v>7</v>
      </c>
      <c r="W45">
        <f t="shared" si="10"/>
        <v>7</v>
      </c>
      <c r="X45">
        <f t="shared" si="10"/>
        <v>7</v>
      </c>
      <c r="Y45">
        <f t="shared" si="10"/>
        <v>7</v>
      </c>
      <c r="Z45">
        <f t="shared" si="10"/>
        <v>7</v>
      </c>
      <c r="AA45">
        <f t="shared" si="10"/>
        <v>7</v>
      </c>
      <c r="AB45">
        <f t="shared" si="10"/>
        <v>7</v>
      </c>
      <c r="AC45">
        <f t="shared" si="10"/>
        <v>7</v>
      </c>
      <c r="AD45">
        <f t="shared" si="10"/>
        <v>7</v>
      </c>
      <c r="AE45">
        <f t="shared" si="10"/>
        <v>7</v>
      </c>
      <c r="AF45">
        <f t="shared" si="10"/>
        <v>7</v>
      </c>
      <c r="AG45">
        <f t="shared" si="10"/>
        <v>7</v>
      </c>
      <c r="AH45">
        <f t="shared" si="10"/>
        <v>7</v>
      </c>
      <c r="AI45">
        <f t="shared" si="10"/>
        <v>7</v>
      </c>
      <c r="AJ45">
        <f t="shared" si="10"/>
        <v>7</v>
      </c>
      <c r="AK45">
        <f t="shared" si="10"/>
        <v>7</v>
      </c>
      <c r="AL45">
        <f t="shared" si="10"/>
        <v>7</v>
      </c>
      <c r="AM45">
        <f t="shared" si="10"/>
        <v>7</v>
      </c>
      <c r="AN45">
        <f t="shared" si="10"/>
        <v>7</v>
      </c>
      <c r="AO45">
        <f t="shared" si="10"/>
        <v>7</v>
      </c>
      <c r="AP45">
        <f t="shared" si="10"/>
        <v>7</v>
      </c>
      <c r="AQ45">
        <f t="shared" si="10"/>
        <v>7</v>
      </c>
      <c r="AR45">
        <f t="shared" si="10"/>
        <v>7</v>
      </c>
      <c r="AS45">
        <f t="shared" si="10"/>
        <v>7</v>
      </c>
      <c r="AT45">
        <f t="shared" si="10"/>
        <v>7</v>
      </c>
      <c r="AU45">
        <f t="shared" si="10"/>
        <v>7</v>
      </c>
      <c r="AV45">
        <f t="shared" si="10"/>
        <v>7</v>
      </c>
      <c r="AW45">
        <f t="shared" si="10"/>
        <v>7</v>
      </c>
      <c r="AX45">
        <f t="shared" si="10"/>
        <v>7</v>
      </c>
      <c r="AY45">
        <f t="shared" si="10"/>
        <v>7</v>
      </c>
      <c r="AZ45">
        <f t="shared" si="10"/>
        <v>7</v>
      </c>
      <c r="BA45">
        <f t="shared" si="10"/>
        <v>7</v>
      </c>
      <c r="BB45">
        <f t="shared" si="10"/>
        <v>7</v>
      </c>
      <c r="BC45">
        <f t="shared" si="10"/>
        <v>7</v>
      </c>
      <c r="BD45">
        <f t="shared" si="10"/>
        <v>7</v>
      </c>
      <c r="BE45">
        <f t="shared" si="10"/>
        <v>7</v>
      </c>
      <c r="BF45">
        <f t="shared" si="10"/>
        <v>7</v>
      </c>
      <c r="BG45">
        <f t="shared" si="10"/>
        <v>7</v>
      </c>
      <c r="BH45">
        <f t="shared" si="10"/>
        <v>7</v>
      </c>
      <c r="BI45">
        <f t="shared" si="10"/>
        <v>7</v>
      </c>
      <c r="BJ45">
        <f t="shared" si="10"/>
        <v>7</v>
      </c>
      <c r="BK45">
        <f t="shared" si="10"/>
        <v>7</v>
      </c>
      <c r="BL45">
        <f t="shared" si="10"/>
        <v>7</v>
      </c>
      <c r="BM45">
        <f t="shared" si="10"/>
        <v>7</v>
      </c>
      <c r="BN45">
        <f t="shared" si="10"/>
        <v>7</v>
      </c>
      <c r="BO45">
        <f t="shared" ref="BO45:CU45" si="11">BO5+6</f>
        <v>7</v>
      </c>
      <c r="BP45">
        <f t="shared" si="11"/>
        <v>7</v>
      </c>
      <c r="BQ45">
        <f t="shared" si="11"/>
        <v>7</v>
      </c>
      <c r="BR45">
        <f t="shared" si="11"/>
        <v>7</v>
      </c>
      <c r="BS45">
        <f t="shared" si="11"/>
        <v>7</v>
      </c>
      <c r="BT45">
        <f t="shared" si="11"/>
        <v>7</v>
      </c>
      <c r="BU45">
        <f t="shared" si="11"/>
        <v>7</v>
      </c>
      <c r="BV45">
        <f t="shared" si="11"/>
        <v>7</v>
      </c>
      <c r="BW45">
        <f t="shared" si="11"/>
        <v>7</v>
      </c>
      <c r="BX45">
        <f t="shared" si="11"/>
        <v>7</v>
      </c>
      <c r="BY45">
        <f t="shared" si="11"/>
        <v>7</v>
      </c>
      <c r="BZ45">
        <f t="shared" si="11"/>
        <v>7</v>
      </c>
      <c r="CA45">
        <f t="shared" si="11"/>
        <v>7</v>
      </c>
      <c r="CB45">
        <f t="shared" si="11"/>
        <v>7</v>
      </c>
      <c r="CC45">
        <f t="shared" si="11"/>
        <v>7</v>
      </c>
      <c r="CD45">
        <f t="shared" si="11"/>
        <v>7</v>
      </c>
      <c r="CE45">
        <f t="shared" si="11"/>
        <v>7</v>
      </c>
      <c r="CF45">
        <f t="shared" si="11"/>
        <v>7</v>
      </c>
      <c r="CG45">
        <f t="shared" si="11"/>
        <v>7</v>
      </c>
      <c r="CH45">
        <f t="shared" si="11"/>
        <v>7</v>
      </c>
      <c r="CI45">
        <f t="shared" si="11"/>
        <v>7</v>
      </c>
      <c r="CJ45">
        <f t="shared" si="11"/>
        <v>7</v>
      </c>
      <c r="CK45">
        <f t="shared" si="11"/>
        <v>7</v>
      </c>
      <c r="CL45">
        <f t="shared" si="11"/>
        <v>7</v>
      </c>
      <c r="CM45">
        <f t="shared" si="11"/>
        <v>7</v>
      </c>
      <c r="CN45">
        <f t="shared" si="11"/>
        <v>7</v>
      </c>
      <c r="CO45">
        <f t="shared" si="11"/>
        <v>7</v>
      </c>
      <c r="CP45">
        <f t="shared" si="11"/>
        <v>7</v>
      </c>
      <c r="CQ45">
        <f t="shared" si="11"/>
        <v>7</v>
      </c>
      <c r="CR45">
        <f t="shared" si="11"/>
        <v>7</v>
      </c>
      <c r="CS45">
        <f t="shared" si="11"/>
        <v>7</v>
      </c>
      <c r="CT45">
        <f t="shared" si="11"/>
        <v>7</v>
      </c>
      <c r="CU45">
        <f t="shared" si="11"/>
        <v>7</v>
      </c>
    </row>
    <row r="46" spans="1:145" x14ac:dyDescent="0.25">
      <c r="A46" t="s">
        <v>91</v>
      </c>
      <c r="B46">
        <f>B6+4</f>
        <v>4</v>
      </c>
      <c r="C46">
        <f t="shared" ref="C46:BN46" si="12">C6+4</f>
        <v>4</v>
      </c>
      <c r="D46">
        <f t="shared" si="12"/>
        <v>4</v>
      </c>
      <c r="E46">
        <f t="shared" si="12"/>
        <v>4</v>
      </c>
      <c r="F46">
        <f t="shared" si="12"/>
        <v>4</v>
      </c>
      <c r="G46">
        <f t="shared" si="12"/>
        <v>4</v>
      </c>
      <c r="H46">
        <f t="shared" si="12"/>
        <v>4</v>
      </c>
      <c r="I46">
        <f t="shared" si="12"/>
        <v>4</v>
      </c>
      <c r="J46">
        <f t="shared" si="12"/>
        <v>4</v>
      </c>
      <c r="K46">
        <f t="shared" si="12"/>
        <v>4</v>
      </c>
      <c r="L46">
        <f t="shared" si="12"/>
        <v>4</v>
      </c>
      <c r="M46">
        <f t="shared" si="12"/>
        <v>4</v>
      </c>
      <c r="N46">
        <f t="shared" si="12"/>
        <v>4</v>
      </c>
      <c r="O46">
        <f t="shared" si="12"/>
        <v>4</v>
      </c>
      <c r="P46">
        <f t="shared" si="12"/>
        <v>4</v>
      </c>
      <c r="Q46">
        <f t="shared" si="12"/>
        <v>4</v>
      </c>
      <c r="R46">
        <f t="shared" si="12"/>
        <v>4</v>
      </c>
      <c r="S46">
        <f t="shared" si="12"/>
        <v>4</v>
      </c>
      <c r="T46">
        <f t="shared" si="12"/>
        <v>4</v>
      </c>
      <c r="U46">
        <f t="shared" si="12"/>
        <v>4</v>
      </c>
      <c r="V46">
        <f t="shared" si="12"/>
        <v>4</v>
      </c>
      <c r="W46">
        <f t="shared" si="12"/>
        <v>4</v>
      </c>
      <c r="X46">
        <f t="shared" si="12"/>
        <v>4</v>
      </c>
      <c r="Y46">
        <f t="shared" si="12"/>
        <v>4</v>
      </c>
      <c r="Z46">
        <f t="shared" si="12"/>
        <v>4</v>
      </c>
      <c r="AA46">
        <f t="shared" si="12"/>
        <v>4</v>
      </c>
      <c r="AB46">
        <f t="shared" si="12"/>
        <v>4</v>
      </c>
      <c r="AC46">
        <f t="shared" si="12"/>
        <v>4</v>
      </c>
      <c r="AD46">
        <f t="shared" si="12"/>
        <v>4</v>
      </c>
      <c r="AE46">
        <f t="shared" si="12"/>
        <v>4</v>
      </c>
      <c r="AF46">
        <f t="shared" si="12"/>
        <v>4</v>
      </c>
      <c r="AG46">
        <f t="shared" si="12"/>
        <v>4</v>
      </c>
      <c r="AH46">
        <f t="shared" si="12"/>
        <v>4</v>
      </c>
      <c r="AI46">
        <f t="shared" si="12"/>
        <v>4</v>
      </c>
      <c r="AJ46">
        <f t="shared" si="12"/>
        <v>4</v>
      </c>
      <c r="AK46">
        <f t="shared" si="12"/>
        <v>4</v>
      </c>
      <c r="AL46">
        <f t="shared" si="12"/>
        <v>4</v>
      </c>
      <c r="AM46">
        <f t="shared" si="12"/>
        <v>4</v>
      </c>
      <c r="AN46">
        <f t="shared" si="12"/>
        <v>4</v>
      </c>
      <c r="AO46">
        <f t="shared" si="12"/>
        <v>4</v>
      </c>
      <c r="AP46">
        <f t="shared" si="12"/>
        <v>4</v>
      </c>
      <c r="AQ46">
        <f t="shared" si="12"/>
        <v>4</v>
      </c>
      <c r="AR46">
        <f t="shared" si="12"/>
        <v>4</v>
      </c>
      <c r="AS46">
        <f t="shared" si="12"/>
        <v>4</v>
      </c>
      <c r="AT46">
        <f t="shared" si="12"/>
        <v>4</v>
      </c>
      <c r="AU46">
        <f t="shared" si="12"/>
        <v>4</v>
      </c>
      <c r="AV46">
        <f t="shared" si="12"/>
        <v>4</v>
      </c>
      <c r="AW46">
        <f t="shared" si="12"/>
        <v>4</v>
      </c>
      <c r="AX46">
        <f t="shared" si="12"/>
        <v>4</v>
      </c>
      <c r="AY46">
        <f t="shared" si="12"/>
        <v>4</v>
      </c>
      <c r="AZ46">
        <f t="shared" si="12"/>
        <v>4</v>
      </c>
      <c r="BA46">
        <f t="shared" si="12"/>
        <v>4</v>
      </c>
      <c r="BB46">
        <f t="shared" si="12"/>
        <v>4</v>
      </c>
      <c r="BC46">
        <f t="shared" si="12"/>
        <v>4</v>
      </c>
      <c r="BD46">
        <f t="shared" si="12"/>
        <v>4</v>
      </c>
      <c r="BE46">
        <f t="shared" si="12"/>
        <v>4</v>
      </c>
      <c r="BF46">
        <f t="shared" si="12"/>
        <v>4</v>
      </c>
      <c r="BG46">
        <f t="shared" si="12"/>
        <v>4</v>
      </c>
      <c r="BH46">
        <f t="shared" si="12"/>
        <v>4</v>
      </c>
      <c r="BI46">
        <f t="shared" si="12"/>
        <v>4</v>
      </c>
      <c r="BJ46">
        <f t="shared" si="12"/>
        <v>4</v>
      </c>
      <c r="BK46">
        <f t="shared" si="12"/>
        <v>4</v>
      </c>
      <c r="BL46">
        <f t="shared" si="12"/>
        <v>4</v>
      </c>
      <c r="BM46">
        <f t="shared" si="12"/>
        <v>4</v>
      </c>
      <c r="BN46">
        <f t="shared" si="12"/>
        <v>4</v>
      </c>
      <c r="BO46">
        <f t="shared" ref="BO46:CU46" si="13">BO6+4</f>
        <v>4</v>
      </c>
      <c r="BP46">
        <f t="shared" si="13"/>
        <v>4</v>
      </c>
      <c r="BQ46">
        <f t="shared" si="13"/>
        <v>4</v>
      </c>
      <c r="BR46">
        <f t="shared" si="13"/>
        <v>4</v>
      </c>
      <c r="BS46">
        <f t="shared" si="13"/>
        <v>4</v>
      </c>
      <c r="BT46">
        <f t="shared" si="13"/>
        <v>4</v>
      </c>
      <c r="BU46">
        <f t="shared" si="13"/>
        <v>4</v>
      </c>
      <c r="BV46">
        <f t="shared" si="13"/>
        <v>4</v>
      </c>
      <c r="BW46">
        <f t="shared" si="13"/>
        <v>4</v>
      </c>
      <c r="BX46">
        <f t="shared" si="13"/>
        <v>4</v>
      </c>
      <c r="BY46">
        <f t="shared" si="13"/>
        <v>4</v>
      </c>
      <c r="BZ46">
        <f t="shared" si="13"/>
        <v>5</v>
      </c>
      <c r="CA46">
        <f t="shared" si="13"/>
        <v>5</v>
      </c>
      <c r="CB46">
        <f t="shared" si="13"/>
        <v>5</v>
      </c>
      <c r="CC46">
        <f t="shared" si="13"/>
        <v>5</v>
      </c>
      <c r="CD46">
        <f t="shared" si="13"/>
        <v>5</v>
      </c>
      <c r="CE46">
        <f t="shared" si="13"/>
        <v>5</v>
      </c>
      <c r="CF46">
        <f t="shared" si="13"/>
        <v>5</v>
      </c>
      <c r="CG46">
        <f t="shared" si="13"/>
        <v>5</v>
      </c>
      <c r="CH46">
        <f t="shared" si="13"/>
        <v>5</v>
      </c>
      <c r="CI46">
        <f t="shared" si="13"/>
        <v>5</v>
      </c>
      <c r="CJ46">
        <f t="shared" si="13"/>
        <v>5</v>
      </c>
      <c r="CK46">
        <f t="shared" si="13"/>
        <v>5</v>
      </c>
      <c r="CL46">
        <f t="shared" si="13"/>
        <v>5</v>
      </c>
      <c r="CM46">
        <f t="shared" si="13"/>
        <v>5</v>
      </c>
      <c r="CN46">
        <f t="shared" si="13"/>
        <v>5</v>
      </c>
      <c r="CO46">
        <f t="shared" si="13"/>
        <v>5</v>
      </c>
      <c r="CP46">
        <f t="shared" si="13"/>
        <v>5</v>
      </c>
      <c r="CQ46">
        <f t="shared" si="13"/>
        <v>5</v>
      </c>
      <c r="CR46">
        <f t="shared" si="13"/>
        <v>5</v>
      </c>
      <c r="CS46">
        <f t="shared" si="13"/>
        <v>5</v>
      </c>
      <c r="CT46">
        <f t="shared" si="13"/>
        <v>5</v>
      </c>
      <c r="CU46">
        <f t="shared" si="13"/>
        <v>5</v>
      </c>
    </row>
    <row r="47" spans="1:145" x14ac:dyDescent="0.25">
      <c r="A47" t="s">
        <v>92</v>
      </c>
      <c r="B47">
        <f>B7+2</f>
        <v>3</v>
      </c>
      <c r="C47">
        <f t="shared" ref="C47:BN47" si="14">C7+2</f>
        <v>3</v>
      </c>
      <c r="D47">
        <f t="shared" si="14"/>
        <v>3</v>
      </c>
      <c r="E47">
        <f t="shared" si="14"/>
        <v>3</v>
      </c>
      <c r="F47">
        <f t="shared" si="14"/>
        <v>3</v>
      </c>
      <c r="G47">
        <f t="shared" si="14"/>
        <v>3</v>
      </c>
      <c r="H47">
        <f t="shared" si="14"/>
        <v>3</v>
      </c>
      <c r="I47">
        <f t="shared" si="14"/>
        <v>3</v>
      </c>
      <c r="J47">
        <f t="shared" si="14"/>
        <v>3</v>
      </c>
      <c r="K47">
        <f t="shared" si="14"/>
        <v>3</v>
      </c>
      <c r="L47">
        <f t="shared" si="14"/>
        <v>3</v>
      </c>
      <c r="M47">
        <f t="shared" si="14"/>
        <v>3</v>
      </c>
      <c r="N47">
        <f t="shared" si="14"/>
        <v>3</v>
      </c>
      <c r="O47">
        <f t="shared" si="14"/>
        <v>3</v>
      </c>
      <c r="P47">
        <f t="shared" si="14"/>
        <v>3</v>
      </c>
      <c r="Q47">
        <f t="shared" si="14"/>
        <v>3</v>
      </c>
      <c r="R47">
        <f t="shared" si="14"/>
        <v>3</v>
      </c>
      <c r="S47">
        <f t="shared" si="14"/>
        <v>3</v>
      </c>
      <c r="T47">
        <f t="shared" si="14"/>
        <v>3</v>
      </c>
      <c r="U47">
        <f t="shared" si="14"/>
        <v>3</v>
      </c>
      <c r="V47">
        <f t="shared" si="14"/>
        <v>3</v>
      </c>
      <c r="W47">
        <f t="shared" si="14"/>
        <v>3</v>
      </c>
      <c r="X47">
        <f t="shared" si="14"/>
        <v>3</v>
      </c>
      <c r="Y47">
        <f t="shared" si="14"/>
        <v>3</v>
      </c>
      <c r="Z47">
        <f t="shared" si="14"/>
        <v>3</v>
      </c>
      <c r="AA47">
        <f t="shared" si="14"/>
        <v>3</v>
      </c>
      <c r="AB47">
        <f t="shared" si="14"/>
        <v>3</v>
      </c>
      <c r="AC47">
        <f t="shared" si="14"/>
        <v>3</v>
      </c>
      <c r="AD47">
        <f t="shared" si="14"/>
        <v>3</v>
      </c>
      <c r="AE47">
        <f t="shared" si="14"/>
        <v>3</v>
      </c>
      <c r="AF47">
        <f t="shared" si="14"/>
        <v>3</v>
      </c>
      <c r="AG47">
        <f t="shared" si="14"/>
        <v>3</v>
      </c>
      <c r="AH47">
        <f t="shared" si="14"/>
        <v>3</v>
      </c>
      <c r="AI47">
        <f t="shared" si="14"/>
        <v>3</v>
      </c>
      <c r="AJ47">
        <f t="shared" si="14"/>
        <v>3</v>
      </c>
      <c r="AK47">
        <f t="shared" si="14"/>
        <v>3</v>
      </c>
      <c r="AL47">
        <f t="shared" si="14"/>
        <v>3</v>
      </c>
      <c r="AM47">
        <f t="shared" si="14"/>
        <v>3</v>
      </c>
      <c r="AN47">
        <f t="shared" si="14"/>
        <v>3</v>
      </c>
      <c r="AO47">
        <f t="shared" si="14"/>
        <v>3</v>
      </c>
      <c r="AP47">
        <f t="shared" si="14"/>
        <v>3</v>
      </c>
      <c r="AQ47">
        <f t="shared" si="14"/>
        <v>3</v>
      </c>
      <c r="AR47">
        <f t="shared" si="14"/>
        <v>3</v>
      </c>
      <c r="AS47">
        <f t="shared" si="14"/>
        <v>3</v>
      </c>
      <c r="AT47">
        <f t="shared" si="14"/>
        <v>3</v>
      </c>
      <c r="AU47">
        <f t="shared" si="14"/>
        <v>3</v>
      </c>
      <c r="AV47">
        <f t="shared" si="14"/>
        <v>3</v>
      </c>
      <c r="AW47">
        <f t="shared" si="14"/>
        <v>3</v>
      </c>
      <c r="AX47">
        <f t="shared" si="14"/>
        <v>3</v>
      </c>
      <c r="AY47">
        <f t="shared" si="14"/>
        <v>3</v>
      </c>
      <c r="AZ47">
        <f t="shared" si="14"/>
        <v>3</v>
      </c>
      <c r="BA47">
        <f t="shared" si="14"/>
        <v>3</v>
      </c>
      <c r="BB47">
        <f t="shared" si="14"/>
        <v>3</v>
      </c>
      <c r="BC47">
        <f t="shared" si="14"/>
        <v>3</v>
      </c>
      <c r="BD47">
        <f t="shared" si="14"/>
        <v>3</v>
      </c>
      <c r="BE47">
        <f t="shared" si="14"/>
        <v>3</v>
      </c>
      <c r="BF47">
        <f t="shared" si="14"/>
        <v>3</v>
      </c>
      <c r="BG47">
        <f t="shared" si="14"/>
        <v>3</v>
      </c>
      <c r="BH47">
        <f t="shared" si="14"/>
        <v>3</v>
      </c>
      <c r="BI47">
        <f t="shared" si="14"/>
        <v>3</v>
      </c>
      <c r="BJ47">
        <f t="shared" si="14"/>
        <v>3</v>
      </c>
      <c r="BK47">
        <f t="shared" si="14"/>
        <v>3</v>
      </c>
      <c r="BL47">
        <f t="shared" si="14"/>
        <v>3</v>
      </c>
      <c r="BM47">
        <f t="shared" si="14"/>
        <v>3</v>
      </c>
      <c r="BN47">
        <f t="shared" si="14"/>
        <v>3</v>
      </c>
      <c r="BO47">
        <f t="shared" ref="BO47:CU47" si="15">BO7+2</f>
        <v>3</v>
      </c>
      <c r="BP47">
        <f t="shared" si="15"/>
        <v>3</v>
      </c>
      <c r="BQ47">
        <f t="shared" si="15"/>
        <v>3</v>
      </c>
      <c r="BR47">
        <f t="shared" si="15"/>
        <v>3</v>
      </c>
      <c r="BS47">
        <f t="shared" si="15"/>
        <v>3</v>
      </c>
      <c r="BT47">
        <f t="shared" si="15"/>
        <v>3</v>
      </c>
      <c r="BU47">
        <f t="shared" si="15"/>
        <v>3</v>
      </c>
      <c r="BV47">
        <f t="shared" si="15"/>
        <v>3</v>
      </c>
      <c r="BW47">
        <f t="shared" si="15"/>
        <v>3</v>
      </c>
      <c r="BX47">
        <f t="shared" si="15"/>
        <v>3</v>
      </c>
      <c r="BY47">
        <f t="shared" si="15"/>
        <v>3</v>
      </c>
      <c r="BZ47">
        <f t="shared" si="15"/>
        <v>2</v>
      </c>
      <c r="CA47">
        <f t="shared" si="15"/>
        <v>2</v>
      </c>
      <c r="CB47">
        <f t="shared" si="15"/>
        <v>2</v>
      </c>
      <c r="CC47">
        <f t="shared" si="15"/>
        <v>2</v>
      </c>
      <c r="CD47">
        <f t="shared" si="15"/>
        <v>2</v>
      </c>
      <c r="CE47">
        <f t="shared" si="15"/>
        <v>2</v>
      </c>
      <c r="CF47">
        <f t="shared" si="15"/>
        <v>2</v>
      </c>
      <c r="CG47">
        <f t="shared" si="15"/>
        <v>2</v>
      </c>
      <c r="CH47">
        <f t="shared" si="15"/>
        <v>2</v>
      </c>
      <c r="CI47">
        <f t="shared" si="15"/>
        <v>2</v>
      </c>
      <c r="CJ47">
        <f t="shared" si="15"/>
        <v>2</v>
      </c>
      <c r="CK47">
        <f t="shared" si="15"/>
        <v>2</v>
      </c>
      <c r="CL47">
        <f t="shared" si="15"/>
        <v>2</v>
      </c>
      <c r="CM47">
        <f t="shared" si="15"/>
        <v>2</v>
      </c>
      <c r="CN47">
        <f t="shared" si="15"/>
        <v>2</v>
      </c>
      <c r="CO47">
        <f t="shared" si="15"/>
        <v>2</v>
      </c>
      <c r="CP47">
        <f t="shared" si="15"/>
        <v>2</v>
      </c>
      <c r="CQ47">
        <f t="shared" si="15"/>
        <v>2</v>
      </c>
      <c r="CR47">
        <f t="shared" si="15"/>
        <v>2</v>
      </c>
      <c r="CS47">
        <f t="shared" si="15"/>
        <v>2</v>
      </c>
      <c r="CT47">
        <f t="shared" si="15"/>
        <v>2</v>
      </c>
      <c r="CU47">
        <f t="shared" si="15"/>
        <v>2</v>
      </c>
      <c r="CV47">
        <f t="shared" ref="CV47:DF47" si="16">CV7+2</f>
        <v>2</v>
      </c>
      <c r="CW47">
        <f t="shared" si="16"/>
        <v>2</v>
      </c>
      <c r="CX47">
        <f t="shared" si="16"/>
        <v>2</v>
      </c>
      <c r="CY47">
        <f t="shared" si="16"/>
        <v>2</v>
      </c>
      <c r="CZ47">
        <f t="shared" si="16"/>
        <v>2</v>
      </c>
      <c r="DA47">
        <f t="shared" si="16"/>
        <v>2</v>
      </c>
      <c r="DB47">
        <f t="shared" si="16"/>
        <v>2</v>
      </c>
      <c r="DC47">
        <f t="shared" si="16"/>
        <v>2</v>
      </c>
      <c r="DD47">
        <f t="shared" si="16"/>
        <v>2</v>
      </c>
      <c r="DE47">
        <f t="shared" si="16"/>
        <v>2</v>
      </c>
      <c r="DF47">
        <f t="shared" si="16"/>
        <v>2</v>
      </c>
    </row>
    <row r="48" spans="1:145" x14ac:dyDescent="0.25">
      <c r="A48" t="s">
        <v>90</v>
      </c>
      <c r="B48">
        <f>B8</f>
        <v>1</v>
      </c>
      <c r="C48">
        <f t="shared" ref="C48:BN48" si="17">C8</f>
        <v>1</v>
      </c>
      <c r="D48">
        <f t="shared" si="17"/>
        <v>1</v>
      </c>
      <c r="E48">
        <f t="shared" si="17"/>
        <v>1</v>
      </c>
      <c r="F48">
        <f t="shared" si="17"/>
        <v>1</v>
      </c>
      <c r="G48">
        <f t="shared" si="17"/>
        <v>1</v>
      </c>
      <c r="H48">
        <f t="shared" si="17"/>
        <v>1</v>
      </c>
      <c r="I48">
        <f t="shared" si="17"/>
        <v>1</v>
      </c>
      <c r="J48">
        <f t="shared" si="17"/>
        <v>1</v>
      </c>
      <c r="K48">
        <f t="shared" si="17"/>
        <v>1</v>
      </c>
      <c r="L48">
        <f t="shared" si="17"/>
        <v>1</v>
      </c>
      <c r="M48">
        <f t="shared" si="17"/>
        <v>1</v>
      </c>
      <c r="N48">
        <f t="shared" si="17"/>
        <v>1</v>
      </c>
      <c r="O48">
        <f t="shared" si="17"/>
        <v>1</v>
      </c>
      <c r="P48">
        <f t="shared" si="17"/>
        <v>1</v>
      </c>
      <c r="Q48">
        <f t="shared" si="17"/>
        <v>1</v>
      </c>
      <c r="R48">
        <f t="shared" si="17"/>
        <v>1</v>
      </c>
      <c r="S48">
        <f t="shared" si="17"/>
        <v>1</v>
      </c>
      <c r="T48">
        <f t="shared" si="17"/>
        <v>1</v>
      </c>
      <c r="U48">
        <f t="shared" si="17"/>
        <v>1</v>
      </c>
      <c r="V48">
        <f t="shared" si="17"/>
        <v>1</v>
      </c>
      <c r="W48">
        <f t="shared" si="17"/>
        <v>1</v>
      </c>
      <c r="X48">
        <f t="shared" si="17"/>
        <v>1</v>
      </c>
      <c r="Y48">
        <f t="shared" si="17"/>
        <v>1</v>
      </c>
      <c r="Z48">
        <f t="shared" si="17"/>
        <v>1</v>
      </c>
      <c r="AA48">
        <f t="shared" si="17"/>
        <v>1</v>
      </c>
      <c r="AB48">
        <f t="shared" si="17"/>
        <v>1</v>
      </c>
      <c r="AC48">
        <f t="shared" si="17"/>
        <v>1</v>
      </c>
      <c r="AD48">
        <f t="shared" si="17"/>
        <v>1</v>
      </c>
      <c r="AE48">
        <f t="shared" si="17"/>
        <v>1</v>
      </c>
      <c r="AF48">
        <f t="shared" si="17"/>
        <v>1</v>
      </c>
      <c r="AG48">
        <f t="shared" si="17"/>
        <v>1</v>
      </c>
      <c r="AH48">
        <f t="shared" si="17"/>
        <v>1</v>
      </c>
      <c r="AI48">
        <f t="shared" si="17"/>
        <v>1</v>
      </c>
      <c r="AJ48">
        <f t="shared" si="17"/>
        <v>1</v>
      </c>
      <c r="AK48">
        <f t="shared" si="17"/>
        <v>1</v>
      </c>
      <c r="AL48">
        <f t="shared" si="17"/>
        <v>1</v>
      </c>
      <c r="AM48">
        <f t="shared" si="17"/>
        <v>1</v>
      </c>
      <c r="AN48">
        <f t="shared" si="17"/>
        <v>1</v>
      </c>
      <c r="AO48">
        <f t="shared" si="17"/>
        <v>1</v>
      </c>
      <c r="AP48">
        <f t="shared" si="17"/>
        <v>1</v>
      </c>
      <c r="AQ48">
        <f t="shared" si="17"/>
        <v>1</v>
      </c>
      <c r="AR48">
        <f t="shared" si="17"/>
        <v>1</v>
      </c>
      <c r="AS48">
        <f t="shared" si="17"/>
        <v>1</v>
      </c>
      <c r="AT48">
        <f t="shared" si="17"/>
        <v>1</v>
      </c>
      <c r="AU48">
        <f t="shared" si="17"/>
        <v>1</v>
      </c>
      <c r="AV48">
        <f t="shared" si="17"/>
        <v>1</v>
      </c>
      <c r="AW48">
        <f t="shared" si="17"/>
        <v>1</v>
      </c>
      <c r="AX48">
        <f t="shared" si="17"/>
        <v>1</v>
      </c>
      <c r="AY48">
        <f t="shared" si="17"/>
        <v>1</v>
      </c>
      <c r="AZ48">
        <f t="shared" si="17"/>
        <v>1</v>
      </c>
      <c r="BA48">
        <f t="shared" si="17"/>
        <v>1</v>
      </c>
      <c r="BB48">
        <f t="shared" si="17"/>
        <v>1</v>
      </c>
      <c r="BC48">
        <f t="shared" si="17"/>
        <v>1</v>
      </c>
      <c r="BD48">
        <f t="shared" si="17"/>
        <v>1</v>
      </c>
      <c r="BE48">
        <f t="shared" si="17"/>
        <v>1</v>
      </c>
      <c r="BF48">
        <f t="shared" si="17"/>
        <v>1</v>
      </c>
      <c r="BG48">
        <f t="shared" si="17"/>
        <v>1</v>
      </c>
      <c r="BH48">
        <f t="shared" si="17"/>
        <v>1</v>
      </c>
      <c r="BI48">
        <f t="shared" si="17"/>
        <v>1</v>
      </c>
      <c r="BJ48">
        <f t="shared" si="17"/>
        <v>1</v>
      </c>
      <c r="BK48">
        <f t="shared" si="17"/>
        <v>1</v>
      </c>
      <c r="BL48">
        <f t="shared" si="17"/>
        <v>1</v>
      </c>
      <c r="BM48">
        <f t="shared" si="17"/>
        <v>1</v>
      </c>
      <c r="BN48">
        <f t="shared" si="17"/>
        <v>1</v>
      </c>
      <c r="BO48">
        <f t="shared" ref="BO48:DZ48" si="18">BO8</f>
        <v>1</v>
      </c>
      <c r="BP48">
        <f t="shared" si="18"/>
        <v>1</v>
      </c>
      <c r="BQ48">
        <f t="shared" si="18"/>
        <v>1</v>
      </c>
      <c r="BR48">
        <f t="shared" si="18"/>
        <v>1</v>
      </c>
      <c r="BS48">
        <f t="shared" si="18"/>
        <v>1</v>
      </c>
      <c r="BT48">
        <f t="shared" si="18"/>
        <v>1</v>
      </c>
      <c r="BU48">
        <f t="shared" si="18"/>
        <v>1</v>
      </c>
      <c r="BV48">
        <f t="shared" si="18"/>
        <v>1</v>
      </c>
      <c r="BW48">
        <f t="shared" si="18"/>
        <v>1</v>
      </c>
      <c r="BX48">
        <f t="shared" si="18"/>
        <v>1</v>
      </c>
      <c r="BY48">
        <f t="shared" si="18"/>
        <v>1</v>
      </c>
      <c r="BZ48">
        <f t="shared" si="18"/>
        <v>0</v>
      </c>
      <c r="CA48">
        <f t="shared" si="18"/>
        <v>0</v>
      </c>
      <c r="CB48">
        <f t="shared" si="18"/>
        <v>0</v>
      </c>
      <c r="CC48">
        <f t="shared" si="18"/>
        <v>0</v>
      </c>
      <c r="CD48">
        <f t="shared" si="18"/>
        <v>0</v>
      </c>
      <c r="CE48">
        <f t="shared" si="18"/>
        <v>0</v>
      </c>
      <c r="CF48">
        <f t="shared" si="18"/>
        <v>0</v>
      </c>
      <c r="CG48">
        <f t="shared" si="18"/>
        <v>0</v>
      </c>
      <c r="CH48">
        <f t="shared" si="18"/>
        <v>0</v>
      </c>
      <c r="CI48">
        <f t="shared" si="18"/>
        <v>0</v>
      </c>
      <c r="CJ48">
        <f t="shared" si="18"/>
        <v>0</v>
      </c>
      <c r="CK48">
        <f t="shared" si="18"/>
        <v>0</v>
      </c>
      <c r="CL48">
        <f t="shared" si="18"/>
        <v>0</v>
      </c>
      <c r="CM48">
        <f t="shared" si="18"/>
        <v>0</v>
      </c>
      <c r="CN48">
        <f t="shared" si="18"/>
        <v>0</v>
      </c>
      <c r="CO48">
        <f t="shared" si="18"/>
        <v>0</v>
      </c>
      <c r="CP48">
        <f t="shared" si="18"/>
        <v>0</v>
      </c>
      <c r="CQ48">
        <f t="shared" si="18"/>
        <v>0</v>
      </c>
      <c r="CR48">
        <f t="shared" si="18"/>
        <v>0</v>
      </c>
      <c r="CS48">
        <f t="shared" si="18"/>
        <v>0</v>
      </c>
      <c r="CT48">
        <f t="shared" si="18"/>
        <v>0</v>
      </c>
      <c r="CU48">
        <f t="shared" si="18"/>
        <v>0</v>
      </c>
      <c r="CV48">
        <f t="shared" si="18"/>
        <v>0</v>
      </c>
      <c r="CW48">
        <f t="shared" si="18"/>
        <v>0</v>
      </c>
      <c r="CX48">
        <f t="shared" si="18"/>
        <v>0</v>
      </c>
      <c r="CY48">
        <f t="shared" si="18"/>
        <v>0</v>
      </c>
      <c r="CZ48">
        <f t="shared" si="18"/>
        <v>0</v>
      </c>
      <c r="DA48">
        <f t="shared" si="18"/>
        <v>0</v>
      </c>
      <c r="DB48">
        <f t="shared" si="18"/>
        <v>0</v>
      </c>
      <c r="DC48">
        <f t="shared" si="18"/>
        <v>0</v>
      </c>
      <c r="DD48">
        <f t="shared" si="18"/>
        <v>0</v>
      </c>
      <c r="DE48">
        <f t="shared" si="18"/>
        <v>0</v>
      </c>
      <c r="DF48">
        <f t="shared" si="18"/>
        <v>0</v>
      </c>
      <c r="DG48">
        <f t="shared" si="18"/>
        <v>0</v>
      </c>
      <c r="DH48">
        <f t="shared" si="18"/>
        <v>0</v>
      </c>
      <c r="DI48">
        <f t="shared" si="18"/>
        <v>0</v>
      </c>
      <c r="DJ48">
        <f t="shared" si="18"/>
        <v>0</v>
      </c>
      <c r="DK48">
        <f t="shared" si="18"/>
        <v>0</v>
      </c>
      <c r="DL48">
        <f t="shared" si="18"/>
        <v>0</v>
      </c>
      <c r="DM48">
        <f t="shared" si="18"/>
        <v>0</v>
      </c>
      <c r="DN48">
        <f t="shared" si="18"/>
        <v>0</v>
      </c>
      <c r="DO48">
        <f t="shared" si="18"/>
        <v>0</v>
      </c>
      <c r="DP48">
        <f t="shared" si="18"/>
        <v>0</v>
      </c>
      <c r="DQ48">
        <f t="shared" si="18"/>
        <v>0</v>
      </c>
      <c r="DR48">
        <f t="shared" si="18"/>
        <v>0</v>
      </c>
      <c r="DS48">
        <f t="shared" si="18"/>
        <v>0</v>
      </c>
      <c r="DT48">
        <f t="shared" si="18"/>
        <v>0</v>
      </c>
      <c r="DU48">
        <f t="shared" si="18"/>
        <v>0</v>
      </c>
      <c r="DV48">
        <f t="shared" si="18"/>
        <v>0</v>
      </c>
      <c r="DW48">
        <f t="shared" si="18"/>
        <v>0</v>
      </c>
      <c r="DX48">
        <f t="shared" si="18"/>
        <v>0</v>
      </c>
      <c r="DY48">
        <f t="shared" si="18"/>
        <v>0</v>
      </c>
      <c r="DZ48">
        <f t="shared" si="18"/>
        <v>0</v>
      </c>
      <c r="EA48">
        <f t="shared" ref="EA48:EO48" si="19">EA8</f>
        <v>0</v>
      </c>
      <c r="EB48">
        <f t="shared" si="19"/>
        <v>0</v>
      </c>
      <c r="EC48">
        <f t="shared" si="19"/>
        <v>0</v>
      </c>
      <c r="ED48">
        <f t="shared" si="19"/>
        <v>0</v>
      </c>
      <c r="EE48">
        <f t="shared" si="19"/>
        <v>0</v>
      </c>
      <c r="EF48">
        <f t="shared" si="19"/>
        <v>0</v>
      </c>
      <c r="EG48">
        <f t="shared" si="19"/>
        <v>0</v>
      </c>
      <c r="EH48">
        <f t="shared" si="19"/>
        <v>0</v>
      </c>
      <c r="EI48">
        <f t="shared" si="19"/>
        <v>0</v>
      </c>
      <c r="EJ48">
        <f t="shared" si="19"/>
        <v>0</v>
      </c>
      <c r="EK48">
        <f t="shared" si="19"/>
        <v>0</v>
      </c>
      <c r="EL48">
        <f t="shared" si="19"/>
        <v>0</v>
      </c>
      <c r="EM48">
        <f t="shared" si="19"/>
        <v>0</v>
      </c>
      <c r="EN48">
        <f t="shared" si="19"/>
        <v>0</v>
      </c>
      <c r="EO48">
        <f t="shared" si="19"/>
        <v>0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A10" sqref="A10:C12"/>
    </sheetView>
  </sheetViews>
  <sheetFormatPr defaultRowHeight="15" x14ac:dyDescent="0.25"/>
  <cols>
    <col min="1" max="1" width="12.140625" customWidth="1"/>
    <col min="6" max="6" width="42.42578125" customWidth="1"/>
  </cols>
  <sheetData>
    <row r="1" spans="1:5" x14ac:dyDescent="0.25">
      <c r="A1" t="s">
        <v>190</v>
      </c>
      <c r="B1" t="s">
        <v>183</v>
      </c>
      <c r="C1" t="s">
        <v>186</v>
      </c>
      <c r="D1" t="s">
        <v>189</v>
      </c>
    </row>
    <row r="2" spans="1:5" x14ac:dyDescent="0.25">
      <c r="A2" t="s">
        <v>194</v>
      </c>
      <c r="B2" t="s">
        <v>185</v>
      </c>
      <c r="C2" t="s">
        <v>187</v>
      </c>
      <c r="D2">
        <v>1</v>
      </c>
      <c r="E2">
        <f>D2</f>
        <v>1</v>
      </c>
    </row>
    <row r="3" spans="1:5" x14ac:dyDescent="0.25">
      <c r="A3" t="s">
        <v>193</v>
      </c>
      <c r="B3" t="s">
        <v>184</v>
      </c>
      <c r="C3" t="s">
        <v>187</v>
      </c>
      <c r="D3">
        <v>1</v>
      </c>
      <c r="E3">
        <f>2^(ROW(E1))*D3+E2</f>
        <v>3</v>
      </c>
    </row>
    <row r="4" spans="1:5" x14ac:dyDescent="0.25">
      <c r="A4" t="s">
        <v>192</v>
      </c>
      <c r="B4" t="s">
        <v>182</v>
      </c>
      <c r="C4" t="s">
        <v>187</v>
      </c>
      <c r="D4">
        <v>1</v>
      </c>
      <c r="E4">
        <f>2^(ROW(E2))*D4+E3</f>
        <v>7</v>
      </c>
    </row>
    <row r="5" spans="1:5" x14ac:dyDescent="0.25">
      <c r="A5" t="s">
        <v>195</v>
      </c>
      <c r="B5" t="s">
        <v>197</v>
      </c>
      <c r="C5" t="s">
        <v>187</v>
      </c>
      <c r="D5">
        <v>1</v>
      </c>
      <c r="E5">
        <f>2^(ROW(E3))*D5+E4</f>
        <v>15</v>
      </c>
    </row>
    <row r="6" spans="1:5" x14ac:dyDescent="0.25">
      <c r="A6" t="s">
        <v>196</v>
      </c>
      <c r="B6" t="s">
        <v>198</v>
      </c>
      <c r="C6" t="s">
        <v>187</v>
      </c>
      <c r="D6">
        <v>1</v>
      </c>
      <c r="E6">
        <f>2^(ROW(E4))*D6+E5</f>
        <v>31</v>
      </c>
    </row>
    <row r="7" spans="1:5" x14ac:dyDescent="0.25">
      <c r="A7" t="s">
        <v>191</v>
      </c>
      <c r="B7" t="s">
        <v>181</v>
      </c>
      <c r="C7" t="s">
        <v>188</v>
      </c>
      <c r="D7">
        <v>0</v>
      </c>
      <c r="E7">
        <f>2^(ROW(E5))*D7+E6</f>
        <v>31</v>
      </c>
    </row>
    <row r="8" spans="1:5" x14ac:dyDescent="0.25">
      <c r="E8" t="str">
        <f>CONCATENATE("0x",DEC2HEX(E7))</f>
        <v>0x1F</v>
      </c>
    </row>
    <row r="22" spans="1:9" x14ac:dyDescent="0.25">
      <c r="B22" t="s">
        <v>5</v>
      </c>
      <c r="C22" t="s">
        <v>6</v>
      </c>
      <c r="D22" t="s">
        <v>200</v>
      </c>
      <c r="E22" t="s">
        <v>3</v>
      </c>
      <c r="F22" t="s">
        <v>183</v>
      </c>
      <c r="G22" t="s">
        <v>201</v>
      </c>
      <c r="H22" t="s">
        <v>202</v>
      </c>
      <c r="I22" t="s">
        <v>203</v>
      </c>
    </row>
    <row r="23" spans="1:9" ht="30" x14ac:dyDescent="0.25">
      <c r="A23" t="s">
        <v>199</v>
      </c>
      <c r="B23" s="8">
        <v>7</v>
      </c>
      <c r="C23" s="8">
        <v>7</v>
      </c>
      <c r="D23" s="8" t="s">
        <v>204</v>
      </c>
      <c r="E23" s="8">
        <v>0</v>
      </c>
      <c r="F23" s="9" t="s">
        <v>34</v>
      </c>
      <c r="G23" s="8">
        <f t="shared" ref="G23:G24" si="0">(2^C23)*E23</f>
        <v>0</v>
      </c>
      <c r="H23" s="8">
        <f t="shared" ref="H23" si="1">G23</f>
        <v>0</v>
      </c>
      <c r="I23" s="8" t="str">
        <f t="shared" ref="I23:I35" si="2">CONCATENATE("0x",DEC2HEX(H23,4))</f>
        <v>0x0000</v>
      </c>
    </row>
    <row r="24" spans="1:9" x14ac:dyDescent="0.25">
      <c r="B24">
        <v>6</v>
      </c>
      <c r="C24">
        <v>6</v>
      </c>
      <c r="D24" t="s">
        <v>205</v>
      </c>
      <c r="E24">
        <v>0</v>
      </c>
      <c r="F24" t="s">
        <v>206</v>
      </c>
      <c r="G24" s="8">
        <f t="shared" si="0"/>
        <v>0</v>
      </c>
      <c r="H24">
        <f>G24+H23</f>
        <v>0</v>
      </c>
      <c r="I24" s="8" t="str">
        <f t="shared" si="2"/>
        <v>0x0000</v>
      </c>
    </row>
    <row r="25" spans="1:9" x14ac:dyDescent="0.25">
      <c r="B25">
        <v>5</v>
      </c>
      <c r="C25">
        <v>1</v>
      </c>
      <c r="D25" t="s">
        <v>208</v>
      </c>
      <c r="E25">
        <v>0</v>
      </c>
      <c r="F25" t="s">
        <v>207</v>
      </c>
      <c r="G25" s="8">
        <f t="shared" ref="G25" si="3">(2^C25)*E25</f>
        <v>0</v>
      </c>
      <c r="H25">
        <f>G25+H24</f>
        <v>0</v>
      </c>
      <c r="I25" s="8" t="str">
        <f t="shared" si="2"/>
        <v>0x0000</v>
      </c>
    </row>
    <row r="26" spans="1:9" x14ac:dyDescent="0.25">
      <c r="B26">
        <v>0</v>
      </c>
      <c r="C26">
        <v>0</v>
      </c>
      <c r="D26" t="s">
        <v>209</v>
      </c>
      <c r="E26">
        <v>0</v>
      </c>
      <c r="F26" t="s">
        <v>210</v>
      </c>
      <c r="G26" s="8">
        <f t="shared" ref="G26" si="4">(2^C26)*E26</f>
        <v>0</v>
      </c>
      <c r="H26">
        <f>G26+H25</f>
        <v>0</v>
      </c>
      <c r="I26" s="8" t="str">
        <f t="shared" si="2"/>
        <v>0x0000</v>
      </c>
    </row>
    <row r="28" spans="1:9" x14ac:dyDescent="0.25">
      <c r="A28" t="s">
        <v>211</v>
      </c>
      <c r="B28" s="8">
        <v>7</v>
      </c>
      <c r="C28" s="8">
        <v>7</v>
      </c>
      <c r="D28" s="8" t="s">
        <v>212</v>
      </c>
      <c r="E28" s="8">
        <v>0</v>
      </c>
      <c r="F28" s="9" t="s">
        <v>213</v>
      </c>
      <c r="G28" s="8">
        <f t="shared" ref="G28:G32" si="5">(2^C28)*E28</f>
        <v>0</v>
      </c>
      <c r="H28" s="8">
        <f t="shared" ref="H28" si="6">G28</f>
        <v>0</v>
      </c>
      <c r="I28" s="8" t="str">
        <f t="shared" si="2"/>
        <v>0x0000</v>
      </c>
    </row>
    <row r="29" spans="1:9" x14ac:dyDescent="0.25">
      <c r="B29">
        <v>6</v>
      </c>
      <c r="C29">
        <v>6</v>
      </c>
      <c r="D29" t="s">
        <v>214</v>
      </c>
      <c r="E29">
        <v>0</v>
      </c>
      <c r="F29" t="s">
        <v>215</v>
      </c>
      <c r="G29" s="8">
        <f t="shared" si="5"/>
        <v>0</v>
      </c>
      <c r="H29">
        <f>G29+H28</f>
        <v>0</v>
      </c>
      <c r="I29" s="8" t="str">
        <f t="shared" si="2"/>
        <v>0x0000</v>
      </c>
    </row>
    <row r="30" spans="1:9" x14ac:dyDescent="0.25">
      <c r="B30">
        <v>5</v>
      </c>
      <c r="C30">
        <v>5</v>
      </c>
      <c r="D30" t="s">
        <v>216</v>
      </c>
      <c r="E30">
        <v>1</v>
      </c>
      <c r="F30" t="s">
        <v>217</v>
      </c>
      <c r="G30" s="15">
        <f t="shared" si="5"/>
        <v>32</v>
      </c>
      <c r="H30">
        <f t="shared" ref="H30:H32" si="7">G30+H29</f>
        <v>32</v>
      </c>
      <c r="I30" s="8" t="str">
        <f t="shared" si="2"/>
        <v>0x0020</v>
      </c>
    </row>
    <row r="31" spans="1:9" x14ac:dyDescent="0.25">
      <c r="B31">
        <v>4</v>
      </c>
      <c r="C31">
        <v>4</v>
      </c>
      <c r="D31" t="s">
        <v>218</v>
      </c>
      <c r="E31">
        <v>0</v>
      </c>
      <c r="F31" t="s">
        <v>219</v>
      </c>
      <c r="G31" s="15">
        <f t="shared" si="5"/>
        <v>0</v>
      </c>
      <c r="H31">
        <f t="shared" si="7"/>
        <v>32</v>
      </c>
      <c r="I31" s="8" t="str">
        <f t="shared" si="2"/>
        <v>0x0020</v>
      </c>
    </row>
    <row r="32" spans="1:9" x14ac:dyDescent="0.25">
      <c r="B32">
        <v>3</v>
      </c>
      <c r="C32">
        <v>0</v>
      </c>
      <c r="D32" t="s">
        <v>220</v>
      </c>
      <c r="E32">
        <v>4</v>
      </c>
      <c r="F32" t="s">
        <v>225</v>
      </c>
      <c r="G32" s="15">
        <f t="shared" si="5"/>
        <v>4</v>
      </c>
      <c r="H32">
        <f t="shared" si="7"/>
        <v>36</v>
      </c>
      <c r="I32" s="8" t="str">
        <f t="shared" si="2"/>
        <v>0x0024</v>
      </c>
    </row>
    <row r="34" spans="1:9" x14ac:dyDescent="0.25">
      <c r="A34" t="s">
        <v>221</v>
      </c>
      <c r="B34" s="8">
        <v>7</v>
      </c>
      <c r="C34" s="8">
        <v>5</v>
      </c>
      <c r="D34" s="8" t="s">
        <v>208</v>
      </c>
      <c r="E34" s="8">
        <v>0</v>
      </c>
      <c r="F34" s="9" t="s">
        <v>222</v>
      </c>
      <c r="G34" s="8">
        <f t="shared" ref="G34:G36" si="8">(2^C34)*E34</f>
        <v>0</v>
      </c>
      <c r="H34" s="8">
        <f t="shared" ref="H34" si="9">G34</f>
        <v>0</v>
      </c>
      <c r="I34" s="8" t="str">
        <f t="shared" si="2"/>
        <v>0x0000</v>
      </c>
    </row>
    <row r="35" spans="1:9" x14ac:dyDescent="0.25">
      <c r="B35">
        <v>4</v>
      </c>
      <c r="C35">
        <v>4</v>
      </c>
      <c r="D35" t="s">
        <v>223</v>
      </c>
      <c r="E35">
        <v>0</v>
      </c>
      <c r="F35" t="s">
        <v>224</v>
      </c>
      <c r="G35" s="8">
        <f t="shared" si="8"/>
        <v>0</v>
      </c>
      <c r="H35">
        <f>G35+H34</f>
        <v>0</v>
      </c>
      <c r="I35" s="8" t="str">
        <f t="shared" si="2"/>
        <v>0x0000</v>
      </c>
    </row>
    <row r="36" spans="1:9" x14ac:dyDescent="0.25">
      <c r="B36">
        <v>3</v>
      </c>
      <c r="C36">
        <v>0</v>
      </c>
      <c r="D36" t="s">
        <v>208</v>
      </c>
      <c r="E36">
        <v>0</v>
      </c>
      <c r="F36" t="s">
        <v>222</v>
      </c>
      <c r="G36" s="15">
        <f t="shared" si="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Register Settings</vt:lpstr>
      <vt:lpstr>Clock Config</vt:lpstr>
      <vt:lpstr>Timer</vt:lpstr>
      <vt:lpstr>Power On Timing</vt:lpstr>
      <vt:lpstr>MSSP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Hazzard</dc:creator>
  <cp:lastModifiedBy>Shane Hazzard</cp:lastModifiedBy>
  <dcterms:created xsi:type="dcterms:W3CDTF">2016-07-10T15:03:20Z</dcterms:created>
  <dcterms:modified xsi:type="dcterms:W3CDTF">2016-07-17T02:03:19Z</dcterms:modified>
</cp:coreProperties>
</file>