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ropbox\PC\Documents\2_Uni\1_Bachelor_HdM\8_Bachelorthesis\04_Daten\04_Auswertung\Anhang\"/>
    </mc:Choice>
  </mc:AlternateContent>
  <xr:revisionPtr revIDLastSave="0" documentId="13_ncr:1_{78BFC3FE-6A37-4887-A327-F3F006AE7BDA}" xr6:coauthVersionLast="47" xr6:coauthVersionMax="47" xr10:uidLastSave="{00000000-0000-0000-0000-000000000000}"/>
  <bookViews>
    <workbookView xWindow="-110" yWindow="-110" windowWidth="19420" windowHeight="10300" firstSheet="6" activeTab="10" xr2:uid="{96CD173D-390B-4C97-A90A-9E40EE7FE92D}"/>
  </bookViews>
  <sheets>
    <sheet name="Arbeitsstellen aller JG" sheetId="1" r:id="rId1"/>
    <sheet name="JG 17" sheetId="2" r:id="rId2"/>
    <sheet name="JG 18" sheetId="3" r:id="rId3"/>
    <sheet name="JG 19" sheetId="4" r:id="rId4"/>
    <sheet name="JG 20" sheetId="5" r:id="rId5"/>
    <sheet name="JG 21" sheetId="6" r:id="rId6"/>
    <sheet name="JG Übersicht" sheetId="9" r:id="rId7"/>
    <sheet name="Arbeitgeber Aufnahme" sheetId="10" r:id="rId8"/>
    <sheet name="Praktikum &amp; Werkstudium" sheetId="11" r:id="rId9"/>
    <sheet name="Freelance" sheetId="12" r:id="rId10"/>
    <sheet name="Festanstellun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5" i="13" l="1"/>
  <c r="F14" i="13"/>
  <c r="F13" i="13"/>
  <c r="F12" i="13"/>
  <c r="F11" i="13"/>
  <c r="F10" i="13"/>
  <c r="F9" i="13"/>
  <c r="F8" i="13"/>
  <c r="E16" i="13"/>
  <c r="I155" i="1"/>
  <c r="I138" i="11"/>
  <c r="F15" i="11"/>
  <c r="F14" i="11"/>
  <c r="F13" i="11"/>
  <c r="F12" i="11"/>
  <c r="F11" i="11"/>
  <c r="F10" i="11"/>
  <c r="F9" i="11"/>
  <c r="F8" i="11"/>
  <c r="F7" i="11"/>
  <c r="E17" i="11"/>
  <c r="C38" i="6" l="1"/>
  <c r="B42" i="2"/>
  <c r="F19" i="1"/>
  <c r="F17" i="1"/>
  <c r="F16" i="1"/>
  <c r="F14" i="1"/>
  <c r="F13" i="1"/>
  <c r="F12" i="1"/>
  <c r="F11" i="1"/>
  <c r="F10" i="1"/>
  <c r="F9" i="1"/>
  <c r="F8" i="1"/>
  <c r="F7" i="1"/>
  <c r="F6" i="1"/>
  <c r="E21" i="1"/>
  <c r="E13" i="9"/>
  <c r="E12" i="9"/>
  <c r="E11" i="9"/>
  <c r="E10" i="9"/>
  <c r="E8" i="9"/>
  <c r="E7" i="9"/>
  <c r="E5" i="9"/>
  <c r="E4" i="9"/>
  <c r="E6" i="9"/>
  <c r="C13" i="9"/>
  <c r="C12" i="9"/>
  <c r="C11" i="9"/>
  <c r="C10" i="9"/>
  <c r="C9" i="9"/>
  <c r="C8" i="9"/>
  <c r="C7" i="9"/>
  <c r="C6" i="9"/>
  <c r="C5" i="9"/>
  <c r="C4" i="9"/>
  <c r="J10" i="6"/>
  <c r="J9" i="6"/>
  <c r="J8" i="6"/>
  <c r="J7" i="6"/>
  <c r="J6" i="6"/>
  <c r="N10" i="6"/>
  <c r="N9" i="6"/>
  <c r="N8" i="6"/>
  <c r="N7" i="6"/>
  <c r="N6" i="6"/>
  <c r="N9" i="5"/>
  <c r="N8" i="5"/>
  <c r="N7" i="5"/>
  <c r="N6" i="5"/>
  <c r="I7" i="6"/>
  <c r="C37" i="6"/>
  <c r="C36" i="6"/>
  <c r="J8" i="5"/>
  <c r="J9" i="5"/>
  <c r="J7" i="5"/>
  <c r="J6" i="5"/>
  <c r="M7" i="5"/>
  <c r="M6" i="5"/>
  <c r="I7" i="5"/>
  <c r="N5" i="4"/>
  <c r="N6" i="4"/>
  <c r="N8" i="4"/>
  <c r="N9" i="4"/>
  <c r="N10" i="4"/>
  <c r="N7" i="4"/>
  <c r="J8" i="4"/>
  <c r="J7" i="4"/>
  <c r="J5" i="4"/>
  <c r="J6" i="4"/>
  <c r="N14" i="3"/>
  <c r="N12" i="3"/>
  <c r="N11" i="3"/>
  <c r="N6" i="3"/>
  <c r="N5" i="3"/>
  <c r="J13" i="3"/>
  <c r="J12" i="3"/>
  <c r="J11" i="3"/>
  <c r="J10" i="3"/>
  <c r="J7" i="3"/>
  <c r="J5" i="3"/>
  <c r="J6" i="3"/>
  <c r="N8" i="2"/>
  <c r="N7" i="2"/>
  <c r="N6" i="2"/>
  <c r="N5" i="2"/>
  <c r="J6" i="2"/>
  <c r="J8" i="2"/>
  <c r="J7" i="2"/>
  <c r="J5" i="2"/>
  <c r="I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tc={FCD1513E-4D15-4479-AB26-914C6D4D258A}</author>
  </authors>
  <commentList>
    <comment ref="N5" authorId="0" shapeId="0" xr:uid="{FCD1513E-4D15-4479-AB26-914C6D4D25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 Mitglied hat 2021 gekündigt und seitdem ein Sabbatical eingelegt, weshalb hier nur mit 29 Pers. gerechnet wird</t>
      </text>
    </comment>
  </commentList>
</comments>
</file>

<file path=xl/sharedStrings.xml><?xml version="1.0" encoding="utf-8"?>
<sst xmlns="http://schemas.openxmlformats.org/spreadsheetml/2006/main" count="3188" uniqueCount="924">
  <si>
    <t>Deutscher Bundestag</t>
  </si>
  <si>
    <t>fischerAppelt</t>
  </si>
  <si>
    <t>Freiberufliche Tätigkeit</t>
  </si>
  <si>
    <t>Edelman</t>
  </si>
  <si>
    <t>Finsbury Glover Hering</t>
  </si>
  <si>
    <t>ZDF</t>
  </si>
  <si>
    <t>Ketchum Pleon</t>
  </si>
  <si>
    <t>Hill and Knowlton</t>
  </si>
  <si>
    <t>Porsche</t>
  </si>
  <si>
    <t>Siemens</t>
  </si>
  <si>
    <t>Volkswagen</t>
  </si>
  <si>
    <t>BASF</t>
  </si>
  <si>
    <t>Daimler</t>
  </si>
  <si>
    <t>FleishmanHillard</t>
  </si>
  <si>
    <t>Klenk und Hoursch</t>
  </si>
  <si>
    <t>LoeschHundLiepold</t>
  </si>
  <si>
    <t>WDR</t>
  </si>
  <si>
    <t>BMW Group</t>
  </si>
  <si>
    <t>Burson Cohn Wolfe</t>
  </si>
  <si>
    <t>RTL</t>
  </si>
  <si>
    <t>Serviceplan</t>
  </si>
  <si>
    <t>Universität Mannheim</t>
  </si>
  <si>
    <t>AUDI</t>
  </si>
  <si>
    <t>Auswärtiges Amt</t>
  </si>
  <si>
    <t>Axel Springer</t>
  </si>
  <si>
    <t>BILD</t>
  </si>
  <si>
    <t>Bundespresseamt</t>
  </si>
  <si>
    <t>Commerzbank</t>
  </si>
  <si>
    <t>Funke Mediengruppe</t>
  </si>
  <si>
    <t>Handelsblatt</t>
  </si>
  <si>
    <t>Henkel</t>
  </si>
  <si>
    <t>Hypr</t>
  </si>
  <si>
    <t>Kekst CNC</t>
  </si>
  <si>
    <t>Landtag NRW</t>
  </si>
  <si>
    <t>Oliver Wyman</t>
  </si>
  <si>
    <t>RCKT</t>
  </si>
  <si>
    <t>Ressourcenmangel</t>
  </si>
  <si>
    <t>Deutsche Telekom</t>
  </si>
  <si>
    <t>TU Dresden</t>
  </si>
  <si>
    <t>Universität Leipzig</t>
  </si>
  <si>
    <t>Westfälische-Wilhelms-Universität</t>
  </si>
  <si>
    <t>WE Communications</t>
  </si>
  <si>
    <t>365 Sherpas</t>
  </si>
  <si>
    <t>3M</t>
  </si>
  <si>
    <t>AchtungMary</t>
  </si>
  <si>
    <t>ARTE</t>
  </si>
  <si>
    <t>Bayer</t>
  </si>
  <si>
    <t>Bosch</t>
  </si>
  <si>
    <t>Bayerischer Rundfunk</t>
  </si>
  <si>
    <t>Brunswick Group</t>
  </si>
  <si>
    <t>Bündnis 90</t>
  </si>
  <si>
    <t>Bundeswehr</t>
  </si>
  <si>
    <t>Capgemini</t>
  </si>
  <si>
    <t>Communication Consultants</t>
  </si>
  <si>
    <t>Consense communications</t>
  </si>
  <si>
    <t>Continental</t>
  </si>
  <si>
    <t>DDB</t>
  </si>
  <si>
    <t>Deutsche Botschaft</t>
  </si>
  <si>
    <t>dpa</t>
  </si>
  <si>
    <t>Duravit</t>
  </si>
  <si>
    <t>Earlybird Venture Capital</t>
  </si>
  <si>
    <t>EDEKA ZENTRALE Stiftung</t>
  </si>
  <si>
    <t>EnBW</t>
  </si>
  <si>
    <t>EON</t>
  </si>
  <si>
    <t>Europaparlament</t>
  </si>
  <si>
    <t>Faktor 3</t>
  </si>
  <si>
    <t>Foundamental</t>
  </si>
  <si>
    <t>GAULY ADVISORS</t>
  </si>
  <si>
    <t>Haufe Group</t>
  </si>
  <si>
    <t>Heraeus</t>
  </si>
  <si>
    <t>Hessischer Rundfunk</t>
  </si>
  <si>
    <t>Hochschule Osnabrück</t>
  </si>
  <si>
    <t>Institut für Organisationskommunikation</t>
  </si>
  <si>
    <t>Johannsen und Kretschmer</t>
  </si>
  <si>
    <t>JP KOM</t>
  </si>
  <si>
    <t>Lautenbach Sass</t>
  </si>
  <si>
    <t>L'Oréal</t>
  </si>
  <si>
    <t>Lufthansa Group</t>
  </si>
  <si>
    <t>MAHLE</t>
  </si>
  <si>
    <t>Mannheimer Morgen</t>
  </si>
  <si>
    <t>McKesson</t>
  </si>
  <si>
    <t>Mediengruppe Oberfranken</t>
  </si>
  <si>
    <t>Microsoft</t>
  </si>
  <si>
    <t>MSL Germany</t>
  </si>
  <si>
    <t>NDR</t>
  </si>
  <si>
    <t>Nike</t>
  </si>
  <si>
    <t>Procter and Gamble</t>
  </si>
  <si>
    <t>PwC</t>
  </si>
  <si>
    <t>Radio Regenbogen</t>
  </si>
  <si>
    <t>Red Bull</t>
  </si>
  <si>
    <t>Mainzer Rhein-Zeitung</t>
  </si>
  <si>
    <t>Red Lorry Yellow Lorry</t>
  </si>
  <si>
    <t>Rocket Internet SE</t>
  </si>
  <si>
    <t>Sparkasse</t>
  </si>
  <si>
    <t>Konrad Adenauer Foundation</t>
  </si>
  <si>
    <t>BMW Stiftung Herbert Quandt</t>
  </si>
  <si>
    <t>StoryMachine</t>
  </si>
  <si>
    <t>SWR</t>
  </si>
  <si>
    <t>TBWA</t>
  </si>
  <si>
    <t>TED Conferences</t>
  </si>
  <si>
    <t>TERRITORY</t>
  </si>
  <si>
    <t>TikTok</t>
  </si>
  <si>
    <t>Torben, Lucie und die gelbe Gefahr</t>
  </si>
  <si>
    <t>Katholische Universität Eichstätt-Ingolstadt</t>
  </si>
  <si>
    <t>Albert-Ludwigs-Universität</t>
  </si>
  <si>
    <t>Universität Hohenheim</t>
  </si>
  <si>
    <t>Johannes-Gutenberg-Universität</t>
  </si>
  <si>
    <t>Universität Siegen</t>
  </si>
  <si>
    <t>Zeppelin University Friedrichshafen</t>
  </si>
  <si>
    <t>UNICEPTA</t>
  </si>
  <si>
    <t>Verband der Automobilindustrie</t>
  </si>
  <si>
    <t>Viessmann</t>
  </si>
  <si>
    <t>Vodafone</t>
  </si>
  <si>
    <t>Weber Shandwick</t>
  </si>
  <si>
    <t>WeltN24</t>
  </si>
  <si>
    <t>Westfälische Rundschau</t>
  </si>
  <si>
    <t>Zurich Insurance Group</t>
  </si>
  <si>
    <t>1 und 1</t>
  </si>
  <si>
    <t>Aachener Zeitung</t>
  </si>
  <si>
    <t>AARP</t>
  </si>
  <si>
    <t>Hamburger Abendblatt</t>
  </si>
  <si>
    <t>A and B One</t>
  </si>
  <si>
    <t>ABOUT YOU</t>
  </si>
  <si>
    <t>Absolventa</t>
  </si>
  <si>
    <t>Academic Concept</t>
  </si>
  <si>
    <t>Adel und Link</t>
  </si>
  <si>
    <t>ADENION</t>
  </si>
  <si>
    <t>Anne Frank Stichting</t>
  </si>
  <si>
    <t>AGENCY V</t>
  </si>
  <si>
    <t>Agenda Paris</t>
  </si>
  <si>
    <t>Agentur dTales</t>
  </si>
  <si>
    <t>Airbus</t>
  </si>
  <si>
    <t>AKA Agency</t>
  </si>
  <si>
    <t>Akademie für Politische Bildung Tutzing</t>
  </si>
  <si>
    <t>Akademische Gesellschaft für Unternehmensführung und Kommunikation</t>
  </si>
  <si>
    <t>ALEX – Offener Kanal Berlin</t>
  </si>
  <si>
    <t>Institut für Demoskopie Allensbach</t>
  </si>
  <si>
    <t>Allianz</t>
  </si>
  <si>
    <t>Arts London News</t>
  </si>
  <si>
    <t>Alster Radio</t>
  </si>
  <si>
    <t>Stadt Altena</t>
  </si>
  <si>
    <t>Amnesty International</t>
  </si>
  <si>
    <t>Angel AI</t>
  </si>
  <si>
    <t>Ansel und Möllers</t>
  </si>
  <si>
    <t>AOK Nordwest</t>
  </si>
  <si>
    <t>APCO Worldwide</t>
  </si>
  <si>
    <t>Apple</t>
  </si>
  <si>
    <t>ARD</t>
  </si>
  <si>
    <t>Arsedition</t>
  </si>
  <si>
    <t>Artist Network</t>
  </si>
  <si>
    <t>Aserto</t>
  </si>
  <si>
    <t>Astellas Europe</t>
  </si>
  <si>
    <t>Auctionata Paddle8</t>
  </si>
  <si>
    <t>August Faller</t>
  </si>
  <si>
    <t>aundo Agentur</t>
  </si>
  <si>
    <t>AUTO1</t>
  </si>
  <si>
    <t>Auto Club Europa</t>
  </si>
  <si>
    <t>Avantgarde Gesellschaft für Kommunikation</t>
  </si>
  <si>
    <t>Aware the Platform</t>
  </si>
  <si>
    <t>Badische Zeitung</t>
  </si>
  <si>
    <t>Ballou PR</t>
  </si>
  <si>
    <t>Institute of Baltic Studies</t>
  </si>
  <si>
    <t>Stadt Bamberg</t>
  </si>
  <si>
    <t>Bateman Group</t>
  </si>
  <si>
    <t>Bauer Media</t>
  </si>
  <si>
    <t>BAUMANN Group</t>
  </si>
  <si>
    <t>Haus der Bayerischen Geschichte</t>
  </si>
  <si>
    <t>Berlin-Brandenburg Academy of Sciences and Humanities</t>
  </si>
  <si>
    <t>BBDO Worldwide</t>
  </si>
  <si>
    <t>Beauty Hills</t>
  </si>
  <si>
    <t>Berkeley Kommunikation</t>
  </si>
  <si>
    <t>Bertelsmann</t>
  </si>
  <si>
    <t>bilandia</t>
  </si>
  <si>
    <t>Bilfinger Berger Facility Services</t>
  </si>
  <si>
    <t>Bruker BioSpin</t>
  </si>
  <si>
    <t>Black Box Events</t>
  </si>
  <si>
    <t>Bluehouse</t>
  </si>
  <si>
    <t>Blue Tomato</t>
  </si>
  <si>
    <t>BNP Paribas</t>
  </si>
  <si>
    <t>BOBBY und CARL</t>
  </si>
  <si>
    <t>BRAINPOOL</t>
  </si>
  <si>
    <t>BrandFuel Ltd</t>
  </si>
  <si>
    <t>Hans-Bredow-Institut</t>
  </si>
  <si>
    <t>Bayerisches Rotes Kreuz</t>
  </si>
  <si>
    <t>Buchele cc</t>
  </si>
  <si>
    <t>BühlerHealthCare</t>
  </si>
  <si>
    <t>Deutsch-Französischer Bürgerfonds</t>
  </si>
  <si>
    <t>Bundesverband Deutsche Startups</t>
  </si>
  <si>
    <t>Hubert Burda Media</t>
  </si>
  <si>
    <t>Bundesverband Medizintechnologie</t>
  </si>
  <si>
    <t>Campaigning Academy Berlin</t>
  </si>
  <si>
    <t>Campus Radio Bonn</t>
  </si>
  <si>
    <t>Carta</t>
  </si>
  <si>
    <t>CDU</t>
  </si>
  <si>
    <t>CECONOMY</t>
  </si>
  <si>
    <t>Heidelberg Cement</t>
  </si>
  <si>
    <t>Center for Research in Financial Communication</t>
  </si>
  <si>
    <t>Centre of Applied Policy Research</t>
  </si>
  <si>
    <t>Change Centre Consulting</t>
  </si>
  <si>
    <t>Chilli Freiburg</t>
  </si>
  <si>
    <t>Christmas Village Philadelphia</t>
  </si>
  <si>
    <t>Osnabrück Marketing</t>
  </si>
  <si>
    <t>CLARK</t>
  </si>
  <si>
    <t>Chlopak Leonard Schechter and Associates</t>
  </si>
  <si>
    <t>Cognito</t>
  </si>
  <si>
    <t>Columbus Drinks</t>
  </si>
  <si>
    <t>COMBERA</t>
  </si>
  <si>
    <t>COMPAREX</t>
  </si>
  <si>
    <t>Complexium</t>
  </si>
  <si>
    <t>Computacenter</t>
  </si>
  <si>
    <t>CONSILIUM Rechtskommunikation</t>
  </si>
  <si>
    <t>Constantin Film</t>
  </si>
  <si>
    <t>ConsumerNext</t>
  </si>
  <si>
    <t>Content Company - Agentur für Kommunikation</t>
  </si>
  <si>
    <t>Convensis Group</t>
  </si>
  <si>
    <t>Cornelsen Verlag</t>
  </si>
  <si>
    <t>Cosmonauts and Kings</t>
  </si>
  <si>
    <t>Cosmopop</t>
  </si>
  <si>
    <t>Cosnova</t>
  </si>
  <si>
    <t>Crazywave</t>
  </si>
  <si>
    <t>Credit Suisse</t>
  </si>
  <si>
    <t>Crystal McKenzie</t>
  </si>
  <si>
    <t>CSU</t>
  </si>
  <si>
    <t>Deutsch-Amerikanisches-Institut Heidelberg</t>
  </si>
  <si>
    <t>dadp Nachrichtenagentur</t>
  </si>
  <si>
    <t>DAZN</t>
  </si>
  <si>
    <t>DB Netz AG</t>
  </si>
  <si>
    <t>DB ProjektBau</t>
  </si>
  <si>
    <t>Doris Dober detailed Communication</t>
  </si>
  <si>
    <t>Deekeling Arndt</t>
  </si>
  <si>
    <t>Dege kommunikation</t>
  </si>
  <si>
    <t>DeinBus</t>
  </si>
  <si>
    <t>Deka Bank</t>
  </si>
  <si>
    <t>Denkwerk</t>
  </si>
  <si>
    <t>Deutsche Bahn</t>
  </si>
  <si>
    <t>Deutsche Bank</t>
  </si>
  <si>
    <t>Deutsche Markenarbeit</t>
  </si>
  <si>
    <t>Deutsche Post</t>
  </si>
  <si>
    <t>DFJW</t>
  </si>
  <si>
    <t>Dievision</t>
  </si>
  <si>
    <t>Different</t>
  </si>
  <si>
    <t>Institut für digitales Lernen</t>
  </si>
  <si>
    <t>Christian Dior</t>
  </si>
  <si>
    <t>Direktion Fries</t>
  </si>
  <si>
    <t>DJM Communication</t>
  </si>
  <si>
    <t>Douglas</t>
  </si>
  <si>
    <t>Drachenmond Verlag</t>
  </si>
  <si>
    <t>GKN Driveline</t>
  </si>
  <si>
    <t>DuMont</t>
  </si>
  <si>
    <t>Earnesto</t>
  </si>
  <si>
    <t>Eberspächer Gruppe</t>
  </si>
  <si>
    <t>EHC Eisbären Management</t>
  </si>
  <si>
    <t>Eishockey News</t>
  </si>
  <si>
    <t>Elinvar</t>
  </si>
  <si>
    <t>Emanate PR</t>
  </si>
  <si>
    <t>Engel und Zimmermann</t>
  </si>
  <si>
    <t>DIE EPILOG</t>
  </si>
  <si>
    <t>Eplseslang</t>
  </si>
  <si>
    <t>ESE Malta</t>
  </si>
  <si>
    <t>STARK Esports</t>
  </si>
  <si>
    <t>Eurofighter Jagdflugzeug</t>
  </si>
  <si>
    <t>EUTOP</t>
  </si>
  <si>
    <t>Evidero</t>
  </si>
  <si>
    <t>Ewald und Rössing</t>
  </si>
  <si>
    <t>Expedition PR</t>
  </si>
  <si>
    <t>Express Zeitung</t>
  </si>
  <si>
    <t>Exxon Mobil</t>
  </si>
  <si>
    <t>EY</t>
  </si>
  <si>
    <t>Deutsche Familienversicherung</t>
  </si>
  <si>
    <t>1 FC Kaiserslautern</t>
  </si>
  <si>
    <t>FDP</t>
  </si>
  <si>
    <t>Hochschule für Angewandte Wissenschaften Würzburg-Schweinfurt</t>
  </si>
  <si>
    <t>Flair Magazine</t>
  </si>
  <si>
    <t>Flemming-Pfuhl Werbeagentur</t>
  </si>
  <si>
    <t>FlixBus</t>
  </si>
  <si>
    <t>Förderverein Kinderfreundliches Stuttgart</t>
  </si>
  <si>
    <t>Frankfurter Rundschau</t>
  </si>
  <si>
    <t>Fraport</t>
  </si>
  <si>
    <t>Fraunhofer IIS</t>
  </si>
  <si>
    <t>FREEGLASS</t>
  </si>
  <si>
    <t>FRIDAY INSURANCE</t>
  </si>
  <si>
    <t>FRIES Consulting</t>
  </si>
  <si>
    <t>Frische Fische</t>
  </si>
  <si>
    <t>FTI Consulting</t>
  </si>
  <si>
    <t>FYPX</t>
  </si>
  <si>
    <t>Gärtner PR</t>
  </si>
  <si>
    <t>GEA Group</t>
  </si>
  <si>
    <t>Deutscher Städte- und Gemeindebund</t>
  </si>
  <si>
    <t>GetYourGuide</t>
  </si>
  <si>
    <t>Goethe-Institut</t>
  </si>
  <si>
    <t>Gong Verlag</t>
  </si>
  <si>
    <t>Goodthoughts</t>
  </si>
  <si>
    <t>Google</t>
  </si>
  <si>
    <t>Grayling</t>
  </si>
  <si>
    <t>GREY</t>
  </si>
  <si>
    <t>Gruner + Jahr</t>
  </si>
  <si>
    <t>Haebmau</t>
  </si>
  <si>
    <t>Hannoversche Allgemeine Zeitung</t>
  </si>
  <si>
    <t>Harvard Engage</t>
  </si>
  <si>
    <t>Harvard PR</t>
  </si>
  <si>
    <t>Havas PR</t>
  </si>
  <si>
    <t>Hays</t>
  </si>
  <si>
    <t>HBM</t>
  </si>
  <si>
    <t>Hochschule der Medien</t>
  </si>
  <si>
    <t>HeavenHR</t>
  </si>
  <si>
    <t>Heimat</t>
  </si>
  <si>
    <t>Heimrich und Hannot</t>
  </si>
  <si>
    <t>Heine PR</t>
  </si>
  <si>
    <t>Helios Kliniken</t>
  </si>
  <si>
    <t>Helios Media</t>
  </si>
  <si>
    <t>Helpling</t>
  </si>
  <si>
    <t>Gerd Henghuber Kommunikation</t>
  </si>
  <si>
    <t>HessenChemie</t>
  </si>
  <si>
    <t>Hewlett Packard Enterprise</t>
  </si>
  <si>
    <t>HIRSCHTEC</t>
  </si>
  <si>
    <t>Höchster Kreisblatt</t>
  </si>
  <si>
    <t>Hohenzollerische Zeitung</t>
  </si>
  <si>
    <t>HOLY FASHION GROUP</t>
  </si>
  <si>
    <t>Horvath und Partners</t>
  </si>
  <si>
    <t>Kinder- und Jugendhospiz Balthasar</t>
  </si>
  <si>
    <t>Hotwire PR</t>
  </si>
  <si>
    <t>Hochschule Darmstadt</t>
  </si>
  <si>
    <t>HSV</t>
  </si>
  <si>
    <t>Humboldt Verpackungstechnik</t>
  </si>
  <si>
    <t>HundM</t>
  </si>
  <si>
    <t>Husare</t>
  </si>
  <si>
    <t>HV Capital</t>
  </si>
  <si>
    <t>Hyundai Motor Deutschland</t>
  </si>
  <si>
    <t>IDEMA</t>
  </si>
  <si>
    <t>IFA Berlin</t>
  </si>
  <si>
    <t>IKEA</t>
  </si>
  <si>
    <t>IMG</t>
  </si>
  <si>
    <t>inditex</t>
  </si>
  <si>
    <t>ING Deutschland</t>
  </si>
  <si>
    <t>Instituto Andalusi de Espanol</t>
  </si>
  <si>
    <t>Intel Corporation</t>
  </si>
  <si>
    <t>Intermedix</t>
  </si>
  <si>
    <t>Interone</t>
  </si>
  <si>
    <t>Intuitive</t>
  </si>
  <si>
    <t>INVERTO</t>
  </si>
  <si>
    <t>Israel Today</t>
  </si>
  <si>
    <t>Ista</t>
  </si>
  <si>
    <t>itCampus Software- und Systemhaus</t>
  </si>
  <si>
    <t>Jedox</t>
  </si>
  <si>
    <t>Jodel</t>
  </si>
  <si>
    <t>Johanniter</t>
  </si>
  <si>
    <t>Jolie Magazin</t>
  </si>
  <si>
    <t>Journalistenschule Ruhr</t>
  </si>
  <si>
    <t>Jung von Matt</t>
  </si>
  <si>
    <t>K12</t>
  </si>
  <si>
    <t>Kaffee Toro</t>
  </si>
  <si>
    <t>KAUFMANN LANGHANS</t>
  </si>
  <si>
    <t>Kemper Kommunikation</t>
  </si>
  <si>
    <t>Kreditanstalt für Wiederaufbau</t>
  </si>
  <si>
    <t>Kienbaum</t>
  </si>
  <si>
    <t>Kiesewetter</t>
  </si>
  <si>
    <t>Kinderkrebshilfe Mainz</t>
  </si>
  <si>
    <t>Klar und Wertvoll</t>
  </si>
  <si>
    <t>Klarna</t>
  </si>
  <si>
    <t>Galerie Klemms</t>
  </si>
  <si>
    <t>Koch Essen Kommunikation</t>
  </si>
  <si>
    <t>Körber</t>
  </si>
  <si>
    <t>Kommpassion</t>
  </si>
  <si>
    <t>Museum für Konkrete Kunst</t>
  </si>
  <si>
    <t>GfK Gesellschaft für Konsumforschung</t>
  </si>
  <si>
    <t>KOOB Agentur für PR</t>
  </si>
  <si>
    <t>Krombacher</t>
  </si>
  <si>
    <t>Kulturamt Frankfurt</t>
  </si>
  <si>
    <t>LaMart Design</t>
  </si>
  <si>
    <t>Niedersächsischer Landtag</t>
  </si>
  <si>
    <t>Landtag Rheinland-Pfalz</t>
  </si>
  <si>
    <t>Sächsischer Landtag</t>
  </si>
  <si>
    <t>LANXESS</t>
  </si>
  <si>
    <t>LaterPay</t>
  </si>
  <si>
    <t>Lebherz Kommunikation</t>
  </si>
  <si>
    <t>LEGIO</t>
  </si>
  <si>
    <t>Legrand und Rosenboom</t>
  </si>
  <si>
    <t>Leitsinn</t>
  </si>
  <si>
    <t>Leo Burnett</t>
  </si>
  <si>
    <t>Licracy</t>
  </si>
  <si>
    <t>LIFE SIZE</t>
  </si>
  <si>
    <t>LMV Versicherung Münster</t>
  </si>
  <si>
    <t>Load Studios</t>
  </si>
  <si>
    <t>Luisenkrankenhaus Düsseldorf</t>
  </si>
  <si>
    <t>Lupus Alpha</t>
  </si>
  <si>
    <t>Macmillan</t>
  </si>
  <si>
    <t>Verlagsgesellschaft Madsack</t>
  </si>
  <si>
    <t>MAN</t>
  </si>
  <si>
    <t>Mann beißt Hund</t>
  </si>
  <si>
    <t>Manpower</t>
  </si>
  <si>
    <t>Markenzeichen</t>
  </si>
  <si>
    <t>German Marshall Fund of the US</t>
  </si>
  <si>
    <t>Mayr PR</t>
  </si>
  <si>
    <t>MBW Group</t>
  </si>
  <si>
    <t>McCann</t>
  </si>
  <si>
    <t>mcGroup</t>
  </si>
  <si>
    <t>MediaTest digital</t>
  </si>
  <si>
    <t>Medien Netzwerk Bayern</t>
  </si>
  <si>
    <t>Mercedes-Benz</t>
  </si>
  <si>
    <t>Merck Group</t>
  </si>
  <si>
    <t>Friedrich Merz</t>
  </si>
  <si>
    <t>Messe Berlin</t>
  </si>
  <si>
    <t>Messe Stuttgart</t>
  </si>
  <si>
    <t>MIDEWA</t>
  </si>
  <si>
    <t>Montua Partner Communications</t>
  </si>
  <si>
    <t>Hamburger Morgenpost</t>
  </si>
  <si>
    <t>Mountain News</t>
  </si>
  <si>
    <t>Moving Twice</t>
  </si>
  <si>
    <t>Mr Snow</t>
  </si>
  <si>
    <t>MSD Deutschland</t>
  </si>
  <si>
    <t>Muehlhausmoers</t>
  </si>
  <si>
    <t>Münstersche Zeitung</t>
  </si>
  <si>
    <t>Munich Re (Group)</t>
  </si>
  <si>
    <t>Murmann Publishers</t>
  </si>
  <si>
    <t>Nanoscribe</t>
  </si>
  <si>
    <t>Nebelung Kommunikation</t>
  </si>
  <si>
    <t>Nestwerk</t>
  </si>
  <si>
    <t>Neue Osnabrücker Zeitung</t>
  </si>
  <si>
    <t>neues handeln</t>
  </si>
  <si>
    <t>Neue Westfälische</t>
  </si>
  <si>
    <t>Next Public Relations</t>
  </si>
  <si>
    <t>NEXTTIME</t>
  </si>
  <si>
    <t>Nignbo Daily Group</t>
  </si>
  <si>
    <t>Der Nordschleswiger</t>
  </si>
  <si>
    <t>NRW School of Governance</t>
  </si>
  <si>
    <t>Nürnberger Nachrichten</t>
  </si>
  <si>
    <t>Oberbayrisches Volksblatt</t>
  </si>
  <si>
    <t>Odaline</t>
  </si>
  <si>
    <t>Office Club</t>
  </si>
  <si>
    <t>Ogilvy PR</t>
  </si>
  <si>
    <t>OHA Osnabrück Healthcare Accelerator</t>
  </si>
  <si>
    <t>Ohhh Foundation</t>
  </si>
  <si>
    <t>Oldenburg Eins</t>
  </si>
  <si>
    <t>Oliver Schrott Kommunikation</t>
  </si>
  <si>
    <t>Omnicom Media</t>
  </si>
  <si>
    <t>Onyx Power</t>
  </si>
  <si>
    <t>Open2Europe</t>
  </si>
  <si>
    <t>Deutsche Oper am Rhein</t>
  </si>
  <si>
    <t>OPHELIAS Culture PR</t>
  </si>
  <si>
    <t>Orgnxme</t>
  </si>
  <si>
    <t>Oskar Dilo Maschinenfabrik</t>
  </si>
  <si>
    <t>OTTO</t>
  </si>
  <si>
    <t>Outletcity Metzingen</t>
  </si>
  <si>
    <t>Ovag Energie</t>
  </si>
  <si>
    <t>Paracelsus Kliniken</t>
  </si>
  <si>
    <t>Peek und Cloppenburg</t>
  </si>
  <si>
    <t>PepsiCo</t>
  </si>
  <si>
    <t>PHOENIX GROUP</t>
  </si>
  <si>
    <t>Picus Capital</t>
  </si>
  <si>
    <t>PIO (pioneer communications)</t>
  </si>
  <si>
    <t>Pitch</t>
  </si>
  <si>
    <t>PIVOT Regulatory</t>
  </si>
  <si>
    <t>Planet Sports</t>
  </si>
  <si>
    <t>Plenos</t>
  </si>
  <si>
    <t>Porter Novelli</t>
  </si>
  <si>
    <t>Potentialpark</t>
  </si>
  <si>
    <t>POWER+RADACH</t>
  </si>
  <si>
    <t>Prasino</t>
  </si>
  <si>
    <t>Prinovis</t>
  </si>
  <si>
    <t>Primus inter pares</t>
  </si>
  <si>
    <t>Das Progressive Zentrum</t>
  </si>
  <si>
    <t>ProSiebenSat1 Media</t>
  </si>
  <si>
    <t>Punch Media PR</t>
  </si>
  <si>
    <t>PVH Corp</t>
  </si>
  <si>
    <t>Qu-int</t>
  </si>
  <si>
    <t>Racecam</t>
  </si>
  <si>
    <t>M94.5 Radio</t>
  </si>
  <si>
    <t>RADIO RST</t>
  </si>
  <si>
    <t>Radio Salü</t>
  </si>
  <si>
    <t>Radio Siegen</t>
  </si>
  <si>
    <t>Raisin</t>
  </si>
  <si>
    <t>Reed Exhibitions</t>
  </si>
  <si>
    <t>Estonian Refugee Council</t>
  </si>
  <si>
    <t>Rena Lange</t>
  </si>
  <si>
    <t>Res Public Affairs</t>
  </si>
  <si>
    <t>REX Features</t>
  </si>
  <si>
    <t>Rheinische Post Mediengruppe</t>
  </si>
  <si>
    <t>Rhein-Neckar Fernsehen</t>
  </si>
  <si>
    <t>Richter Rubber Technology</t>
  </si>
  <si>
    <t>Ringier AG</t>
  </si>
  <si>
    <t>Rituals</t>
  </si>
  <si>
    <t>Rlvnt</t>
  </si>
  <si>
    <t>Rolls-Royce Power Systems</t>
  </si>
  <si>
    <t>Ruf Reisen</t>
  </si>
  <si>
    <t>Ville de la Ferté Saint-Aubin</t>
  </si>
  <si>
    <t>Samsøe Samsøe</t>
  </si>
  <si>
    <t>Samsung Mobile</t>
  </si>
  <si>
    <t>SAP</t>
  </si>
  <si>
    <t>SZ Scala</t>
  </si>
  <si>
    <t>Schaeffler Gruppe</t>
  </si>
  <si>
    <t>Schnabel AG</t>
  </si>
  <si>
    <t>Scholz and Friends</t>
  </si>
  <si>
    <t>SCHOTT</t>
  </si>
  <si>
    <t>Schröder und Schrömbs</t>
  </si>
  <si>
    <t>Schüchtermann Kliniken</t>
  </si>
  <si>
    <t>Schüco International</t>
  </si>
  <si>
    <t>Schülerhilfe</t>
  </si>
  <si>
    <t>Schwäbisch Media</t>
  </si>
  <si>
    <t>Schwartz Public Relations</t>
  </si>
  <si>
    <t>Seedmatch</t>
  </si>
  <si>
    <t>Segami</t>
  </si>
  <si>
    <t>Seifert PR</t>
  </si>
  <si>
    <t>Sennheiser</t>
  </si>
  <si>
    <t>Seychelles Tourist Office</t>
  </si>
  <si>
    <t>SICK</t>
  </si>
  <si>
    <t>SID Sports-Informations-Dienst</t>
  </si>
  <si>
    <t>Siegener Zeitung</t>
  </si>
  <si>
    <t>SIGNUM Communication</t>
  </si>
  <si>
    <t>SinnerSchrader</t>
  </si>
  <si>
    <t>SKM Consultants</t>
  </si>
  <si>
    <t>Lufthansa Sky Chefs</t>
  </si>
  <si>
    <t>SL Mediengruppe</t>
  </si>
  <si>
    <t>Solaris Bank</t>
  </si>
  <si>
    <t>Sopra Steria</t>
  </si>
  <si>
    <t>Sächsisches Staatsministerium für Soziales und Verbraucherschutz</t>
  </si>
  <si>
    <t>SPD</t>
  </si>
  <si>
    <t>Der SPIEGEL</t>
  </si>
  <si>
    <t>Sport Mikrofon</t>
  </si>
  <si>
    <t>Frosch Sportreisen</t>
  </si>
  <si>
    <t>Spreadshirt</t>
  </si>
  <si>
    <t>Springlane</t>
  </si>
  <si>
    <t>Vertretung des Freistaats Bayern in der EU</t>
  </si>
  <si>
    <t>Hessische Staatskanzlei</t>
  </si>
  <si>
    <t>Sächsische Staatskanzlei</t>
  </si>
  <si>
    <t>Staatstheater Nürnberg</t>
  </si>
  <si>
    <t>STADA Group</t>
  </si>
  <si>
    <t>Start-Up Verband</t>
  </si>
  <si>
    <t>Steinbeis Transferzentrum Communication Safety Security</t>
  </si>
  <si>
    <t>Bertelsmann Stiftung</t>
  </si>
  <si>
    <t>Heinrich-Böll-Stiftung</t>
  </si>
  <si>
    <t>Stiftung Mercator</t>
  </si>
  <si>
    <t>Schwarzkopf Stiftung Junges Europa</t>
  </si>
  <si>
    <t>Storypark</t>
  </si>
  <si>
    <t>Streeterville Chamber of Commerce</t>
  </si>
  <si>
    <t>Stromnetz Hamburg</t>
  </si>
  <si>
    <t>Süddeutsche Zeitung</t>
  </si>
  <si>
    <t>Südwestbank</t>
  </si>
  <si>
    <t>Südwesttextil</t>
  </si>
  <si>
    <t>Sunday Times</t>
  </si>
  <si>
    <t>SwissLife</t>
  </si>
  <si>
    <t>SYZYGY</t>
  </si>
  <si>
    <t>TANDEM Kommunikation</t>
  </si>
  <si>
    <t>Tanzschule Müller Merkt</t>
  </si>
  <si>
    <t>Tchibo</t>
  </si>
  <si>
    <t>Teamfact</t>
  </si>
  <si>
    <t>Technikjournal</t>
  </si>
  <si>
    <t>Telefonica</t>
  </si>
  <si>
    <t>Tennisnet</t>
  </si>
  <si>
    <t>Tesla</t>
  </si>
  <si>
    <t>Gesamtverband der dt Textil- und Modeindustrie</t>
  </si>
  <si>
    <t>Thirdculture</t>
  </si>
  <si>
    <t>Thjnk</t>
  </si>
  <si>
    <t>Thomson Reuters</t>
  </si>
  <si>
    <t>Thyssenkrupp</t>
  </si>
  <si>
    <t>TOM TAILOR GROUP</t>
  </si>
  <si>
    <t>Triscore</t>
  </si>
  <si>
    <t>TU Ilmenau</t>
  </si>
  <si>
    <t>TUI</t>
  </si>
  <si>
    <t>TUM Institute for Lifelong Learning</t>
  </si>
  <si>
    <t>Turkuvaz Media Digital</t>
  </si>
  <si>
    <t>TV Südbaden</t>
  </si>
  <si>
    <t>Twenga</t>
  </si>
  <si>
    <t>Twitch</t>
  </si>
  <si>
    <t>TWT interactive</t>
  </si>
  <si>
    <t>UltraAir</t>
  </si>
  <si>
    <t>UN Entwicklungsprogramm</t>
  </si>
  <si>
    <t>Universität Bayreuth</t>
  </si>
  <si>
    <t>Heinrich-Heine-Universität</t>
  </si>
  <si>
    <t>Georg-August-Universität</t>
  </si>
  <si>
    <t>Universität Hamburg</t>
  </si>
  <si>
    <t>Friedrich-Schiller-Universität</t>
  </si>
  <si>
    <t>Christian-Albrechts-Universität</t>
  </si>
  <si>
    <t>Lund University</t>
  </si>
  <si>
    <t>Ludwig-Maximilians-Universität</t>
  </si>
  <si>
    <t>Friedrich-Alexander-Universität</t>
  </si>
  <si>
    <t>Eberhard-Karls-Universität</t>
  </si>
  <si>
    <t>Bauhaus-Universität</t>
  </si>
  <si>
    <t>Universitätsklinikum Münster</t>
  </si>
  <si>
    <t>Van de Laar Campaigning</t>
  </si>
  <si>
    <t>Verbraucherzentrale Niedersachsen</t>
  </si>
  <si>
    <t>VHS Duisburg</t>
  </si>
  <si>
    <t>Viafintech</t>
  </si>
  <si>
    <t>Viktor und Rolf</t>
  </si>
  <si>
    <t>Voith</t>
  </si>
  <si>
    <t>Bocholter-Borkener Volksblatt</t>
  </si>
  <si>
    <t>VoloCam</t>
  </si>
  <si>
    <t>Vonovia</t>
  </si>
  <si>
    <t>Warner Bros</t>
  </si>
  <si>
    <t>WAZ Mediengruppe</t>
  </si>
  <si>
    <t>Web Media Publishing</t>
  </si>
  <si>
    <t>Weissenburger Tagblatt</t>
  </si>
  <si>
    <t>Weltethos Institut</t>
  </si>
  <si>
    <t>World Economic Forum</t>
  </si>
  <si>
    <t>Werbeagentur Müller</t>
  </si>
  <si>
    <t>Westfälischer Anzeiger</t>
  </si>
  <si>
    <t>Westfalenpost</t>
  </si>
  <si>
    <t>Wirtschaftsforum Verlag</t>
  </si>
  <si>
    <t>Institut der dt Wirtschaft</t>
  </si>
  <si>
    <t>Thüringer Ministerium für Wirtschaft, Arbeit und Technologie</t>
  </si>
  <si>
    <t>WMF Group</t>
  </si>
  <si>
    <t>WMP Eurocom AG</t>
  </si>
  <si>
    <t>World Bank Group</t>
  </si>
  <si>
    <t>Wsb Werbeagentur</t>
  </si>
  <si>
    <t>Yousty AG</t>
  </si>
  <si>
    <t>Zalando</t>
  </si>
  <si>
    <t>Zalaris</t>
  </si>
  <si>
    <t>ZAROF Akademie</t>
  </si>
  <si>
    <t>ZEIT Campus</t>
  </si>
  <si>
    <t>Zeitungsgruppe Lahn-Dill</t>
  </si>
  <si>
    <t>Zeitungsgruppe Thüringen</t>
  </si>
  <si>
    <t>ZeQ Unternehmensberatung</t>
  </si>
  <si>
    <t>Zeron</t>
  </si>
  <si>
    <t>Zoom</t>
  </si>
  <si>
    <t>Name</t>
  </si>
  <si>
    <t>Indegree</t>
  </si>
  <si>
    <t>Indegree der Organisationen im Arbeitsnetzwerk, alle Jahrgänge, alle Stationen bis März 2022</t>
  </si>
  <si>
    <t>Jakob Barzel</t>
  </si>
  <si>
    <t>Luisa Bißwanger</t>
  </si>
  <si>
    <t>Maria Blokhina</t>
  </si>
  <si>
    <t>Jan Christoph Bohnerth</t>
  </si>
  <si>
    <t>Yannik Döpke</t>
  </si>
  <si>
    <t>Eva-Maria Friese</t>
  </si>
  <si>
    <t>Rasmus Fuhrmann</t>
  </si>
  <si>
    <t>Katalin Genius</t>
  </si>
  <si>
    <t>Felicitas Gerlach</t>
  </si>
  <si>
    <t>Will Gluckin</t>
  </si>
  <si>
    <t>Marina Schäffer</t>
  </si>
  <si>
    <t>Natanja Marija Grün</t>
  </si>
  <si>
    <t>Fabienne Hackel</t>
  </si>
  <si>
    <t>Sandra Hofmann</t>
  </si>
  <si>
    <t>Alexander Karl</t>
  </si>
  <si>
    <t>Tobias Körner</t>
  </si>
  <si>
    <t>Julia Köster</t>
  </si>
  <si>
    <t>Alina Ludwig</t>
  </si>
  <si>
    <t>Susanne Nicolai</t>
  </si>
  <si>
    <t>Anna Planz</t>
  </si>
  <si>
    <t>Clemens Reisbeck</t>
  </si>
  <si>
    <t>Felix Sievers</t>
  </si>
  <si>
    <t>René Weiß</t>
  </si>
  <si>
    <t>Paul Wolter</t>
  </si>
  <si>
    <t>Melanie Tropper</t>
  </si>
  <si>
    <t>Arbeitsstellen der Jahrgangsmitglieder 2017</t>
  </si>
  <si>
    <t>Arbeitsstelle bei Aufnahme</t>
  </si>
  <si>
    <t>Arbeitsstelle März 2022</t>
  </si>
  <si>
    <t>Christina Kaiser</t>
  </si>
  <si>
    <t>Agentur</t>
  </si>
  <si>
    <t>Felix Reidinger-Tomschin</t>
  </si>
  <si>
    <t>Achtung! Mary</t>
  </si>
  <si>
    <t>Sophia Heitzler</t>
  </si>
  <si>
    <t>Unternehmen</t>
  </si>
  <si>
    <t>Sarah Helmhold-Bünte</t>
  </si>
  <si>
    <t>Hill + Knowlton</t>
  </si>
  <si>
    <t>Verein / Verband</t>
  </si>
  <si>
    <t>Hirschtec</t>
  </si>
  <si>
    <t>BBDO</t>
  </si>
  <si>
    <t>Selina von Hoyningen-Huene</t>
  </si>
  <si>
    <t>MSL Group</t>
  </si>
  <si>
    <t>Earlybird</t>
  </si>
  <si>
    <t>Hochschule</t>
  </si>
  <si>
    <t>Organisationstypen bei Aufnahme</t>
  </si>
  <si>
    <t>Organisationstyp</t>
  </si>
  <si>
    <t>Anzahl</t>
  </si>
  <si>
    <t>NGO / NPO</t>
  </si>
  <si>
    <t>Polit. Organisation</t>
  </si>
  <si>
    <t>Stiftung</t>
  </si>
  <si>
    <t>Medienunternehmen</t>
  </si>
  <si>
    <t>Sonstige</t>
  </si>
  <si>
    <t>Forschungsinstitut</t>
  </si>
  <si>
    <t>Gesamt</t>
  </si>
  <si>
    <t>Anteil</t>
  </si>
  <si>
    <t>Freelance</t>
  </si>
  <si>
    <t>Organisationstypen Stand März 2022</t>
  </si>
  <si>
    <t>Anzahl bei Aufnahme</t>
  </si>
  <si>
    <t>Anzahl März 2022</t>
  </si>
  <si>
    <t>Arbeitsstellen der Jahrgangsmitglieder 2018</t>
  </si>
  <si>
    <t>Roman Ahrens</t>
  </si>
  <si>
    <t>Caren Altpeter</t>
  </si>
  <si>
    <t>Adriana Cerami</t>
  </si>
  <si>
    <t>Laura Dehn</t>
  </si>
  <si>
    <t>Mariam ElBarkani</t>
  </si>
  <si>
    <t>Kristine Erdmeier</t>
  </si>
  <si>
    <t>Nils Feuser</t>
  </si>
  <si>
    <t>Tobias Felix Fischer</t>
  </si>
  <si>
    <t>Max Niklas Gille</t>
  </si>
  <si>
    <t>Theresa Hein</t>
  </si>
  <si>
    <t>Assana Marias Jensen</t>
  </si>
  <si>
    <t>Tim Juhl</t>
  </si>
  <si>
    <t>Claudia Kiani</t>
  </si>
  <si>
    <t>Jeanne Kindermann</t>
  </si>
  <si>
    <t>Alena Kirchenbauer</t>
  </si>
  <si>
    <t>Nils Langhans</t>
  </si>
  <si>
    <t>Mirjam Laubenbacher</t>
  </si>
  <si>
    <t>Marc Lenzke</t>
  </si>
  <si>
    <t>Manuela Lovric</t>
  </si>
  <si>
    <t>Katharina Lutermann</t>
  </si>
  <si>
    <t>Saskia Praetorius</t>
  </si>
  <si>
    <t>Maike Molling</t>
  </si>
  <si>
    <t>Franziska Seusing</t>
  </si>
  <si>
    <t>Patrick Simm</t>
  </si>
  <si>
    <t>Julian Steinforth</t>
  </si>
  <si>
    <t>Christian Storch</t>
  </si>
  <si>
    <t>Lena Stork</t>
  </si>
  <si>
    <t>Emmi Ünsal</t>
  </si>
  <si>
    <t>Daniela Weltz</t>
  </si>
  <si>
    <t>Hyundai</t>
  </si>
  <si>
    <t>Freiberuflich</t>
  </si>
  <si>
    <t>CONSILIUM Rechtsberatung</t>
  </si>
  <si>
    <t>Linda Gehring</t>
  </si>
  <si>
    <t>Politische Organisation</t>
  </si>
  <si>
    <t>Omnia 360</t>
  </si>
  <si>
    <t>H &amp; M</t>
  </si>
  <si>
    <t>Intel</t>
  </si>
  <si>
    <t>GAULY Advisors</t>
  </si>
  <si>
    <t>FRIDAY Insurance</t>
  </si>
  <si>
    <t>KAUFMANN / LANGHANS</t>
  </si>
  <si>
    <t>Wechsel?</t>
  </si>
  <si>
    <t>Kein Wechsel</t>
  </si>
  <si>
    <t>Wechsel, gleicher Organisationstyp</t>
  </si>
  <si>
    <t>Agentur zu Unternehmen</t>
  </si>
  <si>
    <t>Hochschule zu Unternehmen</t>
  </si>
  <si>
    <t>Gründung</t>
  </si>
  <si>
    <t>Unternehmen zu Forschungsinstitut</t>
  </si>
  <si>
    <t>Politische Organisation zu Unternehmen</t>
  </si>
  <si>
    <t>Agentur zu Polit. Organisation</t>
  </si>
  <si>
    <t>Unternehmen zu Agentur</t>
  </si>
  <si>
    <t>Unternehmen zu Hochschule</t>
  </si>
  <si>
    <t>Selbstständig</t>
  </si>
  <si>
    <t>Verband zu Unternehmen</t>
  </si>
  <si>
    <t>Arbeitsstellen der Jahrgangsmitglieder 2019</t>
  </si>
  <si>
    <t>Ricarda Bohn</t>
  </si>
  <si>
    <t>Inessa Brauer</t>
  </si>
  <si>
    <t>Amélie Brübach</t>
  </si>
  <si>
    <t>Ismail Cagferoglu</t>
  </si>
  <si>
    <t>Abdelhak Deki</t>
  </si>
  <si>
    <t>Aylin Elci</t>
  </si>
  <si>
    <t>Luise Evers</t>
  </si>
  <si>
    <t>Maria Galani</t>
  </si>
  <si>
    <t>Lisa Girard</t>
  </si>
  <si>
    <t>Christoph Güttner</t>
  </si>
  <si>
    <t>Benjamin Heinz</t>
  </si>
  <si>
    <t>Nina Höhler</t>
  </si>
  <si>
    <t>Lisa Langlois</t>
  </si>
  <si>
    <t>Viktoria Lohse</t>
  </si>
  <si>
    <t>Marla Lüers</t>
  </si>
  <si>
    <t>Michael Manske</t>
  </si>
  <si>
    <t>Dominika Marcinkowski</t>
  </si>
  <si>
    <t xml:space="preserve">Christopher Markert </t>
  </si>
  <si>
    <t>Jessica Masik</t>
  </si>
  <si>
    <t>Meike Ostermeier</t>
  </si>
  <si>
    <t>Timo Radzik</t>
  </si>
  <si>
    <t>Claudio Rehmet-Halfmann</t>
  </si>
  <si>
    <t>Larissa Rohr</t>
  </si>
  <si>
    <t>Lynn Rohwer</t>
  </si>
  <si>
    <t>Diana Sali</t>
  </si>
  <si>
    <t>Linda Schipp</t>
  </si>
  <si>
    <t>Alica Schmalenberg</t>
  </si>
  <si>
    <t>Vera Schmies</t>
  </si>
  <si>
    <t>Max van Poele</t>
  </si>
  <si>
    <t>Cornelsen</t>
  </si>
  <si>
    <t>Hewlett Packard</t>
  </si>
  <si>
    <t>Nina Habert</t>
  </si>
  <si>
    <t>Fleishman Hillard</t>
  </si>
  <si>
    <t>Bobby und Carl</t>
  </si>
  <si>
    <t>Mahle</t>
  </si>
  <si>
    <t>PVH Corp.</t>
  </si>
  <si>
    <t>thjnk</t>
  </si>
  <si>
    <t>Wechsel, aber gleicher Organisationstyp</t>
  </si>
  <si>
    <t>Agentur zu Hochschule</t>
  </si>
  <si>
    <t>Politische Organisation zu Medienunternehmen</t>
  </si>
  <si>
    <t>Leonie Aßheuer</t>
  </si>
  <si>
    <t>Paula Auksutat</t>
  </si>
  <si>
    <t>Karim Cheranti</t>
  </si>
  <si>
    <t>Eva Claßen</t>
  </si>
  <si>
    <t>Barbara Debowska</t>
  </si>
  <si>
    <t>Sandra Englert</t>
  </si>
  <si>
    <t>Amelie Falke</t>
  </si>
  <si>
    <t>Nikola Gardeweg</t>
  </si>
  <si>
    <t>Judith Götter</t>
  </si>
  <si>
    <t>Christopher Golombek</t>
  </si>
  <si>
    <t>Nais Desirée Graswald</t>
  </si>
  <si>
    <t>Sven Grillo</t>
  </si>
  <si>
    <t>Isabell Hesse</t>
  </si>
  <si>
    <t>Peter Holtschlag</t>
  </si>
  <si>
    <t>Lutz Kiesewetter</t>
  </si>
  <si>
    <t>Lisa Klarholz</t>
  </si>
  <si>
    <t>Elisabeth Krollpfeiffer</t>
  </si>
  <si>
    <t>Oliver Maier</t>
  </si>
  <si>
    <t>Karin Mainusch</t>
  </si>
  <si>
    <t>Teresa Mantel</t>
  </si>
  <si>
    <t>Naman Nasir</t>
  </si>
  <si>
    <t>Valentin Oswald</t>
  </si>
  <si>
    <t>Annika Remberg</t>
  </si>
  <si>
    <t>Alina Rietmann</t>
  </si>
  <si>
    <t>Rebekka Rüth</t>
  </si>
  <si>
    <t>Elena Schad</t>
  </si>
  <si>
    <t>Sohrad Taheri-Sohi</t>
  </si>
  <si>
    <t>Elisa Tzschoppe</t>
  </si>
  <si>
    <t>Fabian Voß</t>
  </si>
  <si>
    <t>Vivien Werner</t>
  </si>
  <si>
    <t>Arbeitsstellen der Jahrgangsmitglieder 2020</t>
  </si>
  <si>
    <t>Swiss Life</t>
  </si>
  <si>
    <t xml:space="preserve">Hill + Knowlton </t>
  </si>
  <si>
    <t>Adel &amp; Link</t>
  </si>
  <si>
    <t>Otto</t>
  </si>
  <si>
    <t>Verkehrsministerium</t>
  </si>
  <si>
    <t>Sabbatical</t>
  </si>
  <si>
    <t>Kündigung</t>
  </si>
  <si>
    <t>Buehler HealthCare</t>
  </si>
  <si>
    <t>Agentur zu Stiftung</t>
  </si>
  <si>
    <t>Giulia Bachmann</t>
  </si>
  <si>
    <t>Christina von Beckerath</t>
  </si>
  <si>
    <t>James Bessenbach</t>
  </si>
  <si>
    <t>Simon Bölts</t>
  </si>
  <si>
    <t>Jule Bolzenius</t>
  </si>
  <si>
    <t>Jana Brockhaus</t>
  </si>
  <si>
    <t>Saskia da Costa Zuzarte</t>
  </si>
  <si>
    <t>Franziska Forster</t>
  </si>
  <si>
    <t>Isabell Fries</t>
  </si>
  <si>
    <t>Lisa Gast</t>
  </si>
  <si>
    <t>Beatrice Graupner</t>
  </si>
  <si>
    <t>Johanna Haag</t>
  </si>
  <si>
    <t>Elisabeth Heiß</t>
  </si>
  <si>
    <t>Gertrud Kohl</t>
  </si>
  <si>
    <t>Joana Kornblum</t>
  </si>
  <si>
    <t>Lisa de Koster</t>
  </si>
  <si>
    <t>Clara Lamm</t>
  </si>
  <si>
    <t>Janine Lechermann</t>
  </si>
  <si>
    <t>Valeska Martin</t>
  </si>
  <si>
    <t>Yalun Meng</t>
  </si>
  <si>
    <t>Silke Molling</t>
  </si>
  <si>
    <t>Nadine Müller</t>
  </si>
  <si>
    <t>Tina Nebe</t>
  </si>
  <si>
    <t>Katryna Nolan</t>
  </si>
  <si>
    <t>Franz Rumstadt</t>
  </si>
  <si>
    <t>Caroline Schröder</t>
  </si>
  <si>
    <t>Felix Sommerfeld</t>
  </si>
  <si>
    <t>Wiebke Tils</t>
  </si>
  <si>
    <t>Tim Wegner</t>
  </si>
  <si>
    <t xml:space="preserve">Maximilian Wolf </t>
  </si>
  <si>
    <t>Arbeitsstellen der Jahrgangsmitglieder 2021</t>
  </si>
  <si>
    <t xml:space="preserve"> </t>
  </si>
  <si>
    <t>Merck</t>
  </si>
  <si>
    <t>Clark</t>
  </si>
  <si>
    <t>Cosmonauts &amp; Kings</t>
  </si>
  <si>
    <t>The Trailblazers</t>
  </si>
  <si>
    <t>Akademische Gesellschaft für Unternehmensführung</t>
  </si>
  <si>
    <t>Schwartz PR</t>
  </si>
  <si>
    <t>TUM Institut for Lifelong Learning</t>
  </si>
  <si>
    <t>Brunswick</t>
  </si>
  <si>
    <t>Institut der deutschen Wirtschaft</t>
  </si>
  <si>
    <t>Ketchum</t>
  </si>
  <si>
    <t>Storymachine</t>
  </si>
  <si>
    <t>NGO / NPO zu Unternehmen</t>
  </si>
  <si>
    <t>Verband der Automobilwirtschaft</t>
  </si>
  <si>
    <t>Forschungsinstitut zu Hochschule</t>
  </si>
  <si>
    <t>Kein Wechsel seit Aufnahme</t>
  </si>
  <si>
    <t>Veränderungen seit Aufnahme</t>
  </si>
  <si>
    <t>Anzahl der betroffenen Personen</t>
  </si>
  <si>
    <t>Kein Wechsel nach Aufnahme</t>
  </si>
  <si>
    <t>Wechsel in Selbstständigkeit</t>
  </si>
  <si>
    <t>Neugründung / Wechsel in Selbstständigkeit</t>
  </si>
  <si>
    <t>Polit. Org.</t>
  </si>
  <si>
    <t>Verein</t>
  </si>
  <si>
    <t>Jahrgang 2017</t>
  </si>
  <si>
    <t>März 2022</t>
  </si>
  <si>
    <t>Jahrgang 2018</t>
  </si>
  <si>
    <t>Jahrgang 2019</t>
  </si>
  <si>
    <t>Jahrgang 2020</t>
  </si>
  <si>
    <t>Zusammengerechnete Verteilung auf Organisationstypen</t>
  </si>
  <si>
    <t>Übersicht über Verteilung in einzelnen Jahrgängen</t>
  </si>
  <si>
    <t>Jahrgang 2021</t>
  </si>
  <si>
    <t>Aufnahmejahr</t>
  </si>
  <si>
    <t>Anzahl im Aufnahmejahr</t>
  </si>
  <si>
    <t>Anzahl im März 2022</t>
  </si>
  <si>
    <t>Anteil an allen 150 Pers.</t>
  </si>
  <si>
    <t>Organisationstyp2</t>
  </si>
  <si>
    <t>Medienuntern.</t>
  </si>
  <si>
    <t>Indegree-Verteilung</t>
  </si>
  <si>
    <t>indegree-Wert</t>
  </si>
  <si>
    <t>Abs. Häufigkeit</t>
  </si>
  <si>
    <t>Gesamtzahl</t>
  </si>
  <si>
    <t>Andere Wechsel</t>
  </si>
  <si>
    <t>Veränderung seit Aufnahme</t>
  </si>
  <si>
    <t>Kündigung / Sabbatical</t>
  </si>
  <si>
    <t>Anderer Wechsel</t>
  </si>
  <si>
    <t>Wechsel in Selbstständigkeit / Unternehmensgründung</t>
  </si>
  <si>
    <t>Art der Veränderung</t>
  </si>
  <si>
    <t>JG 2017</t>
  </si>
  <si>
    <t>JG 2018</t>
  </si>
  <si>
    <t>JG 2019</t>
  </si>
  <si>
    <t>JG 2020</t>
  </si>
  <si>
    <t>JG 2021</t>
  </si>
  <si>
    <t>Arbeitgeber</t>
  </si>
  <si>
    <t>Farblegende</t>
  </si>
  <si>
    <t>Welche Arbeitgeber kommen bei Aufnahme mehrfach vor?</t>
  </si>
  <si>
    <t>Klenk + Hoursch</t>
  </si>
  <si>
    <t>x</t>
  </si>
  <si>
    <t>Wo haben viele Personen Praktika oder Werkstudiumsjobs absolviert?</t>
  </si>
  <si>
    <t>Indegree-Wert</t>
  </si>
  <si>
    <t>Absolute Häufigkeit</t>
  </si>
  <si>
    <t>Relative Häufigkeit / Anteil</t>
  </si>
  <si>
    <t>Outdegree-Verteilung</t>
  </si>
  <si>
    <t>Wie viele Werkstudiumsjobs o. Praktika haben die Personen absolviert?</t>
  </si>
  <si>
    <t>Luisa Bisswanger</t>
  </si>
  <si>
    <t>Leonie Assheuer</t>
  </si>
  <si>
    <t>Christopher Markert</t>
  </si>
  <si>
    <t>Fabian Voss</t>
  </si>
  <si>
    <t>Eva Classen</t>
  </si>
  <si>
    <t>Rene Weiss</t>
  </si>
  <si>
    <t>Assana Maria Jensen</t>
  </si>
  <si>
    <t>Maximilian Wolf</t>
  </si>
  <si>
    <t>Marina Blokhina</t>
  </si>
  <si>
    <t>Nais Graswald</t>
  </si>
  <si>
    <t>Outdegree</t>
  </si>
  <si>
    <t>Durchschn. Anzahl an Stellen</t>
  </si>
  <si>
    <t>Outdegree: Anzahl der Arbeitgeber der Talente, bis März 2022</t>
  </si>
  <si>
    <t>Elisabeth Heiss</t>
  </si>
  <si>
    <t>Sohrab Taheri-Sohi</t>
  </si>
  <si>
    <t>Durchschn. Anzahl der Arbeitgeber</t>
  </si>
  <si>
    <t>Welche Talente haben freiberuflich gearbeitet und bei wie vielen versch. Arbeitgebern?</t>
  </si>
  <si>
    <t xml:space="preserve">Name </t>
  </si>
  <si>
    <t>Wie viele Festanstellungen haben die Personen?</t>
  </si>
  <si>
    <t>Wo sind oder waren viele Personen fest angestellt?</t>
  </si>
  <si>
    <t>Durchschn. Anzahl an Festanstellungen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</si>
</sst>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3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10" fontId="0" fillId="0" borderId="0" xfId="1" applyNumberFormat="1" applyFont="1"/>
    <xf numFmtId="0" fontId="0" fillId="0" borderId="5" xfId="0" applyFont="1" applyBorder="1"/>
    <xf numFmtId="0" fontId="3" fillId="4" borderId="5" xfId="0" applyFont="1" applyFill="1" applyBorder="1"/>
    <xf numFmtId="0" fontId="0" fillId="0" borderId="0" xfId="0" applyBorder="1"/>
    <xf numFmtId="0" fontId="0" fillId="0" borderId="0" xfId="0" applyAlignment="1">
      <alignment wrapText="1"/>
    </xf>
    <xf numFmtId="0" fontId="3" fillId="4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0" xfId="0" applyFont="1"/>
    <xf numFmtId="10" fontId="6" fillId="0" borderId="0" xfId="1" applyNumberFormat="1" applyFont="1"/>
    <xf numFmtId="0" fontId="6" fillId="0" borderId="0" xfId="1" applyNumberFormat="1" applyFont="1"/>
    <xf numFmtId="0" fontId="7" fillId="3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5" xfId="0" applyFont="1" applyBorder="1"/>
    <xf numFmtId="0" fontId="6" fillId="0" borderId="5" xfId="0" applyFont="1" applyFill="1" applyBorder="1" applyAlignment="1">
      <alignment wrapText="1"/>
    </xf>
    <xf numFmtId="0" fontId="6" fillId="0" borderId="5" xfId="1" applyNumberFormat="1" applyFont="1" applyBorder="1" applyAlignment="1">
      <alignment wrapText="1"/>
    </xf>
    <xf numFmtId="0" fontId="6" fillId="0" borderId="5" xfId="1" applyNumberFormat="1" applyFont="1" applyFill="1" applyBorder="1" applyAlignment="1">
      <alignment wrapText="1"/>
    </xf>
    <xf numFmtId="0" fontId="6" fillId="0" borderId="6" xfId="0" applyFont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10" fontId="6" fillId="0" borderId="9" xfId="1" applyNumberFormat="1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10" fontId="6" fillId="0" borderId="7" xfId="1" applyNumberFormat="1" applyFont="1" applyBorder="1" applyAlignment="1">
      <alignment vertical="top"/>
    </xf>
    <xf numFmtId="0" fontId="6" fillId="0" borderId="7" xfId="1" applyNumberFormat="1" applyFont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1" xfId="1" applyNumberFormat="1" applyFont="1" applyBorder="1" applyAlignment="1">
      <alignment vertical="top"/>
    </xf>
    <xf numFmtId="0" fontId="0" fillId="0" borderId="5" xfId="0" applyFill="1" applyBorder="1" applyAlignment="1">
      <alignment wrapText="1"/>
    </xf>
    <xf numFmtId="0" fontId="3" fillId="4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0" fontId="6" fillId="0" borderId="5" xfId="0" applyNumberFormat="1" applyFont="1" applyBorder="1" applyAlignment="1">
      <alignment vertical="top"/>
    </xf>
    <xf numFmtId="0" fontId="6" fillId="0" borderId="13" xfId="0" applyNumberFormat="1" applyFont="1" applyBorder="1" applyAlignment="1">
      <alignment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0" fillId="0" borderId="5" xfId="1" applyNumberFormat="1" applyFont="1" applyBorder="1" applyAlignment="1">
      <alignment horizontal="left"/>
    </xf>
    <xf numFmtId="0" fontId="0" fillId="0" borderId="5" xfId="0" applyBorder="1" applyAlignment="1">
      <alignment horizontal="center" vertical="top" wrapText="1"/>
    </xf>
    <xf numFmtId="10" fontId="0" fillId="0" borderId="5" xfId="1" applyNumberFormat="1" applyFont="1" applyBorder="1" applyAlignment="1">
      <alignment horizontal="center" vertical="top" wrapText="1"/>
    </xf>
    <xf numFmtId="0" fontId="3" fillId="0" borderId="5" xfId="0" applyFont="1" applyBorder="1"/>
    <xf numFmtId="0" fontId="3" fillId="5" borderId="5" xfId="0" applyFont="1" applyFill="1" applyBorder="1"/>
    <xf numFmtId="10" fontId="6" fillId="0" borderId="11" xfId="0" applyNumberFormat="1" applyFont="1" applyBorder="1" applyAlignment="1">
      <alignment vertical="top"/>
    </xf>
    <xf numFmtId="0" fontId="6" fillId="0" borderId="13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0" xfId="1" applyNumberFormat="1" applyFont="1" applyFill="1" applyBorder="1" applyAlignment="1">
      <alignment wrapText="1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12" xfId="0" applyBorder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9" fillId="2" borderId="13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/>
    </xf>
    <xf numFmtId="17" fontId="9" fillId="6" borderId="5" xfId="0" applyNumberFormat="1" applyFont="1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7" borderId="5" xfId="0" applyFont="1" applyFill="1" applyBorder="1" applyAlignment="1">
      <alignment horizontal="center"/>
    </xf>
    <xf numFmtId="17" fontId="9" fillId="7" borderId="5" xfId="0" applyNumberFormat="1" applyFont="1" applyFill="1" applyBorder="1" applyAlignment="1">
      <alignment horizontal="left"/>
    </xf>
    <xf numFmtId="0" fontId="9" fillId="8" borderId="5" xfId="0" applyFont="1" applyFill="1" applyBorder="1" applyAlignment="1">
      <alignment horizontal="left"/>
    </xf>
    <xf numFmtId="0" fontId="9" fillId="8" borderId="5" xfId="0" applyFont="1" applyFill="1" applyBorder="1" applyAlignment="1">
      <alignment horizontal="center"/>
    </xf>
    <xf numFmtId="17" fontId="9" fillId="8" borderId="5" xfId="0" applyNumberFormat="1" applyFont="1" applyFill="1" applyBorder="1" applyAlignment="1">
      <alignment horizontal="left"/>
    </xf>
    <xf numFmtId="0" fontId="9" fillId="9" borderId="5" xfId="0" applyFont="1" applyFill="1" applyBorder="1" applyAlignment="1">
      <alignment horizontal="left"/>
    </xf>
    <xf numFmtId="0" fontId="9" fillId="9" borderId="5" xfId="0" applyFont="1" applyFill="1" applyBorder="1" applyAlignment="1">
      <alignment horizontal="center"/>
    </xf>
    <xf numFmtId="17" fontId="9" fillId="9" borderId="5" xfId="0" applyNumberFormat="1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center"/>
    </xf>
    <xf numFmtId="17" fontId="9" fillId="10" borderId="5" xfId="0" applyNumberFormat="1" applyFont="1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17" fontId="8" fillId="0" borderId="5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8" fillId="0" borderId="5" xfId="1" applyNumberFormat="1" applyFont="1" applyBorder="1" applyAlignment="1">
      <alignment horizontal="left" wrapText="1"/>
    </xf>
    <xf numFmtId="10" fontId="8" fillId="0" borderId="5" xfId="1" applyNumberFormat="1" applyFont="1" applyBorder="1" applyAlignment="1">
      <alignment horizontal="left"/>
    </xf>
    <xf numFmtId="10" fontId="8" fillId="0" borderId="5" xfId="0" applyNumberFormat="1" applyFont="1" applyBorder="1" applyAlignment="1">
      <alignment horizontal="left"/>
    </xf>
    <xf numFmtId="17" fontId="8" fillId="2" borderId="5" xfId="0" applyNumberFormat="1" applyFont="1" applyFill="1" applyBorder="1" applyAlignment="1">
      <alignment horizontal="left"/>
    </xf>
    <xf numFmtId="0" fontId="8" fillId="2" borderId="5" xfId="0" applyFont="1" applyFill="1" applyBorder="1" applyAlignment="1">
      <alignment horizontal="left"/>
    </xf>
    <xf numFmtId="49" fontId="8" fillId="2" borderId="5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/>
    <xf numFmtId="0" fontId="0" fillId="0" borderId="11" xfId="0" applyBorder="1" applyAlignment="1">
      <alignment wrapText="1"/>
    </xf>
    <xf numFmtId="0" fontId="3" fillId="0" borderId="8" xfId="0" applyFont="1" applyFill="1" applyBorder="1"/>
    <xf numFmtId="0" fontId="3" fillId="0" borderId="12" xfId="0" applyFont="1" applyFill="1" applyBorder="1" applyAlignment="1">
      <alignment wrapText="1"/>
    </xf>
    <xf numFmtId="0" fontId="3" fillId="0" borderId="12" xfId="0" applyFont="1" applyFill="1" applyBorder="1"/>
    <xf numFmtId="0" fontId="3" fillId="0" borderId="9" xfId="0" applyFont="1" applyFill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6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/>
    <xf numFmtId="0" fontId="6" fillId="0" borderId="7" xfId="1" applyNumberFormat="1" applyFont="1" applyBorder="1" applyAlignment="1">
      <alignment wrapText="1"/>
    </xf>
    <xf numFmtId="0" fontId="6" fillId="0" borderId="7" xfId="1" applyNumberFormat="1" applyFont="1" applyFill="1" applyBorder="1" applyAlignment="1">
      <alignment wrapText="1"/>
    </xf>
    <xf numFmtId="0" fontId="7" fillId="3" borderId="8" xfId="0" applyFont="1" applyFill="1" applyBorder="1" applyAlignment="1">
      <alignment wrapText="1"/>
    </xf>
    <xf numFmtId="0" fontId="7" fillId="3" borderId="12" xfId="0" applyFont="1" applyFill="1" applyBorder="1" applyAlignment="1">
      <alignment wrapText="1"/>
    </xf>
    <xf numFmtId="0" fontId="7" fillId="5" borderId="9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6" fillId="0" borderId="11" xfId="1" applyNumberFormat="1" applyFont="1" applyFill="1" applyBorder="1" applyAlignment="1">
      <alignment wrapText="1"/>
    </xf>
    <xf numFmtId="0" fontId="8" fillId="0" borderId="0" xfId="0" applyFont="1" applyFill="1" applyBorder="1" applyAlignment="1">
      <alignment horizontal="left"/>
    </xf>
    <xf numFmtId="10" fontId="8" fillId="0" borderId="0" xfId="1" applyNumberFormat="1" applyFont="1" applyFill="1" applyBorder="1" applyAlignment="1">
      <alignment horizontal="left"/>
    </xf>
    <xf numFmtId="10" fontId="8" fillId="0" borderId="0" xfId="0" applyNumberFormat="1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Font="1" applyBorder="1"/>
    <xf numFmtId="0" fontId="0" fillId="0" borderId="7" xfId="1" applyNumberFormat="1" applyFont="1" applyBorder="1"/>
    <xf numFmtId="0" fontId="2" fillId="3" borderId="8" xfId="0" applyFont="1" applyFill="1" applyBorder="1"/>
    <xf numFmtId="0" fontId="2" fillId="3" borderId="12" xfId="0" applyFont="1" applyFill="1" applyBorder="1"/>
    <xf numFmtId="0" fontId="2" fillId="5" borderId="9" xfId="0" applyFont="1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11" xfId="1" applyNumberFormat="1" applyFont="1" applyBorder="1"/>
    <xf numFmtId="10" fontId="0" fillId="0" borderId="9" xfId="1" applyNumberFormat="1" applyFont="1" applyBorder="1"/>
    <xf numFmtId="10" fontId="0" fillId="0" borderId="7" xfId="1" applyNumberFormat="1" applyFont="1" applyBorder="1"/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center" wrapText="1"/>
    </xf>
    <xf numFmtId="0" fontId="0" fillId="11" borderId="5" xfId="0" applyFill="1" applyBorder="1"/>
    <xf numFmtId="0" fontId="0" fillId="12" borderId="5" xfId="0" applyFont="1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13" borderId="0" xfId="0" applyFill="1"/>
    <xf numFmtId="0" fontId="0" fillId="14" borderId="5" xfId="0" applyFill="1" applyBorder="1"/>
    <xf numFmtId="0" fontId="0" fillId="6" borderId="5" xfId="0" applyFill="1" applyBorder="1" applyAlignment="1">
      <alignment vertical="top" wrapText="1"/>
    </xf>
    <xf numFmtId="0" fontId="0" fillId="15" borderId="5" xfId="0" applyFill="1" applyBorder="1"/>
    <xf numFmtId="0" fontId="0" fillId="7" borderId="13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0" fillId="13" borderId="5" xfId="0" applyFill="1" applyBorder="1" applyAlignment="1">
      <alignment wrapText="1"/>
    </xf>
    <xf numFmtId="0" fontId="0" fillId="14" borderId="5" xfId="0" applyFill="1" applyBorder="1" applyAlignment="1">
      <alignment wrapText="1"/>
    </xf>
    <xf numFmtId="0" fontId="0" fillId="15" borderId="5" xfId="0" applyFill="1" applyBorder="1" applyAlignment="1">
      <alignment wrapText="1"/>
    </xf>
    <xf numFmtId="0" fontId="0" fillId="11" borderId="5" xfId="0" applyFill="1" applyBorder="1" applyAlignment="1">
      <alignment wrapText="1"/>
    </xf>
    <xf numFmtId="0" fontId="0" fillId="7" borderId="5" xfId="0" applyFill="1" applyBorder="1"/>
    <xf numFmtId="0" fontId="0" fillId="6" borderId="5" xfId="0" applyFill="1" applyBorder="1"/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0" fillId="16" borderId="5" xfId="0" applyFont="1" applyFill="1" applyBorder="1"/>
    <xf numFmtId="0" fontId="11" fillId="0" borderId="5" xfId="0" applyFont="1" applyBorder="1" applyAlignment="1">
      <alignment horizontal="left"/>
    </xf>
    <xf numFmtId="10" fontId="11" fillId="0" borderId="5" xfId="1" applyNumberFormat="1" applyFont="1" applyBorder="1" applyAlignment="1">
      <alignment horizontal="left"/>
    </xf>
    <xf numFmtId="10" fontId="11" fillId="0" borderId="5" xfId="0" applyNumberFormat="1" applyFont="1" applyBorder="1" applyAlignment="1">
      <alignment horizontal="left"/>
    </xf>
    <xf numFmtId="0" fontId="0" fillId="16" borderId="5" xfId="0" applyFill="1" applyBorder="1"/>
    <xf numFmtId="2" fontId="0" fillId="0" borderId="0" xfId="0" applyNumberFormat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0" fillId="16" borderId="5" xfId="0" applyFont="1" applyFill="1" applyBorder="1" applyAlignment="1">
      <alignment horizontal="left" wrapText="1"/>
    </xf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9" fillId="6" borderId="5" xfId="0" applyFont="1" applyFill="1" applyBorder="1" applyAlignment="1">
      <alignment horizontal="center" wrapText="1"/>
    </xf>
    <xf numFmtId="0" fontId="9" fillId="7" borderId="5" xfId="0" applyFont="1" applyFill="1" applyBorder="1" applyAlignment="1">
      <alignment horizontal="center" wrapText="1"/>
    </xf>
    <xf numFmtId="0" fontId="9" fillId="8" borderId="5" xfId="0" applyFont="1" applyFill="1" applyBorder="1" applyAlignment="1">
      <alignment horizontal="center" wrapText="1"/>
    </xf>
    <xf numFmtId="0" fontId="9" fillId="9" borderId="5" xfId="0" applyFont="1" applyFill="1" applyBorder="1" applyAlignment="1">
      <alignment horizontal="center" wrapText="1"/>
    </xf>
    <xf numFmtId="0" fontId="9" fillId="10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2" fillId="16" borderId="5" xfId="0" applyFont="1" applyFill="1" applyBorder="1" applyAlignment="1">
      <alignment horizontal="left" wrapText="1"/>
    </xf>
  </cellXfs>
  <cellStyles count="2">
    <cellStyle name="Prozent" xfId="1" builtinId="5"/>
    <cellStyle name="Standard" xfId="0" builtinId="0"/>
  </cellStyles>
  <dxfs count="129"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/>
        </patternFill>
      </fill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/>
        </patternFill>
      </fill>
      <alignment horizontal="general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Tabellenformat 1" pivot="0" count="0" xr9:uid="{2C30F83E-CA59-424F-B057-9970604FDF71}"/>
  </tableStyles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Arbeitsstellen - Organisationstypen im Vergleich (Jahrgang 2017, bei Aufnahme und heute)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'JG 17'!$I$18</c:f>
              <c:strCache>
                <c:ptCount val="1"/>
                <c:pt idx="0">
                  <c:v>Anzahl bei Aufnahme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17'!$H$19:$H$23</c:f>
              <c:strCache>
                <c:ptCount val="5"/>
                <c:pt idx="0">
                  <c:v>Agentur</c:v>
                </c:pt>
                <c:pt idx="1">
                  <c:v>Unternehmen</c:v>
                </c:pt>
                <c:pt idx="2">
                  <c:v>Hochschule</c:v>
                </c:pt>
                <c:pt idx="3">
                  <c:v>Verein / Verband</c:v>
                </c:pt>
                <c:pt idx="4">
                  <c:v>Freelance</c:v>
                </c:pt>
              </c:strCache>
            </c:strRef>
          </c:cat>
          <c:val>
            <c:numRef>
              <c:f>'JG 17'!$I$19:$I$23</c:f>
              <c:numCache>
                <c:formatCode>General</c:formatCode>
                <c:ptCount val="5"/>
                <c:pt idx="0">
                  <c:v>17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ABA-858C-6110527E5579}"/>
            </c:ext>
          </c:extLst>
        </c:ser>
        <c:ser>
          <c:idx val="1"/>
          <c:order val="1"/>
          <c:tx>
            <c:strRef>
              <c:f>'JG 17'!$J$18</c:f>
              <c:strCache>
                <c:ptCount val="1"/>
                <c:pt idx="0">
                  <c:v>Anzahl März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17'!$H$19:$H$23</c:f>
              <c:strCache>
                <c:ptCount val="5"/>
                <c:pt idx="0">
                  <c:v>Agentur</c:v>
                </c:pt>
                <c:pt idx="1">
                  <c:v>Unternehmen</c:v>
                </c:pt>
                <c:pt idx="2">
                  <c:v>Hochschule</c:v>
                </c:pt>
                <c:pt idx="3">
                  <c:v>Verein / Verband</c:v>
                </c:pt>
                <c:pt idx="4">
                  <c:v>Freelance</c:v>
                </c:pt>
              </c:strCache>
            </c:strRef>
          </c:cat>
          <c:val>
            <c:numRef>
              <c:f>'JG 17'!$J$19:$J$23</c:f>
              <c:numCache>
                <c:formatCode>General</c:formatCode>
                <c:ptCount val="5"/>
                <c:pt idx="0">
                  <c:v>11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8-4ABA-858C-6110527E55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81958415"/>
        <c:axId val="1281956751"/>
      </c:barChart>
      <c:catAx>
        <c:axId val="12819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1956751"/>
        <c:crosses val="autoZero"/>
        <c:auto val="1"/>
        <c:lblAlgn val="ctr"/>
        <c:lblOffset val="100"/>
        <c:noMultiLvlLbl val="0"/>
      </c:catAx>
      <c:valAx>
        <c:axId val="12819567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19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200"/>
              <a:t>Arbeitsstellen - Organisationstypen im Vergleich </a:t>
            </a:r>
          </a:p>
          <a:p>
            <a:pPr algn="ctr" rtl="0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sz="1200"/>
              <a:t>(Jahrgang 2018, bei Aufnahme und heute)</a:t>
            </a:r>
          </a:p>
        </c:rich>
      </c:tx>
      <c:layout>
        <c:manualLayout>
          <c:xMode val="edge"/>
          <c:yMode val="edge"/>
          <c:x val="0.36990794412147077"/>
          <c:y val="3.1578947368421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18'!$H$17:$H$24</c:f>
              <c:strCache>
                <c:ptCount val="8"/>
                <c:pt idx="0">
                  <c:v>Agentur</c:v>
                </c:pt>
                <c:pt idx="1">
                  <c:v>Unternehmen</c:v>
                </c:pt>
                <c:pt idx="2">
                  <c:v>Politische Organisation</c:v>
                </c:pt>
                <c:pt idx="3">
                  <c:v>Hochschule</c:v>
                </c:pt>
                <c:pt idx="4">
                  <c:v>Stiftung</c:v>
                </c:pt>
                <c:pt idx="5">
                  <c:v>Medienunternehmen</c:v>
                </c:pt>
                <c:pt idx="6">
                  <c:v>Freelance</c:v>
                </c:pt>
                <c:pt idx="7">
                  <c:v>Forschungsinstitut</c:v>
                </c:pt>
              </c:strCache>
            </c:strRef>
          </c:cat>
          <c:val>
            <c:numRef>
              <c:f>'JG 18'!$I$17:$I$24</c:f>
              <c:numCache>
                <c:formatCode>General</c:formatCode>
                <c:ptCount val="8"/>
                <c:pt idx="0">
                  <c:v>14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105-B6C3-2B99B65673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18'!$H$17:$H$24</c:f>
              <c:strCache>
                <c:ptCount val="8"/>
                <c:pt idx="0">
                  <c:v>Agentur</c:v>
                </c:pt>
                <c:pt idx="1">
                  <c:v>Unternehmen</c:v>
                </c:pt>
                <c:pt idx="2">
                  <c:v>Politische Organisation</c:v>
                </c:pt>
                <c:pt idx="3">
                  <c:v>Hochschule</c:v>
                </c:pt>
                <c:pt idx="4">
                  <c:v>Stiftung</c:v>
                </c:pt>
                <c:pt idx="5">
                  <c:v>Medienunternehmen</c:v>
                </c:pt>
                <c:pt idx="6">
                  <c:v>Freelance</c:v>
                </c:pt>
                <c:pt idx="7">
                  <c:v>Forschungsinstitut</c:v>
                </c:pt>
              </c:strCache>
            </c:strRef>
          </c:cat>
          <c:val>
            <c:numRef>
              <c:f>'JG 18'!$J$17:$J$24</c:f>
              <c:numCache>
                <c:formatCode>General</c:formatCode>
                <c:ptCount val="8"/>
                <c:pt idx="0">
                  <c:v>6</c:v>
                </c:pt>
                <c:pt idx="1">
                  <c:v>20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2-4105-B6C3-2B99B65673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81936783"/>
        <c:axId val="1281952175"/>
      </c:barChart>
      <c:catAx>
        <c:axId val="128193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81952175"/>
        <c:crosses val="autoZero"/>
        <c:auto val="1"/>
        <c:lblAlgn val="ctr"/>
        <c:lblOffset val="100"/>
        <c:noMultiLvlLbl val="0"/>
      </c:catAx>
      <c:valAx>
        <c:axId val="1281952175"/>
        <c:scaling>
          <c:orientation val="minMax"/>
          <c:max val="20"/>
        </c:scaling>
        <c:delete val="1"/>
        <c:axPos val="l"/>
        <c:numFmt formatCode="General" sourceLinked="1"/>
        <c:majorTickMark val="none"/>
        <c:minorTickMark val="none"/>
        <c:tickLblPos val="nextTo"/>
        <c:crossAx val="128193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Arbeitgeber - bei Aufnahme &amp; heute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'JG Übersicht'!$H$3</c:f>
              <c:strCache>
                <c:ptCount val="1"/>
                <c:pt idx="0">
                  <c:v>Aufnahmejahr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Übersicht'!$G$4:$G$13</c:f>
              <c:strCache>
                <c:ptCount val="10"/>
                <c:pt idx="0">
                  <c:v>Unternehmen</c:v>
                </c:pt>
                <c:pt idx="1">
                  <c:v>Agentur</c:v>
                </c:pt>
                <c:pt idx="2">
                  <c:v>NGO / NPO</c:v>
                </c:pt>
                <c:pt idx="3">
                  <c:v>Polit. Org.</c:v>
                </c:pt>
                <c:pt idx="4">
                  <c:v>Hochschule</c:v>
                </c:pt>
                <c:pt idx="5">
                  <c:v>Verein</c:v>
                </c:pt>
                <c:pt idx="6">
                  <c:v>Stiftung</c:v>
                </c:pt>
                <c:pt idx="7">
                  <c:v>Medienuntern.</c:v>
                </c:pt>
                <c:pt idx="8">
                  <c:v>Sonstige</c:v>
                </c:pt>
                <c:pt idx="9">
                  <c:v>Forschungsinstitut</c:v>
                </c:pt>
              </c:strCache>
            </c:strRef>
          </c:cat>
          <c:val>
            <c:numRef>
              <c:f>'JG Übersicht'!$H$4:$H$13</c:f>
              <c:numCache>
                <c:formatCode>General</c:formatCode>
                <c:ptCount val="10"/>
                <c:pt idx="0">
                  <c:v>59</c:v>
                </c:pt>
                <c:pt idx="1">
                  <c:v>73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3-4865-B58D-66B940FD63CB}"/>
            </c:ext>
          </c:extLst>
        </c:ser>
        <c:ser>
          <c:idx val="1"/>
          <c:order val="1"/>
          <c:tx>
            <c:strRef>
              <c:f>'JG Übersicht'!$I$3</c:f>
              <c:strCache>
                <c:ptCount val="1"/>
                <c:pt idx="0">
                  <c:v>März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'JG Übersicht'!$G$4:$G$13</c:f>
              <c:strCache>
                <c:ptCount val="10"/>
                <c:pt idx="0">
                  <c:v>Unternehmen</c:v>
                </c:pt>
                <c:pt idx="1">
                  <c:v>Agentur</c:v>
                </c:pt>
                <c:pt idx="2">
                  <c:v>NGO / NPO</c:v>
                </c:pt>
                <c:pt idx="3">
                  <c:v>Polit. Org.</c:v>
                </c:pt>
                <c:pt idx="4">
                  <c:v>Hochschule</c:v>
                </c:pt>
                <c:pt idx="5">
                  <c:v>Verein</c:v>
                </c:pt>
                <c:pt idx="6">
                  <c:v>Stiftung</c:v>
                </c:pt>
                <c:pt idx="7">
                  <c:v>Medienuntern.</c:v>
                </c:pt>
                <c:pt idx="8">
                  <c:v>Sonstige</c:v>
                </c:pt>
                <c:pt idx="9">
                  <c:v>Forschungsinstitut</c:v>
                </c:pt>
              </c:strCache>
            </c:strRef>
          </c:cat>
          <c:val>
            <c:numRef>
              <c:f>'JG Übersicht'!$I$4:$I$13</c:f>
              <c:numCache>
                <c:formatCode>General</c:formatCode>
                <c:ptCount val="10"/>
                <c:pt idx="0">
                  <c:v>79</c:v>
                </c:pt>
                <c:pt idx="1">
                  <c:v>64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3-4865-B58D-66B940FD63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96930351"/>
        <c:axId val="1296917039"/>
      </c:barChart>
      <c:catAx>
        <c:axId val="129693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296917039"/>
        <c:crosses val="autoZero"/>
        <c:auto val="1"/>
        <c:lblAlgn val="ctr"/>
        <c:lblOffset val="100"/>
        <c:noMultiLvlLbl val="0"/>
      </c:catAx>
      <c:valAx>
        <c:axId val="1296917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693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24</xdr:row>
      <xdr:rowOff>0</xdr:rowOff>
    </xdr:from>
    <xdr:to>
      <xdr:col>11</xdr:col>
      <xdr:colOff>479425</xdr:colOff>
      <xdr:row>38</xdr:row>
      <xdr:rowOff>165100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B6E1A63-C2E2-245E-2168-5F344A7C4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1044574</xdr:colOff>
      <xdr:row>34</xdr:row>
      <xdr:rowOff>171450</xdr:rowOff>
    </xdr:from>
    <xdr:to>
      <xdr:col>7</xdr:col>
      <xdr:colOff>628650</xdr:colOff>
      <xdr:row>47</xdr:row>
      <xdr:rowOff>107950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EA7CEE-0BA5-E904-AA8B-3B56818FA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850900</xdr:colOff>
      <xdr:row>0</xdr:row>
      <xdr:rowOff>73025</xdr:rowOff>
    </xdr:from>
    <xdr:to>
      <xdr:col>15</xdr:col>
      <xdr:colOff>63500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051B44-D392-F2FD-7BF5-3103E7B29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nah Bauer" id="{518E9C60-814C-4587-8F83-2EDC754FF40D}" userId="6a0193f0ff9924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905E37-E590-4285-AE00-5D544A7818DA}" name="Tabelle1" displayName="Tabelle1" ref="A3:B616" totalsRowShown="0" headerRowDxfId="128" headerRowBorderDxfId="127" tableBorderDxfId="126" totalsRowBorderDxfId="125">
  <autoFilter ref="A3:B616" xr:uid="{E0905E37-E590-4285-AE00-5D544A7818DA}"/>
  <tableColumns count="2">
    <tableColumn id="1" xr3:uid="{C73B3DDE-7154-4644-B5A8-7F9778299554}" name="Name" dataDxfId="124"/>
    <tableColumn id="2" xr3:uid="{5FE2AD3E-8733-4178-93B9-1799E0A97DC6}" name="Indegree" dataDxfId="123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87FBAC7-6E1D-40EA-B1DF-EF67CC529BA9}" name="Tabelle257" displayName="Tabelle257" ref="H4:J14" totalsRowShown="0" headerRowDxfId="74" dataDxfId="72" headerRowBorderDxfId="73" tableBorderDxfId="71" totalsRowBorderDxfId="70">
  <autoFilter ref="H4:J14" xr:uid="{387FBAC7-6E1D-40EA-B1DF-EF67CC529BA9}"/>
  <sortState xmlns:xlrd2="http://schemas.microsoft.com/office/spreadsheetml/2017/richdata2" ref="H5:J14">
    <sortCondition descending="1" ref="I4:I14"/>
  </sortState>
  <tableColumns count="3">
    <tableColumn id="1" xr3:uid="{6AA7816D-F1E8-4BFC-BA94-4FFEE62E9F48}" name="Organisationstyp" dataDxfId="69"/>
    <tableColumn id="2" xr3:uid="{E2741955-D235-403E-A257-25DFFD3D77F1}" name="Anzahl" dataDxfId="68">
      <calculatedColumnFormula>COUNTIF(C4:C33, "Agentur")</calculatedColumnFormula>
    </tableColumn>
    <tableColumn id="3" xr3:uid="{8CE754F4-AAA4-4796-9F24-188C6DDB10A5}" name="Anteil" dataDxfId="67" dataCellStyle="Prozent">
      <calculatedColumnFormula>16/30</calculatedColumnFormula>
    </tableColumn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1DAEE3-171A-40AD-9658-99516BF76389}" name="Tabelle2468" displayName="Tabelle2468" ref="L4:N14" totalsRowShown="0" headerRowDxfId="66" dataDxfId="64" headerRowBorderDxfId="65" tableBorderDxfId="63" totalsRowBorderDxfId="62">
  <autoFilter ref="L4:N14" xr:uid="{C11DAEE3-171A-40AD-9658-99516BF76389}"/>
  <sortState xmlns:xlrd2="http://schemas.microsoft.com/office/spreadsheetml/2017/richdata2" ref="L5:N14">
    <sortCondition descending="1" ref="M4:M14"/>
  </sortState>
  <tableColumns count="3">
    <tableColumn id="1" xr3:uid="{12B930B5-2B47-4E7B-8F32-88E2DB5D0F03}" name="Organisationstyp" dataDxfId="61"/>
    <tableColumn id="2" xr3:uid="{57DCFEB1-1C82-47B1-A332-69F8B3D5CE7B}" name="Anzahl" dataDxfId="60">
      <calculatedColumnFormula>COUNTIF(E4:E33, "Unternehmen")</calculatedColumnFormula>
    </tableColumn>
    <tableColumn id="3" xr3:uid="{399F4B3F-B7F5-4FC4-9613-E45B93C82031}" name="Anteil" dataDxfId="59" dataCellStyle="Prozent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0C2B7A-B25D-4AE4-87EF-34BEE56AF5C8}" name="Tabelle2579" displayName="Tabelle2579" ref="H5:J15" totalsRowShown="0" headerRowDxfId="58" dataDxfId="56" headerRowBorderDxfId="57" tableBorderDxfId="55" totalsRowBorderDxfId="54">
  <autoFilter ref="H5:J15" xr:uid="{440C2B7A-B25D-4AE4-87EF-34BEE56AF5C8}"/>
  <sortState xmlns:xlrd2="http://schemas.microsoft.com/office/spreadsheetml/2017/richdata2" ref="H6:J15">
    <sortCondition descending="1" ref="I5:I15"/>
  </sortState>
  <tableColumns count="3">
    <tableColumn id="1" xr3:uid="{58D1E24E-431B-4E0A-BDC3-1CB829E6155D}" name="Organisationstyp" dataDxfId="53"/>
    <tableColumn id="2" xr3:uid="{F8A5B6CF-9F75-4A0E-B12A-12933B55C490}" name="Anzahl" dataDxfId="52">
      <calculatedColumnFormula>COUNTIF(C4:C33, "Agentur")</calculatedColumnFormula>
    </tableColumn>
    <tableColumn id="3" xr3:uid="{50D02748-AE2C-446A-8C6B-8C2983AC86A1}" name="Anteil" dataDxfId="51" dataCellStyle="Prozent">
      <calculatedColumnFormula>16/30</calculatedColumnFormula>
    </tableColumn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D66952-A382-4617-93AD-855EB240247C}" name="Tabelle246810" displayName="Tabelle246810" ref="L5:N15" totalsRowShown="0" headerRowDxfId="50" dataDxfId="48" headerRowBorderDxfId="49" tableBorderDxfId="47" totalsRowBorderDxfId="46">
  <autoFilter ref="L5:N15" xr:uid="{B7D66952-A382-4617-93AD-855EB240247C}"/>
  <sortState xmlns:xlrd2="http://schemas.microsoft.com/office/spreadsheetml/2017/richdata2" ref="L6:N15">
    <sortCondition descending="1" ref="M5:M15"/>
  </sortState>
  <tableColumns count="3">
    <tableColumn id="1" xr3:uid="{7DCB0CD5-8008-4274-AD08-2C857D7BA724}" name="Organisationstyp" dataDxfId="45"/>
    <tableColumn id="2" xr3:uid="{CA49244E-4F5B-415C-BA7F-EFD12EB7478F}" name="Anzahl" dataDxfId="44"/>
    <tableColumn id="3" xr3:uid="{9C29D7C9-0318-4458-A2F8-5E04DBAD6C45}" name="Anteil" dataDxfId="43" dataCellStyle="Prozent">
      <calculatedColumnFormula>16/30</calculatedColumnFormula>
    </tableColumn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C1A478-91F8-4C87-A688-F06D2FCBF631}" name="Tabelle257911" displayName="Tabelle257911" ref="H5:J16" totalsRowCount="1" headerRowDxfId="42" dataDxfId="40" headerRowBorderDxfId="41" tableBorderDxfId="39" totalsRowBorderDxfId="38">
  <autoFilter ref="H5:J15" xr:uid="{7BC1A478-91F8-4C87-A688-F06D2FCBF631}"/>
  <sortState xmlns:xlrd2="http://schemas.microsoft.com/office/spreadsheetml/2017/richdata2" ref="H6:J15">
    <sortCondition descending="1" ref="I5:I15"/>
  </sortState>
  <tableColumns count="3">
    <tableColumn id="1" xr3:uid="{F652A587-1F20-498B-8221-90D050C728E7}" name="Organisationstyp" dataDxfId="37" totalsRowDxfId="36"/>
    <tableColumn id="2" xr3:uid="{4A7ACEFC-FE1F-4FFB-B780-C23FFD436C4D}" name="Anzahl" dataDxfId="35" totalsRowDxfId="34">
      <calculatedColumnFormula>COUNTIF(C4:C33, "Agentur")</calculatedColumnFormula>
    </tableColumn>
    <tableColumn id="3" xr3:uid="{86541D6A-6A33-4C71-B9B9-BA50AB6EAE67}" name="Anteil" dataDxfId="33" totalsRowDxfId="32" dataCellStyle="Prozent"/>
  </tableColumns>
  <tableStyleInfo name="TableStyleLight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1DB096-D208-450D-B55F-4802483B90DF}" name="Tabelle24681012" displayName="Tabelle24681012" ref="L5:N15" totalsRowShown="0" headerRowDxfId="31" dataDxfId="29" headerRowBorderDxfId="30" tableBorderDxfId="28" totalsRowBorderDxfId="27">
  <autoFilter ref="L5:N15" xr:uid="{7C1DB096-D208-450D-B55F-4802483B90DF}"/>
  <sortState xmlns:xlrd2="http://schemas.microsoft.com/office/spreadsheetml/2017/richdata2" ref="L6:N15">
    <sortCondition descending="1" ref="M5:M15"/>
  </sortState>
  <tableColumns count="3">
    <tableColumn id="1" xr3:uid="{F1555B87-2B53-4A1A-AFEC-FBC8193B31EA}" name="Organisationstyp" dataDxfId="26"/>
    <tableColumn id="2" xr3:uid="{4B8B90C1-D6BD-493D-9727-3165D25F8508}" name="Anzahl" dataDxfId="25"/>
    <tableColumn id="3" xr3:uid="{7744054D-A464-4C12-8ADA-9E89F40F15B7}" name="Anteil" dataDxfId="24" dataCellStyle="Prozent"/>
  </tableColumns>
  <tableStyleInfo name="TableStyleLight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5B925E-B9F8-438C-959C-E10F10CBFE70}" name="Tabelle17" displayName="Tabelle17" ref="A3:A153" totalsRowShown="0" headerRowDxfId="22" dataDxfId="20" headerRowBorderDxfId="21" tableBorderDxfId="19">
  <autoFilter ref="A3:A153" xr:uid="{175B925E-B9F8-438C-959C-E10F10CBFE70}"/>
  <sortState xmlns:xlrd2="http://schemas.microsoft.com/office/spreadsheetml/2017/richdata2" ref="A4:A153">
    <sortCondition ref="A3:A153"/>
  </sortState>
  <tableColumns count="1">
    <tableColumn id="1" xr3:uid="{DAFA2187-E168-4C8D-8A16-76DF47225AE9}" name="Arbeitgeber" dataDxfId="18"/>
  </tableColumns>
  <tableStyleInfo name="Tabellenformat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2445EC-06C8-43CA-8222-298112DF216C}" name="Tabelle20" displayName="Tabelle20" ref="A4:B351" totalsRowShown="0" headerRowDxfId="17" headerRowBorderDxfId="16" tableBorderDxfId="15" totalsRowBorderDxfId="14">
  <autoFilter ref="A4:B351" xr:uid="{1F2445EC-06C8-43CA-8222-298112DF216C}"/>
  <tableColumns count="2">
    <tableColumn id="1" xr3:uid="{22EFDA10-BC40-484B-89B0-53E8DAF7D3D0}" name="Name" dataDxfId="13"/>
    <tableColumn id="2" xr3:uid="{23B0B2B5-12BB-4F6F-8DB0-D1771BF1A882}" name="Indegree" dataDxfId="1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C450B80-B8E8-4B3E-9994-B12F2EFA8587}" name="Tabelle22" displayName="Tabelle22" ref="A5:B56" totalsRowShown="0" headerRowDxfId="11" headerRowBorderDxfId="10" tableBorderDxfId="9" totalsRowBorderDxfId="8">
  <autoFilter ref="A5:B56" xr:uid="{4C450B80-B8E8-4B3E-9994-B12F2EFA8587}"/>
  <tableColumns count="2">
    <tableColumn id="1" xr3:uid="{FDF05E94-530E-41B4-B613-B7122FC2ED27}" name="Name" dataDxfId="7"/>
    <tableColumn id="2" xr3:uid="{8CDEA581-87A2-45A5-94B2-15E68527F1AD}" name="Outdegree" dataDxfId="6"/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FA6E14-7C5C-4B17-B52D-ED914DF659B0}" name="Tabelle23" displayName="Tabelle23" ref="A4:B274" totalsRowShown="0" tableBorderDxfId="5">
  <autoFilter ref="A4:B274" xr:uid="{51FA6E14-7C5C-4B17-B52D-ED914DF659B0}"/>
  <tableColumns count="2">
    <tableColumn id="1" xr3:uid="{2AA8BDBD-79DC-44C8-BBC6-3F3EA393B193}" name="Name " dataDxfId="4"/>
    <tableColumn id="2" xr3:uid="{9E1B1642-4F22-450C-92FB-AA34A662C5CC}" name="Indegree" dataDxfId="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056472E-FCAA-4BD1-8A5E-AC99023AEF06}" name="Tabelle21" displayName="Tabelle21" ref="H3:I153" totalsRowShown="0" tableBorderDxfId="122">
  <autoFilter ref="H3:I153" xr:uid="{7056472E-FCAA-4BD1-8A5E-AC99023AEF06}"/>
  <tableColumns count="2">
    <tableColumn id="1" xr3:uid="{6FF5932B-A145-42DA-8DB0-D4E9A96436B6}" name="Name" dataDxfId="121"/>
    <tableColumn id="2" xr3:uid="{9B19EF5D-687F-4A83-B4A7-FEAC51144910}" name="Outdegree" dataDxfId="120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9F111AE-AA88-49F2-B62E-3BB5B750B158}" name="Tabelle26" displayName="Tabelle26" ref="H4:I153" totalsRowShown="0" tableBorderDxfId="2">
  <autoFilter ref="H4:I153" xr:uid="{C9F111AE-AA88-49F2-B62E-3BB5B750B158}"/>
  <tableColumns count="2">
    <tableColumn id="1" xr3:uid="{B5115905-A370-443D-8112-905D0659F725}" name="Name" dataDxfId="1"/>
    <tableColumn id="2" xr3:uid="{A59F42CD-E6A6-41D4-8DF2-E3778FD65BAA}" name="Outdegree" dataDxfId="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D1B04D-568E-415A-B65B-8E369448C25F}" name="Tabelle2" displayName="Tabelle2" ref="H4:J14" totalsRowShown="0" headerRowDxfId="119" headerRowBorderDxfId="118" tableBorderDxfId="117" totalsRowBorderDxfId="116">
  <autoFilter ref="H4:J14" xr:uid="{23D1B04D-568E-415A-B65B-8E369448C25F}"/>
  <sortState xmlns:xlrd2="http://schemas.microsoft.com/office/spreadsheetml/2017/richdata2" ref="H5:J14">
    <sortCondition descending="1" ref="I4:I14"/>
  </sortState>
  <tableColumns count="3">
    <tableColumn id="1" xr3:uid="{51536483-8A9A-4616-8051-37F0A32F9DC9}" name="Organisationstyp" dataDxfId="115"/>
    <tableColumn id="2" xr3:uid="{EAE72B98-86E9-4918-8442-1955338432C4}" name="Anzahl" dataDxfId="114"/>
    <tableColumn id="3" xr3:uid="{E751C939-DE25-40D4-8334-CA2FAB6D9BAB}" name="Anteil" dataDxfId="113" dataCellStyle="Prozent">
      <calculatedColumnFormula>Tabelle2[[#This Row],[Anzahl]]/I16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8D02B0-24CA-4B2F-83E3-65008016E11A}" name="Tabelle24" displayName="Tabelle24" ref="L4:N14" totalsRowShown="0" headerRowDxfId="112" headerRowBorderDxfId="111" tableBorderDxfId="110" totalsRowBorderDxfId="109">
  <autoFilter ref="L4:N14" xr:uid="{518D02B0-24CA-4B2F-83E3-65008016E11A}"/>
  <sortState xmlns:xlrd2="http://schemas.microsoft.com/office/spreadsheetml/2017/richdata2" ref="L5:N14">
    <sortCondition descending="1" ref="M4:M14"/>
  </sortState>
  <tableColumns count="3">
    <tableColumn id="1" xr3:uid="{55CF9517-00DF-42BF-9E8C-94E2523134CC}" name="Organisationstyp" dataDxfId="108"/>
    <tableColumn id="2" xr3:uid="{FAEA36D0-8E87-468B-AA31-A8C6E5C85680}" name="Anzahl" dataDxfId="107"/>
    <tableColumn id="3" xr3:uid="{C24ECF35-EF5D-40D4-9A70-18EED234BDC9}" name="Anteil" dataDxfId="106" dataCellStyle="Prozent">
      <calculatedColumnFormula>Tabelle24[[#This Row],[Anzahl]]/M16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E7348B-C455-401A-A6DC-C7A389274697}" name="Tabelle14" displayName="Tabelle14" ref="H18:J23" totalsRowShown="0" headerRowBorderDxfId="105" tableBorderDxfId="104" totalsRowBorderDxfId="103">
  <autoFilter ref="H18:J23" xr:uid="{73E7348B-C455-401A-A6DC-C7A389274697}"/>
  <tableColumns count="3">
    <tableColumn id="1" xr3:uid="{2659122C-B7B2-4667-AF43-17D3CCE8719E}" name="Organisationstyp" dataDxfId="102"/>
    <tableColumn id="2" xr3:uid="{19FCE5A6-8EE9-4899-AB75-6B34499DA5DC}" name="Anzahl bei Aufnahme" dataDxfId="101"/>
    <tableColumn id="3" xr3:uid="{231B2B61-05F2-472A-94B3-17E3B8E354A3}" name="Anzahl März 2022" dataDxfId="10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1A52AF-239A-437C-AC45-ED278170CB13}" name="Tabelle25" displayName="Tabelle25" ref="H4:J14" totalsRowShown="0" headerRowDxfId="99" dataDxfId="98">
  <autoFilter ref="H4:J14" xr:uid="{221A52AF-239A-437C-AC45-ED278170CB13}"/>
  <sortState xmlns:xlrd2="http://schemas.microsoft.com/office/spreadsheetml/2017/richdata2" ref="H5:J14">
    <sortCondition descending="1" ref="I4:I14"/>
  </sortState>
  <tableColumns count="3">
    <tableColumn id="1" xr3:uid="{88F6998D-1C28-415D-93A1-43A24E88A6C4}" name="Organisationstyp" dataDxfId="97"/>
    <tableColumn id="2" xr3:uid="{F8F6D13A-9AB5-4FAD-B4A4-1602D2ECB522}" name="Anzahl" dataDxfId="96">
      <calculatedColumnFormula>COUNTIF(C4:C33, "Agentur")</calculatedColumnFormula>
    </tableColumn>
    <tableColumn id="3" xr3:uid="{93DCF949-BA6D-4D1E-8752-DBE19D12F1ED}" name="Anteil" dataDxfId="95" dataCellStyle="Prozent">
      <calculatedColumnFormula>11/30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AF987C-4C0E-4B54-A0E2-49D01A182C4F}" name="Tabelle246" displayName="Tabelle246" ref="L4:N14" totalsRowShown="0" headerRowDxfId="94" dataDxfId="93">
  <autoFilter ref="L4:N14" xr:uid="{11AF987C-4C0E-4B54-A0E2-49D01A182C4F}"/>
  <sortState xmlns:xlrd2="http://schemas.microsoft.com/office/spreadsheetml/2017/richdata2" ref="L5:N14">
    <sortCondition descending="1" ref="M4:M14"/>
  </sortState>
  <tableColumns count="3">
    <tableColumn id="1" xr3:uid="{9168D5DE-AE01-4F95-8452-D6B1C21BE9B8}" name="Organisationstyp" dataDxfId="92"/>
    <tableColumn id="2" xr3:uid="{3F302C07-D4F1-4B1D-A831-A512E319B799}" name="Anzahl" dataDxfId="91">
      <calculatedColumnFormula>COUNTIF(E4:E33, "Unternehmen")</calculatedColumnFormula>
    </tableColumn>
    <tableColumn id="3" xr3:uid="{DA120404-4588-4AD3-9D6E-374DB6813477}" name="Anteil" dataDxfId="90" dataCellStyle="Prozent">
      <calculatedColumnFormula>20/30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A55113-8CB9-4489-9D31-702CFE17903F}" name="Tabelle12" displayName="Tabelle12" ref="A3:F33" totalsRowShown="0" headerRowDxfId="89" headerRowBorderDxfId="88" tableBorderDxfId="87" totalsRowBorderDxfId="86">
  <autoFilter ref="A3:F33" xr:uid="{E0A55113-8CB9-4489-9D31-702CFE17903F}"/>
  <tableColumns count="6">
    <tableColumn id="1" xr3:uid="{2B3938FB-E6D9-417A-BBE0-5CD5BC30608C}" name="Name" dataDxfId="85"/>
    <tableColumn id="2" xr3:uid="{44623DE1-A046-44E3-8DCE-16432CC839BB}" name="Arbeitsstelle bei Aufnahme" dataDxfId="84"/>
    <tableColumn id="3" xr3:uid="{A4D7B809-D60E-4414-B3F9-62003C25B743}" name="Organisationstyp" dataDxfId="83"/>
    <tableColumn id="4" xr3:uid="{2B91C15E-4CFF-494C-844E-A6DBE06D2443}" name="Arbeitsstelle März 2022" dataDxfId="82"/>
    <tableColumn id="5" xr3:uid="{DA7CD45D-0CB2-43B9-9D29-700CB5BC40BB}" name="Organisationstyp2" dataDxfId="81"/>
    <tableColumn id="6" xr3:uid="{1A018FC2-0916-4431-8211-C05F253B820F}" name="Wechsel?" dataDxfId="80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4E9BCF7-E99A-440D-9B0D-E6ACF72DE09E}" name="Tabelle13" displayName="Tabelle13" ref="H16:J24" totalsRowShown="0" headerRowBorderDxfId="79" tableBorderDxfId="78" totalsRowBorderDxfId="77">
  <autoFilter ref="H16:J24" xr:uid="{D4E9BCF7-E99A-440D-9B0D-E6ACF72DE09E}"/>
  <tableColumns count="3">
    <tableColumn id="1" xr3:uid="{1021F964-8948-4FCA-98BA-FA140D090277}" name="Organisationstyp" dataDxfId="76"/>
    <tableColumn id="2" xr3:uid="{93020928-90D5-4ACC-B879-2A8DA2D131F1}" name="Anzahl bei Aufnahme" dataDxfId="75"/>
    <tableColumn id="3" xr3:uid="{FF62E6DF-E6B5-4523-8E97-501E46EAF6F4}" name="Anzahl März 202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2-05-27T13:48:16.79" personId="{518E9C60-814C-4587-8F83-2EDC754FF40D}" id="{FCD1513E-4D15-4479-AB26-914C6D4D258A}">
    <text>Ein Mitglied hat 2021 gekündigt und seitdem ein Sabbatical eingelegt, weshalb hier nur mit 29 Pers. gerechnet wird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.v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DAD7-53FF-4F91-9853-CE6AE44C7B59}">
  <dimension ref="A1:L616"/>
  <sheetViews>
    <sheetView workbookViewId="0">
      <selection activeCell="C2" sqref="C2"/>
    </sheetView>
  </sheetViews>
  <sheetFormatPr baseColWidth="10" defaultRowHeight="14.5" x14ac:dyDescent="0.35"/>
  <cols>
    <col min="1" max="1" width="31.90625" customWidth="1"/>
    <col min="4" max="4" width="14.7265625" customWidth="1"/>
    <col min="5" max="5" width="13.90625" customWidth="1"/>
    <col min="8" max="8" width="23.08984375" customWidth="1"/>
    <col min="9" max="9" width="11.6328125" customWidth="1"/>
  </cols>
  <sheetData>
    <row r="1" spans="1:12" x14ac:dyDescent="0.35">
      <c r="A1" s="16" t="s">
        <v>615</v>
      </c>
      <c r="B1" s="16"/>
      <c r="C1" s="16"/>
      <c r="D1" s="16"/>
      <c r="E1" s="16"/>
      <c r="F1" s="16"/>
      <c r="H1" s="170" t="s">
        <v>915</v>
      </c>
      <c r="I1" s="170"/>
      <c r="J1" s="170"/>
      <c r="K1" s="170"/>
      <c r="L1" s="170"/>
    </row>
    <row r="3" spans="1:12" ht="15" thickBot="1" x14ac:dyDescent="0.4">
      <c r="A3" s="13" t="s">
        <v>613</v>
      </c>
      <c r="B3" s="14" t="s">
        <v>614</v>
      </c>
      <c r="D3" s="1" t="s">
        <v>877</v>
      </c>
      <c r="H3" t="s">
        <v>613</v>
      </c>
      <c r="I3" t="s">
        <v>913</v>
      </c>
    </row>
    <row r="4" spans="1:12" ht="15" thickBot="1" x14ac:dyDescent="0.4">
      <c r="A4" s="8" t="s">
        <v>0</v>
      </c>
      <c r="B4" s="9">
        <v>14</v>
      </c>
      <c r="H4" s="2" t="s">
        <v>738</v>
      </c>
      <c r="I4" s="3">
        <v>12</v>
      </c>
    </row>
    <row r="5" spans="1:12" ht="15" thickBot="1" x14ac:dyDescent="0.4">
      <c r="A5" s="8" t="s">
        <v>1</v>
      </c>
      <c r="B5" s="9">
        <v>12</v>
      </c>
      <c r="D5" s="126" t="s">
        <v>878</v>
      </c>
      <c r="E5" s="126" t="s">
        <v>879</v>
      </c>
      <c r="F5" s="126" t="s">
        <v>669</v>
      </c>
      <c r="H5" s="4" t="s">
        <v>739</v>
      </c>
      <c r="I5" s="5">
        <v>12</v>
      </c>
    </row>
    <row r="6" spans="1:12" ht="15" thickBot="1" x14ac:dyDescent="0.4">
      <c r="A6" s="8" t="s">
        <v>2</v>
      </c>
      <c r="B6" s="9">
        <v>12</v>
      </c>
      <c r="D6" s="57">
        <v>1</v>
      </c>
      <c r="E6" s="57">
        <v>496</v>
      </c>
      <c r="F6" s="58">
        <f>496/613</f>
        <v>0.80913539967373571</v>
      </c>
      <c r="H6" s="4" t="s">
        <v>677</v>
      </c>
      <c r="I6" s="5">
        <v>11</v>
      </c>
    </row>
    <row r="7" spans="1:12" ht="15" thickBot="1" x14ac:dyDescent="0.4">
      <c r="A7" s="8" t="s">
        <v>3</v>
      </c>
      <c r="B7" s="9">
        <v>11</v>
      </c>
      <c r="D7" s="57">
        <v>2</v>
      </c>
      <c r="E7" s="57">
        <v>75</v>
      </c>
      <c r="F7" s="58">
        <f>75/612</f>
        <v>0.12254901960784313</v>
      </c>
      <c r="H7" s="4" t="s">
        <v>684</v>
      </c>
      <c r="I7" s="5">
        <v>11</v>
      </c>
    </row>
    <row r="8" spans="1:12" ht="15" thickBot="1" x14ac:dyDescent="0.4">
      <c r="A8" s="8" t="s">
        <v>4</v>
      </c>
      <c r="B8" s="9">
        <v>9</v>
      </c>
      <c r="D8" s="57">
        <v>3</v>
      </c>
      <c r="E8" s="57">
        <v>20</v>
      </c>
      <c r="F8" s="58">
        <f>20/612</f>
        <v>3.2679738562091505E-2</v>
      </c>
      <c r="H8" s="4" t="s">
        <v>827</v>
      </c>
      <c r="I8" s="5">
        <v>11</v>
      </c>
    </row>
    <row r="9" spans="1:12" ht="15" thickBot="1" x14ac:dyDescent="0.4">
      <c r="A9" s="8" t="s">
        <v>5</v>
      </c>
      <c r="B9" s="9">
        <v>8</v>
      </c>
      <c r="D9" s="57">
        <v>4</v>
      </c>
      <c r="E9" s="57">
        <v>5</v>
      </c>
      <c r="F9" s="58">
        <f>5/612</f>
        <v>8.1699346405228763E-3</v>
      </c>
      <c r="H9" s="4" t="s">
        <v>701</v>
      </c>
      <c r="I9" s="5">
        <v>11</v>
      </c>
    </row>
    <row r="10" spans="1:12" ht="15" thickBot="1" x14ac:dyDescent="0.4">
      <c r="A10" s="8" t="s">
        <v>6</v>
      </c>
      <c r="B10" s="9">
        <v>7</v>
      </c>
      <c r="D10" s="57">
        <v>5</v>
      </c>
      <c r="E10" s="57">
        <v>5</v>
      </c>
      <c r="F10" s="58">
        <f>5/612</f>
        <v>8.1699346405228763E-3</v>
      </c>
      <c r="H10" s="4" t="s">
        <v>815</v>
      </c>
      <c r="I10" s="5">
        <v>10</v>
      </c>
    </row>
    <row r="11" spans="1:12" ht="15" thickBot="1" x14ac:dyDescent="0.4">
      <c r="A11" s="8" t="s">
        <v>7</v>
      </c>
      <c r="B11" s="9">
        <v>6</v>
      </c>
      <c r="D11" s="57">
        <v>6</v>
      </c>
      <c r="E11" s="57">
        <v>4</v>
      </c>
      <c r="F11" s="58">
        <f>4/612</f>
        <v>6.5359477124183009E-3</v>
      </c>
      <c r="H11" s="4" t="s">
        <v>817</v>
      </c>
      <c r="I11" s="5">
        <v>10</v>
      </c>
    </row>
    <row r="12" spans="1:12" ht="15" thickBot="1" x14ac:dyDescent="0.4">
      <c r="A12" s="8" t="s">
        <v>8</v>
      </c>
      <c r="B12" s="9">
        <v>6</v>
      </c>
      <c r="D12" s="57">
        <v>7</v>
      </c>
      <c r="E12" s="57">
        <v>1</v>
      </c>
      <c r="F12" s="58">
        <f>1/612</f>
        <v>1.6339869281045752E-3</v>
      </c>
      <c r="H12" s="4" t="s">
        <v>777</v>
      </c>
      <c r="I12" s="5">
        <v>10</v>
      </c>
    </row>
    <row r="13" spans="1:12" ht="15" thickBot="1" x14ac:dyDescent="0.4">
      <c r="A13" s="8" t="s">
        <v>9</v>
      </c>
      <c r="B13" s="9">
        <v>6</v>
      </c>
      <c r="D13" s="57">
        <v>8</v>
      </c>
      <c r="E13" s="57">
        <v>1</v>
      </c>
      <c r="F13" s="58">
        <f>1/612</f>
        <v>1.6339869281045752E-3</v>
      </c>
      <c r="H13" s="4" t="s">
        <v>820</v>
      </c>
      <c r="I13" s="5">
        <v>10</v>
      </c>
    </row>
    <row r="14" spans="1:12" ht="15" thickBot="1" x14ac:dyDescent="0.4">
      <c r="A14" s="8" t="s">
        <v>10</v>
      </c>
      <c r="B14" s="9">
        <v>6</v>
      </c>
      <c r="D14" s="57">
        <v>9</v>
      </c>
      <c r="E14" s="57">
        <v>1</v>
      </c>
      <c r="F14" s="58">
        <f>1/612</f>
        <v>1.6339869281045752E-3</v>
      </c>
      <c r="H14" s="4" t="s">
        <v>730</v>
      </c>
      <c r="I14" s="5">
        <v>9</v>
      </c>
    </row>
    <row r="15" spans="1:12" ht="15" thickBot="1" x14ac:dyDescent="0.4">
      <c r="A15" s="8" t="s">
        <v>11</v>
      </c>
      <c r="B15" s="9">
        <v>5</v>
      </c>
      <c r="D15" s="57">
        <v>10</v>
      </c>
      <c r="E15" s="57">
        <v>0</v>
      </c>
      <c r="F15" s="57">
        <v>0</v>
      </c>
      <c r="H15" s="4" t="s">
        <v>648</v>
      </c>
      <c r="I15" s="5">
        <v>9</v>
      </c>
    </row>
    <row r="16" spans="1:12" ht="15" thickBot="1" x14ac:dyDescent="0.4">
      <c r="A16" s="8" t="s">
        <v>12</v>
      </c>
      <c r="B16" s="9">
        <v>5</v>
      </c>
      <c r="D16" s="57">
        <v>11</v>
      </c>
      <c r="E16" s="57">
        <v>1</v>
      </c>
      <c r="F16" s="58">
        <f>1/612</f>
        <v>1.6339869281045752E-3</v>
      </c>
      <c r="H16" s="4" t="s">
        <v>825</v>
      </c>
      <c r="I16" s="5">
        <v>9</v>
      </c>
    </row>
    <row r="17" spans="1:9" ht="15" thickBot="1" x14ac:dyDescent="0.4">
      <c r="A17" s="8" t="s">
        <v>13</v>
      </c>
      <c r="B17" s="9">
        <v>5</v>
      </c>
      <c r="D17" s="57">
        <v>12</v>
      </c>
      <c r="E17" s="57">
        <v>2</v>
      </c>
      <c r="F17" s="58">
        <f>2/612</f>
        <v>3.2679738562091504E-3</v>
      </c>
      <c r="H17" s="4" t="s">
        <v>751</v>
      </c>
      <c r="I17" s="5">
        <v>9</v>
      </c>
    </row>
    <row r="18" spans="1:9" ht="15" thickBot="1" x14ac:dyDescent="0.4">
      <c r="A18" s="8" t="s">
        <v>14</v>
      </c>
      <c r="B18" s="9">
        <v>5</v>
      </c>
      <c r="D18" s="57">
        <v>13</v>
      </c>
      <c r="E18" s="57">
        <v>0</v>
      </c>
      <c r="F18" s="57">
        <v>0</v>
      </c>
      <c r="H18" s="4" t="s">
        <v>906</v>
      </c>
      <c r="I18" s="5">
        <v>9</v>
      </c>
    </row>
    <row r="19" spans="1:9" ht="15" thickBot="1" x14ac:dyDescent="0.4">
      <c r="A19" s="8" t="s">
        <v>15</v>
      </c>
      <c r="B19" s="9">
        <v>5</v>
      </c>
      <c r="D19" s="57">
        <v>14</v>
      </c>
      <c r="E19" s="57">
        <v>1</v>
      </c>
      <c r="F19" s="58">
        <f>1/612</f>
        <v>1.6339869281045752E-3</v>
      </c>
      <c r="H19" s="4" t="s">
        <v>770</v>
      </c>
      <c r="I19" s="5">
        <v>8</v>
      </c>
    </row>
    <row r="20" spans="1:9" ht="15" thickBot="1" x14ac:dyDescent="0.4">
      <c r="A20" s="8" t="s">
        <v>16</v>
      </c>
      <c r="B20" s="9">
        <v>5</v>
      </c>
      <c r="H20" s="4" t="s">
        <v>729</v>
      </c>
      <c r="I20" s="5">
        <v>8</v>
      </c>
    </row>
    <row r="21" spans="1:9" ht="15" thickBot="1" x14ac:dyDescent="0.4">
      <c r="A21" s="8" t="s">
        <v>17</v>
      </c>
      <c r="B21" s="9">
        <v>4</v>
      </c>
      <c r="D21" t="s">
        <v>880</v>
      </c>
      <c r="E21">
        <f>SUM(E6:E19)</f>
        <v>612</v>
      </c>
      <c r="H21" s="4" t="s">
        <v>735</v>
      </c>
      <c r="I21" s="5">
        <v>8</v>
      </c>
    </row>
    <row r="22" spans="1:9" ht="15" thickBot="1" x14ac:dyDescent="0.4">
      <c r="A22" s="8" t="s">
        <v>18</v>
      </c>
      <c r="B22" s="9">
        <v>4</v>
      </c>
      <c r="H22" s="4" t="s">
        <v>682</v>
      </c>
      <c r="I22" s="5">
        <v>8</v>
      </c>
    </row>
    <row r="23" spans="1:9" ht="15" thickBot="1" x14ac:dyDescent="0.4">
      <c r="A23" s="8" t="s">
        <v>19</v>
      </c>
      <c r="B23" s="9">
        <v>4</v>
      </c>
      <c r="H23" s="4" t="s">
        <v>816</v>
      </c>
      <c r="I23" s="5">
        <v>8</v>
      </c>
    </row>
    <row r="24" spans="1:9" ht="15" thickBot="1" x14ac:dyDescent="0.4">
      <c r="A24" s="8" t="s">
        <v>20</v>
      </c>
      <c r="B24" s="9">
        <v>4</v>
      </c>
      <c r="H24" s="4" t="s">
        <v>622</v>
      </c>
      <c r="I24" s="5">
        <v>8</v>
      </c>
    </row>
    <row r="25" spans="1:9" ht="29.5" thickBot="1" x14ac:dyDescent="0.4">
      <c r="A25" s="8" t="s">
        <v>21</v>
      </c>
      <c r="B25" s="9">
        <v>4</v>
      </c>
      <c r="H25" s="4" t="s">
        <v>655</v>
      </c>
      <c r="I25" s="5">
        <v>8</v>
      </c>
    </row>
    <row r="26" spans="1:9" ht="15" thickBot="1" x14ac:dyDescent="0.4">
      <c r="A26" s="8" t="s">
        <v>22</v>
      </c>
      <c r="B26" s="9">
        <v>3</v>
      </c>
      <c r="H26" s="4" t="s">
        <v>785</v>
      </c>
      <c r="I26" s="5">
        <v>8</v>
      </c>
    </row>
    <row r="27" spans="1:9" ht="15" thickBot="1" x14ac:dyDescent="0.4">
      <c r="A27" s="8" t="s">
        <v>23</v>
      </c>
      <c r="B27" s="9">
        <v>3</v>
      </c>
      <c r="H27" s="4" t="s">
        <v>744</v>
      </c>
      <c r="I27" s="5">
        <v>8</v>
      </c>
    </row>
    <row r="28" spans="1:9" ht="15" thickBot="1" x14ac:dyDescent="0.4">
      <c r="A28" s="8" t="s">
        <v>24</v>
      </c>
      <c r="B28" s="9">
        <v>3</v>
      </c>
      <c r="H28" s="4" t="s">
        <v>752</v>
      </c>
      <c r="I28" s="5">
        <v>8</v>
      </c>
    </row>
    <row r="29" spans="1:9" ht="15" thickBot="1" x14ac:dyDescent="0.4">
      <c r="A29" s="8" t="s">
        <v>25</v>
      </c>
      <c r="B29" s="9">
        <v>3</v>
      </c>
      <c r="H29" s="4" t="s">
        <v>753</v>
      </c>
      <c r="I29" s="5">
        <v>8</v>
      </c>
    </row>
    <row r="30" spans="1:9" ht="15" thickBot="1" x14ac:dyDescent="0.4">
      <c r="A30" s="8" t="s">
        <v>26</v>
      </c>
      <c r="B30" s="9">
        <v>3</v>
      </c>
      <c r="H30" s="4" t="s">
        <v>754</v>
      </c>
      <c r="I30" s="5">
        <v>8</v>
      </c>
    </row>
    <row r="31" spans="1:9" ht="15" thickBot="1" x14ac:dyDescent="0.4">
      <c r="A31" s="8" t="s">
        <v>27</v>
      </c>
      <c r="B31" s="9">
        <v>3</v>
      </c>
      <c r="H31" s="4" t="s">
        <v>834</v>
      </c>
      <c r="I31" s="5">
        <v>8</v>
      </c>
    </row>
    <row r="32" spans="1:9" ht="15" thickBot="1" x14ac:dyDescent="0.4">
      <c r="A32" s="8" t="s">
        <v>28</v>
      </c>
      <c r="B32" s="9">
        <v>3</v>
      </c>
      <c r="H32" s="4" t="s">
        <v>637</v>
      </c>
      <c r="I32" s="5">
        <v>8</v>
      </c>
    </row>
    <row r="33" spans="1:9" ht="15" thickBot="1" x14ac:dyDescent="0.4">
      <c r="A33" s="8" t="s">
        <v>29</v>
      </c>
      <c r="B33" s="9">
        <v>3</v>
      </c>
      <c r="H33" s="4" t="s">
        <v>837</v>
      </c>
      <c r="I33" s="5">
        <v>8</v>
      </c>
    </row>
    <row r="34" spans="1:9" ht="15" thickBot="1" x14ac:dyDescent="0.4">
      <c r="A34" s="8" t="s">
        <v>30</v>
      </c>
      <c r="B34" s="9">
        <v>3</v>
      </c>
      <c r="H34" s="4" t="s">
        <v>903</v>
      </c>
      <c r="I34" s="5">
        <v>7</v>
      </c>
    </row>
    <row r="35" spans="1:9" ht="15" thickBot="1" x14ac:dyDescent="0.4">
      <c r="A35" s="8" t="s">
        <v>31</v>
      </c>
      <c r="B35" s="9">
        <v>3</v>
      </c>
      <c r="H35" s="4" t="s">
        <v>907</v>
      </c>
      <c r="I35" s="5">
        <v>7</v>
      </c>
    </row>
    <row r="36" spans="1:9" ht="15" thickBot="1" x14ac:dyDescent="0.4">
      <c r="A36" s="8" t="s">
        <v>32</v>
      </c>
      <c r="B36" s="9">
        <v>3</v>
      </c>
      <c r="H36" s="4" t="s">
        <v>824</v>
      </c>
      <c r="I36" s="5">
        <v>7</v>
      </c>
    </row>
    <row r="37" spans="1:9" ht="15" thickBot="1" x14ac:dyDescent="0.4">
      <c r="A37" s="8" t="s">
        <v>33</v>
      </c>
      <c r="B37" s="9">
        <v>3</v>
      </c>
      <c r="H37" s="4" t="s">
        <v>733</v>
      </c>
      <c r="I37" s="5">
        <v>7</v>
      </c>
    </row>
    <row r="38" spans="1:9" ht="15" thickBot="1" x14ac:dyDescent="0.4">
      <c r="A38" s="8" t="s">
        <v>34</v>
      </c>
      <c r="B38" s="9">
        <v>3</v>
      </c>
      <c r="H38" s="4" t="s">
        <v>679</v>
      </c>
      <c r="I38" s="5">
        <v>7</v>
      </c>
    </row>
    <row r="39" spans="1:9" ht="15" thickBot="1" x14ac:dyDescent="0.4">
      <c r="A39" s="8" t="s">
        <v>35</v>
      </c>
      <c r="B39" s="9">
        <v>3</v>
      </c>
      <c r="H39" s="4" t="s">
        <v>734</v>
      </c>
      <c r="I39" s="5">
        <v>7</v>
      </c>
    </row>
    <row r="40" spans="1:9" ht="15" thickBot="1" x14ac:dyDescent="0.4">
      <c r="A40" s="8" t="s">
        <v>36</v>
      </c>
      <c r="B40" s="9">
        <v>3</v>
      </c>
      <c r="H40" s="4" t="s">
        <v>623</v>
      </c>
      <c r="I40" s="5">
        <v>7</v>
      </c>
    </row>
    <row r="41" spans="1:9" ht="15" thickBot="1" x14ac:dyDescent="0.4">
      <c r="A41" s="8" t="s">
        <v>37</v>
      </c>
      <c r="B41" s="9">
        <v>3</v>
      </c>
      <c r="H41" s="4" t="s">
        <v>683</v>
      </c>
      <c r="I41" s="5">
        <v>7</v>
      </c>
    </row>
    <row r="42" spans="1:9" ht="15" thickBot="1" x14ac:dyDescent="0.4">
      <c r="A42" s="8" t="s">
        <v>38</v>
      </c>
      <c r="B42" s="9">
        <v>3</v>
      </c>
      <c r="H42" s="4" t="s">
        <v>737</v>
      </c>
      <c r="I42" s="5">
        <v>7</v>
      </c>
    </row>
    <row r="43" spans="1:9" ht="15" thickBot="1" x14ac:dyDescent="0.4">
      <c r="A43" s="8" t="s">
        <v>39</v>
      </c>
      <c r="B43" s="9">
        <v>3</v>
      </c>
      <c r="H43" s="4" t="s">
        <v>819</v>
      </c>
      <c r="I43" s="5">
        <v>7</v>
      </c>
    </row>
    <row r="44" spans="1:9" ht="15" thickBot="1" x14ac:dyDescent="0.4">
      <c r="A44" s="8" t="s">
        <v>40</v>
      </c>
      <c r="B44" s="9">
        <v>3</v>
      </c>
      <c r="H44" s="4" t="s">
        <v>686</v>
      </c>
      <c r="I44" s="5">
        <v>7</v>
      </c>
    </row>
    <row r="45" spans="1:9" ht="15" thickBot="1" x14ac:dyDescent="0.4">
      <c r="A45" s="8" t="s">
        <v>41</v>
      </c>
      <c r="B45" s="9">
        <v>3</v>
      </c>
      <c r="H45" s="4" t="s">
        <v>822</v>
      </c>
      <c r="I45" s="5">
        <v>7</v>
      </c>
    </row>
    <row r="46" spans="1:9" ht="15" thickBot="1" x14ac:dyDescent="0.4">
      <c r="A46" s="8" t="s">
        <v>42</v>
      </c>
      <c r="B46" s="9">
        <v>2</v>
      </c>
      <c r="H46" s="4" t="s">
        <v>690</v>
      </c>
      <c r="I46" s="5">
        <v>7</v>
      </c>
    </row>
    <row r="47" spans="1:9" ht="15" thickBot="1" x14ac:dyDescent="0.4">
      <c r="A47" s="8" t="s">
        <v>43</v>
      </c>
      <c r="B47" s="9">
        <v>2</v>
      </c>
      <c r="H47" s="4" t="s">
        <v>747</v>
      </c>
      <c r="I47" s="5">
        <v>7</v>
      </c>
    </row>
    <row r="48" spans="1:9" ht="15" thickBot="1" x14ac:dyDescent="0.4">
      <c r="A48" s="8" t="s">
        <v>44</v>
      </c>
      <c r="B48" s="9">
        <v>2</v>
      </c>
      <c r="H48" s="4" t="s">
        <v>829</v>
      </c>
      <c r="I48" s="5">
        <v>7</v>
      </c>
    </row>
    <row r="49" spans="1:9" ht="15" thickBot="1" x14ac:dyDescent="0.4">
      <c r="A49" s="8" t="s">
        <v>45</v>
      </c>
      <c r="B49" s="9">
        <v>2</v>
      </c>
      <c r="H49" s="4" t="s">
        <v>832</v>
      </c>
      <c r="I49" s="5">
        <v>7</v>
      </c>
    </row>
    <row r="50" spans="1:9" ht="15" thickBot="1" x14ac:dyDescent="0.4">
      <c r="A50" s="8" t="s">
        <v>46</v>
      </c>
      <c r="B50" s="9">
        <v>2</v>
      </c>
      <c r="H50" s="4" t="s">
        <v>635</v>
      </c>
      <c r="I50" s="5">
        <v>7</v>
      </c>
    </row>
    <row r="51" spans="1:9" ht="15" thickBot="1" x14ac:dyDescent="0.4">
      <c r="A51" s="8" t="s">
        <v>47</v>
      </c>
      <c r="B51" s="9">
        <v>2</v>
      </c>
      <c r="H51" s="4" t="s">
        <v>749</v>
      </c>
      <c r="I51" s="5">
        <v>7</v>
      </c>
    </row>
    <row r="52" spans="1:9" ht="15" thickBot="1" x14ac:dyDescent="0.4">
      <c r="A52" s="8" t="s">
        <v>48</v>
      </c>
      <c r="B52" s="9">
        <v>2</v>
      </c>
      <c r="H52" s="4" t="s">
        <v>791</v>
      </c>
      <c r="I52" s="5">
        <v>7</v>
      </c>
    </row>
    <row r="53" spans="1:9" ht="15" thickBot="1" x14ac:dyDescent="0.4">
      <c r="A53" s="8" t="s">
        <v>49</v>
      </c>
      <c r="B53" s="9">
        <v>2</v>
      </c>
      <c r="H53" s="4" t="s">
        <v>793</v>
      </c>
      <c r="I53" s="5">
        <v>7</v>
      </c>
    </row>
    <row r="54" spans="1:9" ht="15" thickBot="1" x14ac:dyDescent="0.4">
      <c r="A54" s="8" t="s">
        <v>50</v>
      </c>
      <c r="B54" s="9">
        <v>2</v>
      </c>
      <c r="H54" s="4" t="s">
        <v>700</v>
      </c>
      <c r="I54" s="5">
        <v>7</v>
      </c>
    </row>
    <row r="55" spans="1:9" ht="15" thickBot="1" x14ac:dyDescent="0.4">
      <c r="A55" s="8" t="s">
        <v>51</v>
      </c>
      <c r="B55" s="9">
        <v>2</v>
      </c>
      <c r="H55" s="4" t="s">
        <v>836</v>
      </c>
      <c r="I55" s="5">
        <v>7</v>
      </c>
    </row>
    <row r="56" spans="1:9" ht="15" thickBot="1" x14ac:dyDescent="0.4">
      <c r="A56" s="8" t="s">
        <v>52</v>
      </c>
      <c r="B56" s="9">
        <v>2</v>
      </c>
      <c r="H56" s="4" t="s">
        <v>703</v>
      </c>
      <c r="I56" s="5">
        <v>7</v>
      </c>
    </row>
    <row r="57" spans="1:9" ht="15" thickBot="1" x14ac:dyDescent="0.4">
      <c r="A57" s="8" t="s">
        <v>53</v>
      </c>
      <c r="B57" s="9">
        <v>2</v>
      </c>
      <c r="H57" s="4" t="s">
        <v>639</v>
      </c>
      <c r="I57" s="5">
        <v>7</v>
      </c>
    </row>
    <row r="58" spans="1:9" ht="15" thickBot="1" x14ac:dyDescent="0.4">
      <c r="A58" s="8" t="s">
        <v>54</v>
      </c>
      <c r="B58" s="9">
        <v>2</v>
      </c>
      <c r="H58" s="4" t="s">
        <v>676</v>
      </c>
      <c r="I58" s="5">
        <v>6</v>
      </c>
    </row>
    <row r="59" spans="1:9" ht="15" thickBot="1" x14ac:dyDescent="0.4">
      <c r="A59" s="8" t="s">
        <v>55</v>
      </c>
      <c r="B59" s="9">
        <v>2</v>
      </c>
      <c r="H59" s="4" t="s">
        <v>616</v>
      </c>
      <c r="I59" s="5">
        <v>6</v>
      </c>
    </row>
    <row r="60" spans="1:9" ht="15" thickBot="1" x14ac:dyDescent="0.4">
      <c r="A60" s="8" t="s">
        <v>56</v>
      </c>
      <c r="B60" s="9">
        <v>2</v>
      </c>
      <c r="H60" s="4" t="s">
        <v>619</v>
      </c>
      <c r="I60" s="5">
        <v>6</v>
      </c>
    </row>
    <row r="61" spans="1:9" ht="15" thickBot="1" x14ac:dyDescent="0.4">
      <c r="A61" s="8" t="s">
        <v>57</v>
      </c>
      <c r="B61" s="9">
        <v>2</v>
      </c>
      <c r="H61" s="4" t="s">
        <v>774</v>
      </c>
      <c r="I61" s="5">
        <v>6</v>
      </c>
    </row>
    <row r="62" spans="1:9" ht="15" thickBot="1" x14ac:dyDescent="0.4">
      <c r="A62" s="8" t="s">
        <v>58</v>
      </c>
      <c r="B62" s="9">
        <v>2</v>
      </c>
      <c r="H62" s="4" t="s">
        <v>818</v>
      </c>
      <c r="I62" s="5">
        <v>6</v>
      </c>
    </row>
    <row r="63" spans="1:9" ht="15" thickBot="1" x14ac:dyDescent="0.4">
      <c r="A63" s="8" t="s">
        <v>59</v>
      </c>
      <c r="B63" s="9">
        <v>2</v>
      </c>
      <c r="H63" s="4" t="s">
        <v>707</v>
      </c>
      <c r="I63" s="5">
        <v>6</v>
      </c>
    </row>
    <row r="64" spans="1:9" ht="15" thickBot="1" x14ac:dyDescent="0.4">
      <c r="A64" s="8" t="s">
        <v>60</v>
      </c>
      <c r="B64" s="9">
        <v>2</v>
      </c>
      <c r="H64" s="4" t="s">
        <v>625</v>
      </c>
      <c r="I64" s="5">
        <v>6</v>
      </c>
    </row>
    <row r="65" spans="1:9" ht="15" thickBot="1" x14ac:dyDescent="0.4">
      <c r="A65" s="8" t="s">
        <v>61</v>
      </c>
      <c r="B65" s="9">
        <v>2</v>
      </c>
      <c r="H65" s="4" t="s">
        <v>627</v>
      </c>
      <c r="I65" s="5">
        <v>6</v>
      </c>
    </row>
    <row r="66" spans="1:9" ht="15" thickBot="1" x14ac:dyDescent="0.4">
      <c r="A66" s="8" t="s">
        <v>62</v>
      </c>
      <c r="B66" s="9">
        <v>2</v>
      </c>
      <c r="H66" s="4" t="s">
        <v>628</v>
      </c>
      <c r="I66" s="5">
        <v>6</v>
      </c>
    </row>
    <row r="67" spans="1:9" ht="15" thickBot="1" x14ac:dyDescent="0.4">
      <c r="A67" s="8" t="s">
        <v>63</v>
      </c>
      <c r="B67" s="9">
        <v>2</v>
      </c>
      <c r="H67" s="4" t="s">
        <v>782</v>
      </c>
      <c r="I67" s="5">
        <v>6</v>
      </c>
    </row>
    <row r="68" spans="1:9" ht="15" thickBot="1" x14ac:dyDescent="0.4">
      <c r="A68" s="8" t="s">
        <v>64</v>
      </c>
      <c r="B68" s="9">
        <v>2</v>
      </c>
      <c r="H68" s="4" t="s">
        <v>631</v>
      </c>
      <c r="I68" s="5">
        <v>6</v>
      </c>
    </row>
    <row r="69" spans="1:9" ht="15" thickBot="1" x14ac:dyDescent="0.4">
      <c r="A69" s="8" t="s">
        <v>65</v>
      </c>
      <c r="B69" s="9">
        <v>2</v>
      </c>
      <c r="H69" s="4" t="s">
        <v>693</v>
      </c>
      <c r="I69" s="5">
        <v>6</v>
      </c>
    </row>
    <row r="70" spans="1:9" ht="15" thickBot="1" x14ac:dyDescent="0.4">
      <c r="A70" s="8" t="s">
        <v>66</v>
      </c>
      <c r="B70" s="9">
        <v>2</v>
      </c>
      <c r="H70" s="4" t="s">
        <v>633</v>
      </c>
      <c r="I70" s="5">
        <v>6</v>
      </c>
    </row>
    <row r="71" spans="1:9" ht="15" thickBot="1" x14ac:dyDescent="0.4">
      <c r="A71" s="8" t="s">
        <v>67</v>
      </c>
      <c r="B71" s="9">
        <v>2</v>
      </c>
      <c r="H71" s="4" t="s">
        <v>786</v>
      </c>
      <c r="I71" s="5">
        <v>6</v>
      </c>
    </row>
    <row r="72" spans="1:9" ht="15" thickBot="1" x14ac:dyDescent="0.4">
      <c r="A72" s="8" t="s">
        <v>68</v>
      </c>
      <c r="B72" s="9">
        <v>2</v>
      </c>
      <c r="H72" s="4" t="s">
        <v>905</v>
      </c>
      <c r="I72" s="5">
        <v>6</v>
      </c>
    </row>
    <row r="73" spans="1:9" ht="15" thickBot="1" x14ac:dyDescent="0.4">
      <c r="A73" s="8" t="s">
        <v>69</v>
      </c>
      <c r="B73" s="9">
        <v>2</v>
      </c>
      <c r="H73" s="4" t="s">
        <v>831</v>
      </c>
      <c r="I73" s="5">
        <v>6</v>
      </c>
    </row>
    <row r="74" spans="1:9" ht="15" thickBot="1" x14ac:dyDescent="0.4">
      <c r="A74" s="8" t="s">
        <v>70</v>
      </c>
      <c r="B74" s="9">
        <v>2</v>
      </c>
      <c r="H74" s="4" t="s">
        <v>634</v>
      </c>
      <c r="I74" s="5">
        <v>6</v>
      </c>
    </row>
    <row r="75" spans="1:9" ht="15" thickBot="1" x14ac:dyDescent="0.4">
      <c r="A75" s="8" t="s">
        <v>71</v>
      </c>
      <c r="B75" s="9">
        <v>2</v>
      </c>
      <c r="H75" s="4" t="s">
        <v>695</v>
      </c>
      <c r="I75" s="5">
        <v>6</v>
      </c>
    </row>
    <row r="76" spans="1:9" ht="29.5" thickBot="1" x14ac:dyDescent="0.4">
      <c r="A76" s="8" t="s">
        <v>72</v>
      </c>
      <c r="B76" s="9">
        <v>2</v>
      </c>
      <c r="H76" s="4" t="s">
        <v>750</v>
      </c>
      <c r="I76" s="5">
        <v>6</v>
      </c>
    </row>
    <row r="77" spans="1:9" ht="15" thickBot="1" x14ac:dyDescent="0.4">
      <c r="A77" s="8" t="s">
        <v>73</v>
      </c>
      <c r="B77" s="9">
        <v>2</v>
      </c>
      <c r="H77" s="4" t="s">
        <v>833</v>
      </c>
      <c r="I77" s="5">
        <v>6</v>
      </c>
    </row>
    <row r="78" spans="1:9" ht="15" thickBot="1" x14ac:dyDescent="0.4">
      <c r="A78" s="8" t="s">
        <v>74</v>
      </c>
      <c r="B78" s="9">
        <v>2</v>
      </c>
      <c r="H78" s="4" t="s">
        <v>755</v>
      </c>
      <c r="I78" s="5">
        <v>6</v>
      </c>
    </row>
    <row r="79" spans="1:9" ht="15" thickBot="1" x14ac:dyDescent="0.4">
      <c r="A79" s="8" t="s">
        <v>75</v>
      </c>
      <c r="B79" s="9">
        <v>2</v>
      </c>
      <c r="H79" s="4" t="s">
        <v>698</v>
      </c>
      <c r="I79" s="5">
        <v>6</v>
      </c>
    </row>
    <row r="80" spans="1:9" ht="15" thickBot="1" x14ac:dyDescent="0.4">
      <c r="A80" s="8" t="s">
        <v>76</v>
      </c>
      <c r="B80" s="9">
        <v>2</v>
      </c>
      <c r="H80" s="4" t="s">
        <v>835</v>
      </c>
      <c r="I80" s="5">
        <v>6</v>
      </c>
    </row>
    <row r="81" spans="1:9" ht="15" thickBot="1" x14ac:dyDescent="0.4">
      <c r="A81" s="8" t="s">
        <v>77</v>
      </c>
      <c r="B81" s="9">
        <v>2</v>
      </c>
      <c r="H81" s="4" t="s">
        <v>757</v>
      </c>
      <c r="I81" s="5">
        <v>6</v>
      </c>
    </row>
    <row r="82" spans="1:9" ht="15" thickBot="1" x14ac:dyDescent="0.4">
      <c r="A82" s="8" t="s">
        <v>78</v>
      </c>
      <c r="B82" s="9">
        <v>2</v>
      </c>
      <c r="H82" s="4" t="s">
        <v>810</v>
      </c>
      <c r="I82" s="5">
        <v>6</v>
      </c>
    </row>
    <row r="83" spans="1:9" ht="15" thickBot="1" x14ac:dyDescent="0.4">
      <c r="A83" s="8" t="s">
        <v>79</v>
      </c>
      <c r="B83" s="9">
        <v>2</v>
      </c>
      <c r="H83" s="4" t="s">
        <v>910</v>
      </c>
      <c r="I83" s="5">
        <v>6</v>
      </c>
    </row>
    <row r="84" spans="1:9" ht="15" thickBot="1" x14ac:dyDescent="0.4">
      <c r="A84" s="8" t="s">
        <v>80</v>
      </c>
      <c r="B84" s="9">
        <v>2</v>
      </c>
      <c r="H84" s="4" t="s">
        <v>675</v>
      </c>
      <c r="I84" s="5">
        <v>5</v>
      </c>
    </row>
    <row r="85" spans="1:9" ht="15" thickBot="1" x14ac:dyDescent="0.4">
      <c r="A85" s="8" t="s">
        <v>81</v>
      </c>
      <c r="B85" s="9">
        <v>2</v>
      </c>
      <c r="H85" s="4" t="s">
        <v>904</v>
      </c>
      <c r="I85" s="5">
        <v>5</v>
      </c>
    </row>
    <row r="86" spans="1:9" ht="15" thickBot="1" x14ac:dyDescent="0.4">
      <c r="A86" s="8" t="s">
        <v>82</v>
      </c>
      <c r="B86" s="9">
        <v>2</v>
      </c>
      <c r="H86" s="4" t="s">
        <v>809</v>
      </c>
      <c r="I86" s="5">
        <v>5</v>
      </c>
    </row>
    <row r="87" spans="1:9" ht="15" thickBot="1" x14ac:dyDescent="0.4">
      <c r="A87" s="8" t="s">
        <v>83</v>
      </c>
      <c r="B87" s="9">
        <v>2</v>
      </c>
      <c r="H87" s="4" t="s">
        <v>811</v>
      </c>
      <c r="I87" s="5">
        <v>5</v>
      </c>
    </row>
    <row r="88" spans="1:9" ht="15" thickBot="1" x14ac:dyDescent="0.4">
      <c r="A88" s="8" t="s">
        <v>84</v>
      </c>
      <c r="B88" s="9">
        <v>2</v>
      </c>
      <c r="H88" s="4" t="s">
        <v>731</v>
      </c>
      <c r="I88" s="5">
        <v>5</v>
      </c>
    </row>
    <row r="89" spans="1:9" ht="15" thickBot="1" x14ac:dyDescent="0.4">
      <c r="A89" s="8" t="s">
        <v>85</v>
      </c>
      <c r="B89" s="9">
        <v>2</v>
      </c>
      <c r="H89" s="4" t="s">
        <v>621</v>
      </c>
      <c r="I89" s="5">
        <v>5</v>
      </c>
    </row>
    <row r="90" spans="1:9" ht="15" thickBot="1" x14ac:dyDescent="0.4">
      <c r="A90" s="8" t="s">
        <v>86</v>
      </c>
      <c r="B90" s="9">
        <v>2</v>
      </c>
      <c r="H90" s="4" t="s">
        <v>776</v>
      </c>
      <c r="I90" s="5">
        <v>5</v>
      </c>
    </row>
    <row r="91" spans="1:9" ht="15" thickBot="1" x14ac:dyDescent="0.4">
      <c r="A91" s="8" t="s">
        <v>87</v>
      </c>
      <c r="B91" s="9">
        <v>2</v>
      </c>
      <c r="H91" s="4" t="s">
        <v>912</v>
      </c>
      <c r="I91" s="5">
        <v>5</v>
      </c>
    </row>
    <row r="92" spans="1:9" ht="15" thickBot="1" x14ac:dyDescent="0.4">
      <c r="A92" s="8" t="s">
        <v>88</v>
      </c>
      <c r="B92" s="9">
        <v>2</v>
      </c>
      <c r="H92" s="4" t="s">
        <v>780</v>
      </c>
      <c r="I92" s="5">
        <v>5</v>
      </c>
    </row>
    <row r="93" spans="1:9" ht="15" thickBot="1" x14ac:dyDescent="0.4">
      <c r="A93" s="8" t="s">
        <v>89</v>
      </c>
      <c r="B93" s="9">
        <v>2</v>
      </c>
      <c r="H93" s="4" t="s">
        <v>760</v>
      </c>
      <c r="I93" s="5">
        <v>5</v>
      </c>
    </row>
    <row r="94" spans="1:9" ht="15" thickBot="1" x14ac:dyDescent="0.4">
      <c r="A94" s="8" t="s">
        <v>90</v>
      </c>
      <c r="B94" s="9">
        <v>2</v>
      </c>
      <c r="H94" s="4" t="s">
        <v>650</v>
      </c>
      <c r="I94" s="5">
        <v>5</v>
      </c>
    </row>
    <row r="95" spans="1:9" ht="15" thickBot="1" x14ac:dyDescent="0.4">
      <c r="A95" s="8" t="s">
        <v>91</v>
      </c>
      <c r="B95" s="9">
        <v>2</v>
      </c>
      <c r="H95" s="4" t="s">
        <v>629</v>
      </c>
      <c r="I95" s="5">
        <v>5</v>
      </c>
    </row>
    <row r="96" spans="1:9" ht="15" thickBot="1" x14ac:dyDescent="0.4">
      <c r="A96" s="8" t="s">
        <v>92</v>
      </c>
      <c r="B96" s="9">
        <v>2</v>
      </c>
      <c r="H96" s="4" t="s">
        <v>644</v>
      </c>
      <c r="I96" s="5">
        <v>5</v>
      </c>
    </row>
    <row r="97" spans="1:9" ht="15" thickBot="1" x14ac:dyDescent="0.4">
      <c r="A97" s="8" t="s">
        <v>93</v>
      </c>
      <c r="B97" s="9">
        <v>2</v>
      </c>
      <c r="H97" s="4" t="s">
        <v>630</v>
      </c>
      <c r="I97" s="5">
        <v>5</v>
      </c>
    </row>
    <row r="98" spans="1:9" ht="15" thickBot="1" x14ac:dyDescent="0.4">
      <c r="A98" s="8" t="s">
        <v>94</v>
      </c>
      <c r="B98" s="9">
        <v>2</v>
      </c>
      <c r="H98" s="4" t="s">
        <v>688</v>
      </c>
      <c r="I98" s="5">
        <v>5</v>
      </c>
    </row>
    <row r="99" spans="1:9" ht="15" thickBot="1" x14ac:dyDescent="0.4">
      <c r="A99" s="8" t="s">
        <v>95</v>
      </c>
      <c r="B99" s="9">
        <v>2</v>
      </c>
      <c r="H99" s="4" t="s">
        <v>632</v>
      </c>
      <c r="I99" s="5">
        <v>5</v>
      </c>
    </row>
    <row r="100" spans="1:9" ht="15" thickBot="1" x14ac:dyDescent="0.4">
      <c r="A100" s="8" t="s">
        <v>96</v>
      </c>
      <c r="B100" s="9">
        <v>2</v>
      </c>
      <c r="H100" s="4" t="s">
        <v>787</v>
      </c>
      <c r="I100" s="5">
        <v>5</v>
      </c>
    </row>
    <row r="101" spans="1:9" ht="15" thickBot="1" x14ac:dyDescent="0.4">
      <c r="A101" s="8" t="s">
        <v>97</v>
      </c>
      <c r="B101" s="9">
        <v>2</v>
      </c>
      <c r="H101" s="4" t="s">
        <v>745</v>
      </c>
      <c r="I101" s="5">
        <v>5</v>
      </c>
    </row>
    <row r="102" spans="1:9" ht="15" thickBot="1" x14ac:dyDescent="0.4">
      <c r="A102" s="8" t="s">
        <v>98</v>
      </c>
      <c r="B102" s="9">
        <v>2</v>
      </c>
      <c r="H102" s="4" t="s">
        <v>748</v>
      </c>
      <c r="I102" s="5">
        <v>5</v>
      </c>
    </row>
    <row r="103" spans="1:9" ht="15" thickBot="1" x14ac:dyDescent="0.4">
      <c r="A103" s="8" t="s">
        <v>99</v>
      </c>
      <c r="B103" s="9">
        <v>2</v>
      </c>
      <c r="H103" s="4" t="s">
        <v>756</v>
      </c>
      <c r="I103" s="5">
        <v>5</v>
      </c>
    </row>
    <row r="104" spans="1:9" ht="15" thickBot="1" x14ac:dyDescent="0.4">
      <c r="A104" s="8" t="s">
        <v>100</v>
      </c>
      <c r="B104" s="9">
        <v>2</v>
      </c>
      <c r="H104" s="4" t="s">
        <v>640</v>
      </c>
      <c r="I104" s="5">
        <v>5</v>
      </c>
    </row>
    <row r="105" spans="1:9" ht="15" thickBot="1" x14ac:dyDescent="0.4">
      <c r="A105" s="8" t="s">
        <v>101</v>
      </c>
      <c r="B105" s="9">
        <v>2</v>
      </c>
      <c r="H105" s="4" t="s">
        <v>796</v>
      </c>
      <c r="I105" s="5">
        <v>5</v>
      </c>
    </row>
    <row r="106" spans="1:9" ht="15" thickBot="1" x14ac:dyDescent="0.4">
      <c r="A106" s="8" t="s">
        <v>102</v>
      </c>
      <c r="B106" s="9">
        <v>2</v>
      </c>
      <c r="H106" s="4" t="s">
        <v>908</v>
      </c>
      <c r="I106" s="5">
        <v>5</v>
      </c>
    </row>
    <row r="107" spans="1:9" ht="29.5" thickBot="1" x14ac:dyDescent="0.4">
      <c r="A107" s="8" t="s">
        <v>103</v>
      </c>
      <c r="B107" s="9">
        <v>2</v>
      </c>
      <c r="H107" s="4" t="s">
        <v>911</v>
      </c>
      <c r="I107" s="5">
        <v>4</v>
      </c>
    </row>
    <row r="108" spans="1:9" ht="15" thickBot="1" x14ac:dyDescent="0.4">
      <c r="A108" s="8" t="s">
        <v>104</v>
      </c>
      <c r="B108" s="9">
        <v>2</v>
      </c>
      <c r="H108" s="4" t="s">
        <v>814</v>
      </c>
      <c r="I108" s="5">
        <v>4</v>
      </c>
    </row>
    <row r="109" spans="1:9" ht="15" thickBot="1" x14ac:dyDescent="0.4">
      <c r="A109" s="8" t="s">
        <v>105</v>
      </c>
      <c r="B109" s="9">
        <v>2</v>
      </c>
      <c r="H109" s="4" t="s">
        <v>732</v>
      </c>
      <c r="I109" s="5">
        <v>4</v>
      </c>
    </row>
    <row r="110" spans="1:9" ht="15" thickBot="1" x14ac:dyDescent="0.4">
      <c r="A110" s="8" t="s">
        <v>106</v>
      </c>
      <c r="B110" s="9">
        <v>2</v>
      </c>
      <c r="H110" s="4" t="s">
        <v>775</v>
      </c>
      <c r="I110" s="5">
        <v>4</v>
      </c>
    </row>
    <row r="111" spans="1:9" ht="15" thickBot="1" x14ac:dyDescent="0.4">
      <c r="A111" s="8" t="s">
        <v>107</v>
      </c>
      <c r="B111" s="9">
        <v>2</v>
      </c>
      <c r="H111" s="4" t="s">
        <v>736</v>
      </c>
      <c r="I111" s="5">
        <v>4</v>
      </c>
    </row>
    <row r="112" spans="1:9" ht="15" thickBot="1" x14ac:dyDescent="0.4">
      <c r="A112" s="8" t="s">
        <v>108</v>
      </c>
      <c r="B112" s="9">
        <v>2</v>
      </c>
      <c r="H112" s="4" t="s">
        <v>624</v>
      </c>
      <c r="I112" s="5">
        <v>4</v>
      </c>
    </row>
    <row r="113" spans="1:9" ht="15" thickBot="1" x14ac:dyDescent="0.4">
      <c r="A113" s="8" t="s">
        <v>109</v>
      </c>
      <c r="B113" s="9">
        <v>2</v>
      </c>
      <c r="H113" s="4" t="s">
        <v>778</v>
      </c>
      <c r="I113" s="5">
        <v>4</v>
      </c>
    </row>
    <row r="114" spans="1:9" ht="15" thickBot="1" x14ac:dyDescent="0.4">
      <c r="A114" s="8" t="s">
        <v>110</v>
      </c>
      <c r="B114" s="9">
        <v>2</v>
      </c>
      <c r="H114" s="4" t="s">
        <v>740</v>
      </c>
      <c r="I114" s="5">
        <v>4</v>
      </c>
    </row>
    <row r="115" spans="1:9" ht="15" thickBot="1" x14ac:dyDescent="0.4">
      <c r="A115" s="8" t="s">
        <v>111</v>
      </c>
      <c r="B115" s="9">
        <v>2</v>
      </c>
      <c r="H115" s="4" t="s">
        <v>909</v>
      </c>
      <c r="I115" s="5">
        <v>4</v>
      </c>
    </row>
    <row r="116" spans="1:9" ht="15" thickBot="1" x14ac:dyDescent="0.4">
      <c r="A116" s="8" t="s">
        <v>112</v>
      </c>
      <c r="B116" s="9">
        <v>2</v>
      </c>
      <c r="H116" s="4" t="s">
        <v>687</v>
      </c>
      <c r="I116" s="5">
        <v>4</v>
      </c>
    </row>
    <row r="117" spans="1:9" ht="15" thickBot="1" x14ac:dyDescent="0.4">
      <c r="A117" s="8" t="s">
        <v>113</v>
      </c>
      <c r="B117" s="9">
        <v>2</v>
      </c>
      <c r="H117" s="4" t="s">
        <v>689</v>
      </c>
      <c r="I117" s="5">
        <v>4</v>
      </c>
    </row>
    <row r="118" spans="1:9" ht="15" thickBot="1" x14ac:dyDescent="0.4">
      <c r="A118" s="8" t="s">
        <v>114</v>
      </c>
      <c r="B118" s="9">
        <v>2</v>
      </c>
      <c r="H118" s="4" t="s">
        <v>741</v>
      </c>
      <c r="I118" s="5">
        <v>4</v>
      </c>
    </row>
    <row r="119" spans="1:9" ht="15" thickBot="1" x14ac:dyDescent="0.4">
      <c r="A119" s="8" t="s">
        <v>115</v>
      </c>
      <c r="B119" s="9">
        <v>2</v>
      </c>
      <c r="H119" s="4" t="s">
        <v>691</v>
      </c>
      <c r="I119" s="5">
        <v>4</v>
      </c>
    </row>
    <row r="120" spans="1:9" ht="15" thickBot="1" x14ac:dyDescent="0.4">
      <c r="A120" s="8" t="s">
        <v>116</v>
      </c>
      <c r="B120" s="9">
        <v>2</v>
      </c>
      <c r="H120" s="4" t="s">
        <v>742</v>
      </c>
      <c r="I120" s="5">
        <v>4</v>
      </c>
    </row>
    <row r="121" spans="1:9" ht="15" thickBot="1" x14ac:dyDescent="0.4">
      <c r="A121" s="8" t="s">
        <v>117</v>
      </c>
      <c r="B121" s="9">
        <v>1</v>
      </c>
      <c r="H121" s="4" t="s">
        <v>743</v>
      </c>
      <c r="I121" s="5">
        <v>4</v>
      </c>
    </row>
    <row r="122" spans="1:9" ht="15" thickBot="1" x14ac:dyDescent="0.4">
      <c r="A122" s="8" t="s">
        <v>118</v>
      </c>
      <c r="B122" s="9">
        <v>1</v>
      </c>
      <c r="H122" s="4" t="s">
        <v>636</v>
      </c>
      <c r="I122" s="5">
        <v>4</v>
      </c>
    </row>
    <row r="123" spans="1:9" ht="15" thickBot="1" x14ac:dyDescent="0.4">
      <c r="A123" s="8" t="s">
        <v>119</v>
      </c>
      <c r="B123" s="9">
        <v>1</v>
      </c>
      <c r="H123" s="4" t="s">
        <v>697</v>
      </c>
      <c r="I123" s="5">
        <v>4</v>
      </c>
    </row>
    <row r="124" spans="1:9" ht="15" thickBot="1" x14ac:dyDescent="0.4">
      <c r="A124" s="8" t="s">
        <v>120</v>
      </c>
      <c r="B124" s="9">
        <v>1</v>
      </c>
      <c r="H124" s="4" t="s">
        <v>699</v>
      </c>
      <c r="I124" s="5">
        <v>4</v>
      </c>
    </row>
    <row r="125" spans="1:9" ht="15" thickBot="1" x14ac:dyDescent="0.4">
      <c r="A125" s="8" t="s">
        <v>121</v>
      </c>
      <c r="B125" s="9">
        <v>1</v>
      </c>
      <c r="H125" s="4" t="s">
        <v>812</v>
      </c>
      <c r="I125" s="5">
        <v>3</v>
      </c>
    </row>
    <row r="126" spans="1:9" ht="15" thickBot="1" x14ac:dyDescent="0.4">
      <c r="A126" s="8" t="s">
        <v>122</v>
      </c>
      <c r="B126" s="9">
        <v>1</v>
      </c>
      <c r="H126" s="4" t="s">
        <v>773</v>
      </c>
      <c r="I126" s="5">
        <v>3</v>
      </c>
    </row>
    <row r="127" spans="1:9" ht="15" thickBot="1" x14ac:dyDescent="0.4">
      <c r="A127" s="8" t="s">
        <v>123</v>
      </c>
      <c r="B127" s="9">
        <v>1</v>
      </c>
      <c r="H127" s="4" t="s">
        <v>678</v>
      </c>
      <c r="I127" s="5">
        <v>3</v>
      </c>
    </row>
    <row r="128" spans="1:9" ht="15" thickBot="1" x14ac:dyDescent="0.4">
      <c r="A128" s="8" t="s">
        <v>124</v>
      </c>
      <c r="B128" s="9">
        <v>1</v>
      </c>
      <c r="H128" s="4" t="s">
        <v>620</v>
      </c>
      <c r="I128" s="5">
        <v>3</v>
      </c>
    </row>
    <row r="129" spans="1:9" ht="15" thickBot="1" x14ac:dyDescent="0.4">
      <c r="A129" s="8" t="s">
        <v>125</v>
      </c>
      <c r="B129" s="9">
        <v>1</v>
      </c>
      <c r="H129" s="4" t="s">
        <v>680</v>
      </c>
      <c r="I129" s="5">
        <v>3</v>
      </c>
    </row>
    <row r="130" spans="1:9" ht="15" thickBot="1" x14ac:dyDescent="0.4">
      <c r="A130" s="8" t="s">
        <v>126</v>
      </c>
      <c r="B130" s="9">
        <v>1</v>
      </c>
      <c r="H130" s="4" t="s">
        <v>681</v>
      </c>
      <c r="I130" s="5">
        <v>3</v>
      </c>
    </row>
    <row r="131" spans="1:9" ht="15" thickBot="1" x14ac:dyDescent="0.4">
      <c r="A131" s="8" t="s">
        <v>127</v>
      </c>
      <c r="B131" s="9">
        <v>1</v>
      </c>
      <c r="H131" s="4" t="s">
        <v>694</v>
      </c>
      <c r="I131" s="5">
        <v>3</v>
      </c>
    </row>
    <row r="132" spans="1:9" ht="15" thickBot="1" x14ac:dyDescent="0.4">
      <c r="A132" s="8" t="s">
        <v>128</v>
      </c>
      <c r="B132" s="9">
        <v>1</v>
      </c>
      <c r="H132" s="4" t="s">
        <v>828</v>
      </c>
      <c r="I132" s="5">
        <v>3</v>
      </c>
    </row>
    <row r="133" spans="1:9" ht="15" thickBot="1" x14ac:dyDescent="0.4">
      <c r="A133" s="8" t="s">
        <v>129</v>
      </c>
      <c r="B133" s="9">
        <v>1</v>
      </c>
      <c r="H133" s="4" t="s">
        <v>696</v>
      </c>
      <c r="I133" s="5">
        <v>3</v>
      </c>
    </row>
    <row r="134" spans="1:9" ht="15" thickBot="1" x14ac:dyDescent="0.4">
      <c r="A134" s="8" t="s">
        <v>130</v>
      </c>
      <c r="B134" s="9">
        <v>1</v>
      </c>
      <c r="H134" s="4" t="s">
        <v>830</v>
      </c>
      <c r="I134" s="5">
        <v>3</v>
      </c>
    </row>
    <row r="135" spans="1:9" ht="15" thickBot="1" x14ac:dyDescent="0.4">
      <c r="A135" s="8" t="s">
        <v>131</v>
      </c>
      <c r="B135" s="9">
        <v>1</v>
      </c>
      <c r="H135" s="4" t="s">
        <v>789</v>
      </c>
      <c r="I135" s="5">
        <v>3</v>
      </c>
    </row>
    <row r="136" spans="1:9" ht="15" thickBot="1" x14ac:dyDescent="0.4">
      <c r="A136" s="8" t="s">
        <v>132</v>
      </c>
      <c r="B136" s="9">
        <v>1</v>
      </c>
      <c r="H136" s="4" t="s">
        <v>646</v>
      </c>
      <c r="I136" s="5">
        <v>3</v>
      </c>
    </row>
    <row r="137" spans="1:9" ht="29.5" thickBot="1" x14ac:dyDescent="0.4">
      <c r="A137" s="8" t="s">
        <v>133</v>
      </c>
      <c r="B137" s="9">
        <v>1</v>
      </c>
      <c r="H137" s="4" t="s">
        <v>792</v>
      </c>
      <c r="I137" s="5">
        <v>3</v>
      </c>
    </row>
    <row r="138" spans="1:9" ht="44" thickBot="1" x14ac:dyDescent="0.4">
      <c r="A138" s="8" t="s">
        <v>134</v>
      </c>
      <c r="B138" s="9">
        <v>1</v>
      </c>
      <c r="H138" s="4" t="s">
        <v>794</v>
      </c>
      <c r="I138" s="5">
        <v>3</v>
      </c>
    </row>
    <row r="139" spans="1:9" ht="15" thickBot="1" x14ac:dyDescent="0.4">
      <c r="A139" s="8" t="s">
        <v>135</v>
      </c>
      <c r="B139" s="9">
        <v>1</v>
      </c>
      <c r="H139" s="4" t="s">
        <v>626</v>
      </c>
      <c r="I139" s="5">
        <v>3</v>
      </c>
    </row>
    <row r="140" spans="1:9" ht="15" thickBot="1" x14ac:dyDescent="0.4">
      <c r="A140" s="8" t="s">
        <v>136</v>
      </c>
      <c r="B140" s="9">
        <v>1</v>
      </c>
      <c r="H140" s="4" t="s">
        <v>798</v>
      </c>
      <c r="I140" s="5">
        <v>3</v>
      </c>
    </row>
    <row r="141" spans="1:9" ht="15" thickBot="1" x14ac:dyDescent="0.4">
      <c r="A141" s="8" t="s">
        <v>137</v>
      </c>
      <c r="B141" s="9">
        <v>1</v>
      </c>
      <c r="H141" s="4" t="s">
        <v>771</v>
      </c>
      <c r="I141" s="5">
        <v>2</v>
      </c>
    </row>
    <row r="142" spans="1:9" ht="15" thickBot="1" x14ac:dyDescent="0.4">
      <c r="A142" s="8" t="s">
        <v>138</v>
      </c>
      <c r="B142" s="9">
        <v>1</v>
      </c>
      <c r="H142" s="4" t="s">
        <v>916</v>
      </c>
      <c r="I142" s="5">
        <v>2</v>
      </c>
    </row>
    <row r="143" spans="1:9" ht="15" thickBot="1" x14ac:dyDescent="0.4">
      <c r="A143" s="8" t="s">
        <v>139</v>
      </c>
      <c r="B143" s="9">
        <v>1</v>
      </c>
      <c r="H143" s="4" t="s">
        <v>783</v>
      </c>
      <c r="I143" s="5">
        <v>2</v>
      </c>
    </row>
    <row r="144" spans="1:9" ht="15" thickBot="1" x14ac:dyDescent="0.4">
      <c r="A144" s="8" t="s">
        <v>140</v>
      </c>
      <c r="B144" s="9">
        <v>1</v>
      </c>
      <c r="H144" s="4" t="s">
        <v>784</v>
      </c>
      <c r="I144" s="5">
        <v>2</v>
      </c>
    </row>
    <row r="145" spans="1:9" ht="15" thickBot="1" x14ac:dyDescent="0.4">
      <c r="A145" s="8" t="s">
        <v>141</v>
      </c>
      <c r="B145" s="9">
        <v>1</v>
      </c>
      <c r="H145" s="4" t="s">
        <v>823</v>
      </c>
      <c r="I145" s="5">
        <v>2</v>
      </c>
    </row>
    <row r="146" spans="1:9" ht="15" thickBot="1" x14ac:dyDescent="0.4">
      <c r="A146" s="8" t="s">
        <v>142</v>
      </c>
      <c r="B146" s="9">
        <v>1</v>
      </c>
      <c r="H146" s="4" t="s">
        <v>788</v>
      </c>
      <c r="I146" s="5">
        <v>2</v>
      </c>
    </row>
    <row r="147" spans="1:9" ht="15" thickBot="1" x14ac:dyDescent="0.4">
      <c r="A147" s="8" t="s">
        <v>143</v>
      </c>
      <c r="B147" s="9">
        <v>1</v>
      </c>
      <c r="H147" s="4" t="s">
        <v>790</v>
      </c>
      <c r="I147" s="5">
        <v>2</v>
      </c>
    </row>
    <row r="148" spans="1:9" ht="15" thickBot="1" x14ac:dyDescent="0.4">
      <c r="A148" s="8" t="s">
        <v>144</v>
      </c>
      <c r="B148" s="9">
        <v>1</v>
      </c>
      <c r="H148" s="4" t="s">
        <v>702</v>
      </c>
      <c r="I148" s="5">
        <v>2</v>
      </c>
    </row>
    <row r="149" spans="1:9" ht="15" thickBot="1" x14ac:dyDescent="0.4">
      <c r="A149" s="8" t="s">
        <v>145</v>
      </c>
      <c r="B149" s="9">
        <v>1</v>
      </c>
      <c r="H149" s="4" t="s">
        <v>813</v>
      </c>
      <c r="I149" s="5">
        <v>1</v>
      </c>
    </row>
    <row r="150" spans="1:9" ht="15" thickBot="1" x14ac:dyDescent="0.4">
      <c r="A150" s="8" t="s">
        <v>146</v>
      </c>
      <c r="B150" s="9">
        <v>1</v>
      </c>
      <c r="H150" s="4" t="s">
        <v>781</v>
      </c>
      <c r="I150" s="5">
        <v>1</v>
      </c>
    </row>
    <row r="151" spans="1:9" ht="15" thickBot="1" x14ac:dyDescent="0.4">
      <c r="A151" s="8" t="s">
        <v>147</v>
      </c>
      <c r="B151" s="9">
        <v>1</v>
      </c>
      <c r="H151" s="4" t="s">
        <v>826</v>
      </c>
      <c r="I151" s="5">
        <v>1</v>
      </c>
    </row>
    <row r="152" spans="1:9" ht="15" thickBot="1" x14ac:dyDescent="0.4">
      <c r="A152" s="8" t="s">
        <v>148</v>
      </c>
      <c r="B152" s="9">
        <v>1</v>
      </c>
      <c r="H152" s="4" t="s">
        <v>692</v>
      </c>
      <c r="I152" s="5">
        <v>1</v>
      </c>
    </row>
    <row r="153" spans="1:9" x14ac:dyDescent="0.35">
      <c r="A153" s="8" t="s">
        <v>149</v>
      </c>
      <c r="B153" s="9">
        <v>1</v>
      </c>
      <c r="H153" s="166" t="s">
        <v>917</v>
      </c>
      <c r="I153" s="167">
        <v>1</v>
      </c>
    </row>
    <row r="154" spans="1:9" x14ac:dyDescent="0.35">
      <c r="A154" s="8" t="s">
        <v>150</v>
      </c>
      <c r="B154" s="9">
        <v>1</v>
      </c>
    </row>
    <row r="155" spans="1:9" ht="29" x14ac:dyDescent="0.35">
      <c r="A155" s="8" t="s">
        <v>151</v>
      </c>
      <c r="B155" s="9">
        <v>1</v>
      </c>
      <c r="H155" s="22" t="s">
        <v>918</v>
      </c>
      <c r="I155" s="165">
        <f>AVERAGE(Tabelle21[Outdegree])</f>
        <v>5.6866666666666665</v>
      </c>
    </row>
    <row r="156" spans="1:9" x14ac:dyDescent="0.35">
      <c r="A156" s="8" t="s">
        <v>152</v>
      </c>
      <c r="B156" s="9">
        <v>1</v>
      </c>
    </row>
    <row r="157" spans="1:9" x14ac:dyDescent="0.35">
      <c r="A157" s="8" t="s">
        <v>153</v>
      </c>
      <c r="B157" s="9">
        <v>1</v>
      </c>
    </row>
    <row r="158" spans="1:9" x14ac:dyDescent="0.35">
      <c r="A158" s="8" t="s">
        <v>154</v>
      </c>
      <c r="B158" s="9">
        <v>1</v>
      </c>
    </row>
    <row r="159" spans="1:9" x14ac:dyDescent="0.35">
      <c r="A159" s="8" t="s">
        <v>155</v>
      </c>
      <c r="B159" s="9">
        <v>1</v>
      </c>
    </row>
    <row r="160" spans="1:9" x14ac:dyDescent="0.35">
      <c r="A160" s="8" t="s">
        <v>156</v>
      </c>
      <c r="B160" s="9">
        <v>1</v>
      </c>
    </row>
    <row r="161" spans="1:2" ht="29" x14ac:dyDescent="0.35">
      <c r="A161" s="8" t="s">
        <v>157</v>
      </c>
      <c r="B161" s="9">
        <v>1</v>
      </c>
    </row>
    <row r="162" spans="1:2" x14ac:dyDescent="0.35">
      <c r="A162" s="8" t="s">
        <v>158</v>
      </c>
      <c r="B162" s="9">
        <v>1</v>
      </c>
    </row>
    <row r="163" spans="1:2" x14ac:dyDescent="0.35">
      <c r="A163" s="8" t="s">
        <v>159</v>
      </c>
      <c r="B163" s="9">
        <v>1</v>
      </c>
    </row>
    <row r="164" spans="1:2" x14ac:dyDescent="0.35">
      <c r="A164" s="8" t="s">
        <v>160</v>
      </c>
      <c r="B164" s="9">
        <v>1</v>
      </c>
    </row>
    <row r="165" spans="1:2" x14ac:dyDescent="0.35">
      <c r="A165" s="8" t="s">
        <v>161</v>
      </c>
      <c r="B165" s="9">
        <v>1</v>
      </c>
    </row>
    <row r="166" spans="1:2" x14ac:dyDescent="0.35">
      <c r="A166" s="8" t="s">
        <v>162</v>
      </c>
      <c r="B166" s="9">
        <v>1</v>
      </c>
    </row>
    <row r="167" spans="1:2" x14ac:dyDescent="0.35">
      <c r="A167" s="8" t="s">
        <v>163</v>
      </c>
      <c r="B167" s="9">
        <v>1</v>
      </c>
    </row>
    <row r="168" spans="1:2" x14ac:dyDescent="0.35">
      <c r="A168" s="8" t="s">
        <v>164</v>
      </c>
      <c r="B168" s="9">
        <v>1</v>
      </c>
    </row>
    <row r="169" spans="1:2" x14ac:dyDescent="0.35">
      <c r="A169" s="8" t="s">
        <v>165</v>
      </c>
      <c r="B169" s="9">
        <v>1</v>
      </c>
    </row>
    <row r="170" spans="1:2" x14ac:dyDescent="0.35">
      <c r="A170" s="8" t="s">
        <v>166</v>
      </c>
      <c r="B170" s="9">
        <v>1</v>
      </c>
    </row>
    <row r="171" spans="1:2" ht="29" x14ac:dyDescent="0.35">
      <c r="A171" s="8" t="s">
        <v>167</v>
      </c>
      <c r="B171" s="9">
        <v>1</v>
      </c>
    </row>
    <row r="172" spans="1:2" x14ac:dyDescent="0.35">
      <c r="A172" s="8" t="s">
        <v>168</v>
      </c>
      <c r="B172" s="9">
        <v>1</v>
      </c>
    </row>
    <row r="173" spans="1:2" x14ac:dyDescent="0.35">
      <c r="A173" s="8" t="s">
        <v>169</v>
      </c>
      <c r="B173" s="9">
        <v>1</v>
      </c>
    </row>
    <row r="174" spans="1:2" x14ac:dyDescent="0.35">
      <c r="A174" s="8" t="s">
        <v>170</v>
      </c>
      <c r="B174" s="9">
        <v>1</v>
      </c>
    </row>
    <row r="175" spans="1:2" x14ac:dyDescent="0.35">
      <c r="A175" s="8" t="s">
        <v>171</v>
      </c>
      <c r="B175" s="9">
        <v>1</v>
      </c>
    </row>
    <row r="176" spans="1:2" x14ac:dyDescent="0.35">
      <c r="A176" s="8" t="s">
        <v>172</v>
      </c>
      <c r="B176" s="9">
        <v>1</v>
      </c>
    </row>
    <row r="177" spans="1:2" x14ac:dyDescent="0.35">
      <c r="A177" s="8" t="s">
        <v>173</v>
      </c>
      <c r="B177" s="9">
        <v>1</v>
      </c>
    </row>
    <row r="178" spans="1:2" x14ac:dyDescent="0.35">
      <c r="A178" s="8" t="s">
        <v>174</v>
      </c>
      <c r="B178" s="9">
        <v>1</v>
      </c>
    </row>
    <row r="179" spans="1:2" x14ac:dyDescent="0.35">
      <c r="A179" s="8" t="s">
        <v>175</v>
      </c>
      <c r="B179" s="9">
        <v>1</v>
      </c>
    </row>
    <row r="180" spans="1:2" x14ac:dyDescent="0.35">
      <c r="A180" s="8" t="s">
        <v>176</v>
      </c>
      <c r="B180" s="9">
        <v>1</v>
      </c>
    </row>
    <row r="181" spans="1:2" x14ac:dyDescent="0.35">
      <c r="A181" s="8" t="s">
        <v>177</v>
      </c>
      <c r="B181" s="9">
        <v>1</v>
      </c>
    </row>
    <row r="182" spans="1:2" x14ac:dyDescent="0.35">
      <c r="A182" s="8" t="s">
        <v>178</v>
      </c>
      <c r="B182" s="9">
        <v>1</v>
      </c>
    </row>
    <row r="183" spans="1:2" x14ac:dyDescent="0.35">
      <c r="A183" s="8" t="s">
        <v>179</v>
      </c>
      <c r="B183" s="9">
        <v>1</v>
      </c>
    </row>
    <row r="184" spans="1:2" x14ac:dyDescent="0.35">
      <c r="A184" s="8" t="s">
        <v>180</v>
      </c>
      <c r="B184" s="9">
        <v>1</v>
      </c>
    </row>
    <row r="185" spans="1:2" x14ac:dyDescent="0.35">
      <c r="A185" s="8" t="s">
        <v>181</v>
      </c>
      <c r="B185" s="9">
        <v>1</v>
      </c>
    </row>
    <row r="186" spans="1:2" x14ac:dyDescent="0.35">
      <c r="A186" s="8" t="s">
        <v>182</v>
      </c>
      <c r="B186" s="9">
        <v>1</v>
      </c>
    </row>
    <row r="187" spans="1:2" x14ac:dyDescent="0.35">
      <c r="A187" s="8" t="s">
        <v>183</v>
      </c>
      <c r="B187" s="9">
        <v>1</v>
      </c>
    </row>
    <row r="188" spans="1:2" x14ac:dyDescent="0.35">
      <c r="A188" s="8" t="s">
        <v>184</v>
      </c>
      <c r="B188" s="9">
        <v>1</v>
      </c>
    </row>
    <row r="189" spans="1:2" x14ac:dyDescent="0.35">
      <c r="A189" s="8" t="s">
        <v>185</v>
      </c>
      <c r="B189" s="9">
        <v>1</v>
      </c>
    </row>
    <row r="190" spans="1:2" x14ac:dyDescent="0.35">
      <c r="A190" s="8" t="s">
        <v>186</v>
      </c>
      <c r="B190" s="9">
        <v>1</v>
      </c>
    </row>
    <row r="191" spans="1:2" x14ac:dyDescent="0.35">
      <c r="A191" s="8" t="s">
        <v>187</v>
      </c>
      <c r="B191" s="9">
        <v>1</v>
      </c>
    </row>
    <row r="192" spans="1:2" x14ac:dyDescent="0.35">
      <c r="A192" s="8" t="s">
        <v>188</v>
      </c>
      <c r="B192" s="9">
        <v>1</v>
      </c>
    </row>
    <row r="193" spans="1:2" x14ac:dyDescent="0.35">
      <c r="A193" s="8" t="s">
        <v>189</v>
      </c>
      <c r="B193" s="9">
        <v>1</v>
      </c>
    </row>
    <row r="194" spans="1:2" x14ac:dyDescent="0.35">
      <c r="A194" s="8" t="s">
        <v>190</v>
      </c>
      <c r="B194" s="9">
        <v>1</v>
      </c>
    </row>
    <row r="195" spans="1:2" x14ac:dyDescent="0.35">
      <c r="A195" s="8" t="s">
        <v>191</v>
      </c>
      <c r="B195" s="9">
        <v>1</v>
      </c>
    </row>
    <row r="196" spans="1:2" x14ac:dyDescent="0.35">
      <c r="A196" s="8" t="s">
        <v>192</v>
      </c>
      <c r="B196" s="9">
        <v>1</v>
      </c>
    </row>
    <row r="197" spans="1:2" x14ac:dyDescent="0.35">
      <c r="A197" s="8" t="s">
        <v>193</v>
      </c>
      <c r="B197" s="9">
        <v>1</v>
      </c>
    </row>
    <row r="198" spans="1:2" x14ac:dyDescent="0.35">
      <c r="A198" s="8" t="s">
        <v>194</v>
      </c>
      <c r="B198" s="9">
        <v>1</v>
      </c>
    </row>
    <row r="199" spans="1:2" x14ac:dyDescent="0.35">
      <c r="A199" s="8" t="s">
        <v>195</v>
      </c>
      <c r="B199" s="9">
        <v>1</v>
      </c>
    </row>
    <row r="200" spans="1:2" ht="29" x14ac:dyDescent="0.35">
      <c r="A200" s="8" t="s">
        <v>196</v>
      </c>
      <c r="B200" s="9">
        <v>1</v>
      </c>
    </row>
    <row r="201" spans="1:2" x14ac:dyDescent="0.35">
      <c r="A201" s="8" t="s">
        <v>197</v>
      </c>
      <c r="B201" s="9">
        <v>1</v>
      </c>
    </row>
    <row r="202" spans="1:2" x14ac:dyDescent="0.35">
      <c r="A202" s="8" t="s">
        <v>198</v>
      </c>
      <c r="B202" s="9">
        <v>1</v>
      </c>
    </row>
    <row r="203" spans="1:2" x14ac:dyDescent="0.35">
      <c r="A203" s="8" t="s">
        <v>199</v>
      </c>
      <c r="B203" s="9">
        <v>1</v>
      </c>
    </row>
    <row r="204" spans="1:2" x14ac:dyDescent="0.35">
      <c r="A204" s="8" t="s">
        <v>200</v>
      </c>
      <c r="B204" s="9">
        <v>1</v>
      </c>
    </row>
    <row r="205" spans="1:2" x14ac:dyDescent="0.35">
      <c r="A205" s="8" t="s">
        <v>201</v>
      </c>
      <c r="B205" s="9">
        <v>1</v>
      </c>
    </row>
    <row r="206" spans="1:2" x14ac:dyDescent="0.35">
      <c r="A206" s="8" t="s">
        <v>202</v>
      </c>
      <c r="B206" s="9">
        <v>1</v>
      </c>
    </row>
    <row r="207" spans="1:2" ht="29" x14ac:dyDescent="0.35">
      <c r="A207" s="8" t="s">
        <v>203</v>
      </c>
      <c r="B207" s="9">
        <v>1</v>
      </c>
    </row>
    <row r="208" spans="1:2" x14ac:dyDescent="0.35">
      <c r="A208" s="8" t="s">
        <v>204</v>
      </c>
      <c r="B208" s="9">
        <v>1</v>
      </c>
    </row>
    <row r="209" spans="1:2" x14ac:dyDescent="0.35">
      <c r="A209" s="8" t="s">
        <v>205</v>
      </c>
      <c r="B209" s="9">
        <v>1</v>
      </c>
    </row>
    <row r="210" spans="1:2" x14ac:dyDescent="0.35">
      <c r="A210" s="8" t="s">
        <v>206</v>
      </c>
      <c r="B210" s="9">
        <v>1</v>
      </c>
    </row>
    <row r="211" spans="1:2" x14ac:dyDescent="0.35">
      <c r="A211" s="8" t="s">
        <v>207</v>
      </c>
      <c r="B211" s="9">
        <v>1</v>
      </c>
    </row>
    <row r="212" spans="1:2" x14ac:dyDescent="0.35">
      <c r="A212" s="8" t="s">
        <v>208</v>
      </c>
      <c r="B212" s="9">
        <v>1</v>
      </c>
    </row>
    <row r="213" spans="1:2" x14ac:dyDescent="0.35">
      <c r="A213" s="8" t="s">
        <v>209</v>
      </c>
      <c r="B213" s="9">
        <v>1</v>
      </c>
    </row>
    <row r="214" spans="1:2" x14ac:dyDescent="0.35">
      <c r="A214" s="8" t="s">
        <v>210</v>
      </c>
      <c r="B214" s="9">
        <v>1</v>
      </c>
    </row>
    <row r="215" spans="1:2" x14ac:dyDescent="0.35">
      <c r="A215" s="8" t="s">
        <v>211</v>
      </c>
      <c r="B215" s="9">
        <v>1</v>
      </c>
    </row>
    <row r="216" spans="1:2" x14ac:dyDescent="0.35">
      <c r="A216" s="8" t="s">
        <v>212</v>
      </c>
      <c r="B216" s="9">
        <v>1</v>
      </c>
    </row>
    <row r="217" spans="1:2" ht="29" x14ac:dyDescent="0.35">
      <c r="A217" s="8" t="s">
        <v>213</v>
      </c>
      <c r="B217" s="9">
        <v>1</v>
      </c>
    </row>
    <row r="218" spans="1:2" x14ac:dyDescent="0.35">
      <c r="A218" s="8" t="s">
        <v>214</v>
      </c>
      <c r="B218" s="9">
        <v>1</v>
      </c>
    </row>
    <row r="219" spans="1:2" x14ac:dyDescent="0.35">
      <c r="A219" s="8" t="s">
        <v>215</v>
      </c>
      <c r="B219" s="9">
        <v>1</v>
      </c>
    </row>
    <row r="220" spans="1:2" x14ac:dyDescent="0.35">
      <c r="A220" s="8" t="s">
        <v>216</v>
      </c>
      <c r="B220" s="9">
        <v>1</v>
      </c>
    </row>
    <row r="221" spans="1:2" x14ac:dyDescent="0.35">
      <c r="A221" s="8" t="s">
        <v>217</v>
      </c>
      <c r="B221" s="9">
        <v>1</v>
      </c>
    </row>
    <row r="222" spans="1:2" x14ac:dyDescent="0.35">
      <c r="A222" s="8" t="s">
        <v>218</v>
      </c>
      <c r="B222" s="9">
        <v>1</v>
      </c>
    </row>
    <row r="223" spans="1:2" x14ac:dyDescent="0.35">
      <c r="A223" s="8" t="s">
        <v>219</v>
      </c>
      <c r="B223" s="9">
        <v>1</v>
      </c>
    </row>
    <row r="224" spans="1:2" x14ac:dyDescent="0.35">
      <c r="A224" s="8" t="s">
        <v>220</v>
      </c>
      <c r="B224" s="9">
        <v>1</v>
      </c>
    </row>
    <row r="225" spans="1:2" x14ac:dyDescent="0.35">
      <c r="A225" s="8" t="s">
        <v>221</v>
      </c>
      <c r="B225" s="9">
        <v>1</v>
      </c>
    </row>
    <row r="226" spans="1:2" x14ac:dyDescent="0.35">
      <c r="A226" s="8" t="s">
        <v>222</v>
      </c>
      <c r="B226" s="9">
        <v>1</v>
      </c>
    </row>
    <row r="227" spans="1:2" ht="29" x14ac:dyDescent="0.35">
      <c r="A227" s="8" t="s">
        <v>223</v>
      </c>
      <c r="B227" s="9">
        <v>1</v>
      </c>
    </row>
    <row r="228" spans="1:2" x14ac:dyDescent="0.35">
      <c r="A228" s="8" t="s">
        <v>224</v>
      </c>
      <c r="B228" s="9">
        <v>1</v>
      </c>
    </row>
    <row r="229" spans="1:2" x14ac:dyDescent="0.35">
      <c r="A229" s="8" t="s">
        <v>225</v>
      </c>
      <c r="B229" s="9">
        <v>1</v>
      </c>
    </row>
    <row r="230" spans="1:2" x14ac:dyDescent="0.35">
      <c r="A230" s="8" t="s">
        <v>226</v>
      </c>
      <c r="B230" s="9">
        <v>1</v>
      </c>
    </row>
    <row r="231" spans="1:2" x14ac:dyDescent="0.35">
      <c r="A231" s="8" t="s">
        <v>227</v>
      </c>
      <c r="B231" s="9">
        <v>1</v>
      </c>
    </row>
    <row r="232" spans="1:2" ht="29" x14ac:dyDescent="0.35">
      <c r="A232" s="8" t="s">
        <v>228</v>
      </c>
      <c r="B232" s="9">
        <v>1</v>
      </c>
    </row>
    <row r="233" spans="1:2" x14ac:dyDescent="0.35">
      <c r="A233" s="8" t="s">
        <v>229</v>
      </c>
      <c r="B233" s="9">
        <v>1</v>
      </c>
    </row>
    <row r="234" spans="1:2" x14ac:dyDescent="0.35">
      <c r="A234" s="8" t="s">
        <v>230</v>
      </c>
      <c r="B234" s="9">
        <v>1</v>
      </c>
    </row>
    <row r="235" spans="1:2" x14ac:dyDescent="0.35">
      <c r="A235" s="8" t="s">
        <v>231</v>
      </c>
      <c r="B235" s="9">
        <v>1</v>
      </c>
    </row>
    <row r="236" spans="1:2" x14ac:dyDescent="0.35">
      <c r="A236" s="8" t="s">
        <v>232</v>
      </c>
      <c r="B236" s="9">
        <v>1</v>
      </c>
    </row>
    <row r="237" spans="1:2" x14ac:dyDescent="0.35">
      <c r="A237" s="8" t="s">
        <v>233</v>
      </c>
      <c r="B237" s="9">
        <v>1</v>
      </c>
    </row>
    <row r="238" spans="1:2" x14ac:dyDescent="0.35">
      <c r="A238" s="8" t="s">
        <v>234</v>
      </c>
      <c r="B238" s="9">
        <v>1</v>
      </c>
    </row>
    <row r="239" spans="1:2" x14ac:dyDescent="0.35">
      <c r="A239" s="8" t="s">
        <v>235</v>
      </c>
      <c r="B239" s="9">
        <v>1</v>
      </c>
    </row>
    <row r="240" spans="1:2" x14ac:dyDescent="0.35">
      <c r="A240" s="8" t="s">
        <v>236</v>
      </c>
      <c r="B240" s="9">
        <v>1</v>
      </c>
    </row>
    <row r="241" spans="1:2" x14ac:dyDescent="0.35">
      <c r="A241" s="8" t="s">
        <v>237</v>
      </c>
      <c r="B241" s="9">
        <v>1</v>
      </c>
    </row>
    <row r="242" spans="1:2" x14ac:dyDescent="0.35">
      <c r="A242" s="8" t="s">
        <v>238</v>
      </c>
      <c r="B242" s="9">
        <v>1</v>
      </c>
    </row>
    <row r="243" spans="1:2" x14ac:dyDescent="0.35">
      <c r="A243" s="8" t="s">
        <v>239</v>
      </c>
      <c r="B243" s="9">
        <v>1</v>
      </c>
    </row>
    <row r="244" spans="1:2" x14ac:dyDescent="0.35">
      <c r="A244" s="8" t="s">
        <v>240</v>
      </c>
      <c r="B244" s="9">
        <v>1</v>
      </c>
    </row>
    <row r="245" spans="1:2" x14ac:dyDescent="0.35">
      <c r="A245" s="8" t="s">
        <v>241</v>
      </c>
      <c r="B245" s="9">
        <v>1</v>
      </c>
    </row>
    <row r="246" spans="1:2" x14ac:dyDescent="0.35">
      <c r="A246" s="8" t="s">
        <v>242</v>
      </c>
      <c r="B246" s="9">
        <v>1</v>
      </c>
    </row>
    <row r="247" spans="1:2" x14ac:dyDescent="0.35">
      <c r="A247" s="8" t="s">
        <v>243</v>
      </c>
      <c r="B247" s="9">
        <v>1</v>
      </c>
    </row>
    <row r="248" spans="1:2" x14ac:dyDescent="0.35">
      <c r="A248" s="8" t="s">
        <v>244</v>
      </c>
      <c r="B248" s="9">
        <v>1</v>
      </c>
    </row>
    <row r="249" spans="1:2" x14ac:dyDescent="0.35">
      <c r="A249" s="8" t="s">
        <v>245</v>
      </c>
      <c r="B249" s="9">
        <v>1</v>
      </c>
    </row>
    <row r="250" spans="1:2" x14ac:dyDescent="0.35">
      <c r="A250" s="8" t="s">
        <v>246</v>
      </c>
      <c r="B250" s="9">
        <v>1</v>
      </c>
    </row>
    <row r="251" spans="1:2" x14ac:dyDescent="0.35">
      <c r="A251" s="8" t="s">
        <v>247</v>
      </c>
      <c r="B251" s="9">
        <v>1</v>
      </c>
    </row>
    <row r="252" spans="1:2" x14ac:dyDescent="0.35">
      <c r="A252" s="8" t="s">
        <v>248</v>
      </c>
      <c r="B252" s="9">
        <v>1</v>
      </c>
    </row>
    <row r="253" spans="1:2" x14ac:dyDescent="0.35">
      <c r="A253" s="8" t="s">
        <v>249</v>
      </c>
      <c r="B253" s="9">
        <v>1</v>
      </c>
    </row>
    <row r="254" spans="1:2" x14ac:dyDescent="0.35">
      <c r="A254" s="8" t="s">
        <v>250</v>
      </c>
      <c r="B254" s="9">
        <v>1</v>
      </c>
    </row>
    <row r="255" spans="1:2" x14ac:dyDescent="0.35">
      <c r="A255" s="8" t="s">
        <v>251</v>
      </c>
      <c r="B255" s="9">
        <v>1</v>
      </c>
    </row>
    <row r="256" spans="1:2" x14ac:dyDescent="0.35">
      <c r="A256" s="8" t="s">
        <v>252</v>
      </c>
      <c r="B256" s="9">
        <v>1</v>
      </c>
    </row>
    <row r="257" spans="1:2" x14ac:dyDescent="0.35">
      <c r="A257" s="8" t="s">
        <v>253</v>
      </c>
      <c r="B257" s="9">
        <v>1</v>
      </c>
    </row>
    <row r="258" spans="1:2" x14ac:dyDescent="0.35">
      <c r="A258" s="8" t="s">
        <v>254</v>
      </c>
      <c r="B258" s="9">
        <v>1</v>
      </c>
    </row>
    <row r="259" spans="1:2" x14ac:dyDescent="0.35">
      <c r="A259" s="8" t="s">
        <v>255</v>
      </c>
      <c r="B259" s="9">
        <v>1</v>
      </c>
    </row>
    <row r="260" spans="1:2" x14ac:dyDescent="0.35">
      <c r="A260" s="8" t="s">
        <v>256</v>
      </c>
      <c r="B260" s="9">
        <v>1</v>
      </c>
    </row>
    <row r="261" spans="1:2" x14ac:dyDescent="0.35">
      <c r="A261" s="8" t="s">
        <v>257</v>
      </c>
      <c r="B261" s="9">
        <v>1</v>
      </c>
    </row>
    <row r="262" spans="1:2" x14ac:dyDescent="0.35">
      <c r="A262" s="8" t="s">
        <v>258</v>
      </c>
      <c r="B262" s="9">
        <v>1</v>
      </c>
    </row>
    <row r="263" spans="1:2" x14ac:dyDescent="0.35">
      <c r="A263" s="8" t="s">
        <v>259</v>
      </c>
      <c r="B263" s="9">
        <v>1</v>
      </c>
    </row>
    <row r="264" spans="1:2" x14ac:dyDescent="0.35">
      <c r="A264" s="8" t="s">
        <v>260</v>
      </c>
      <c r="B264" s="9">
        <v>1</v>
      </c>
    </row>
    <row r="265" spans="1:2" x14ac:dyDescent="0.35">
      <c r="A265" s="8" t="s">
        <v>261</v>
      </c>
      <c r="B265" s="9">
        <v>1</v>
      </c>
    </row>
    <row r="266" spans="1:2" x14ac:dyDescent="0.35">
      <c r="A266" s="8" t="s">
        <v>262</v>
      </c>
      <c r="B266" s="9">
        <v>1</v>
      </c>
    </row>
    <row r="267" spans="1:2" x14ac:dyDescent="0.35">
      <c r="A267" s="8" t="s">
        <v>263</v>
      </c>
      <c r="B267" s="9">
        <v>1</v>
      </c>
    </row>
    <row r="268" spans="1:2" x14ac:dyDescent="0.35">
      <c r="A268" s="8" t="s">
        <v>264</v>
      </c>
      <c r="B268" s="9">
        <v>1</v>
      </c>
    </row>
    <row r="269" spans="1:2" x14ac:dyDescent="0.35">
      <c r="A269" s="8" t="s">
        <v>265</v>
      </c>
      <c r="B269" s="9">
        <v>1</v>
      </c>
    </row>
    <row r="270" spans="1:2" x14ac:dyDescent="0.35">
      <c r="A270" s="8" t="s">
        <v>266</v>
      </c>
      <c r="B270" s="9">
        <v>1</v>
      </c>
    </row>
    <row r="271" spans="1:2" x14ac:dyDescent="0.35">
      <c r="A271" s="8" t="s">
        <v>267</v>
      </c>
      <c r="B271" s="9">
        <v>1</v>
      </c>
    </row>
    <row r="272" spans="1:2" x14ac:dyDescent="0.35">
      <c r="A272" s="8" t="s">
        <v>268</v>
      </c>
      <c r="B272" s="9">
        <v>1</v>
      </c>
    </row>
    <row r="273" spans="1:2" x14ac:dyDescent="0.35">
      <c r="A273" s="8" t="s">
        <v>269</v>
      </c>
      <c r="B273" s="9">
        <v>1</v>
      </c>
    </row>
    <row r="274" spans="1:2" x14ac:dyDescent="0.35">
      <c r="A274" s="8" t="s">
        <v>270</v>
      </c>
      <c r="B274" s="9">
        <v>1</v>
      </c>
    </row>
    <row r="275" spans="1:2" ht="43.5" x14ac:dyDescent="0.35">
      <c r="A275" s="8" t="s">
        <v>271</v>
      </c>
      <c r="B275" s="9">
        <v>1</v>
      </c>
    </row>
    <row r="276" spans="1:2" x14ac:dyDescent="0.35">
      <c r="A276" s="8" t="s">
        <v>272</v>
      </c>
      <c r="B276" s="9">
        <v>1</v>
      </c>
    </row>
    <row r="277" spans="1:2" x14ac:dyDescent="0.35">
      <c r="A277" s="8" t="s">
        <v>273</v>
      </c>
      <c r="B277" s="9">
        <v>1</v>
      </c>
    </row>
    <row r="278" spans="1:2" x14ac:dyDescent="0.35">
      <c r="A278" s="8" t="s">
        <v>274</v>
      </c>
      <c r="B278" s="9">
        <v>1</v>
      </c>
    </row>
    <row r="279" spans="1:2" ht="29" x14ac:dyDescent="0.35">
      <c r="A279" s="8" t="s">
        <v>275</v>
      </c>
      <c r="B279" s="9">
        <v>1</v>
      </c>
    </row>
    <row r="280" spans="1:2" x14ac:dyDescent="0.35">
      <c r="A280" s="8" t="s">
        <v>276</v>
      </c>
      <c r="B280" s="9">
        <v>1</v>
      </c>
    </row>
    <row r="281" spans="1:2" x14ac:dyDescent="0.35">
      <c r="A281" s="8" t="s">
        <v>277</v>
      </c>
      <c r="B281" s="9">
        <v>1</v>
      </c>
    </row>
    <row r="282" spans="1:2" x14ac:dyDescent="0.35">
      <c r="A282" s="8" t="s">
        <v>278</v>
      </c>
      <c r="B282" s="9">
        <v>1</v>
      </c>
    </row>
    <row r="283" spans="1:2" x14ac:dyDescent="0.35">
      <c r="A283" s="8" t="s">
        <v>279</v>
      </c>
      <c r="B283" s="9">
        <v>1</v>
      </c>
    </row>
    <row r="284" spans="1:2" x14ac:dyDescent="0.35">
      <c r="A284" s="8" t="s">
        <v>280</v>
      </c>
      <c r="B284" s="9">
        <v>1</v>
      </c>
    </row>
    <row r="285" spans="1:2" x14ac:dyDescent="0.35">
      <c r="A285" s="8" t="s">
        <v>281</v>
      </c>
      <c r="B285" s="9">
        <v>1</v>
      </c>
    </row>
    <row r="286" spans="1:2" x14ac:dyDescent="0.35">
      <c r="A286" s="8" t="s">
        <v>282</v>
      </c>
      <c r="B286" s="9">
        <v>1</v>
      </c>
    </row>
    <row r="287" spans="1:2" x14ac:dyDescent="0.35">
      <c r="A287" s="8" t="s">
        <v>283</v>
      </c>
      <c r="B287" s="9">
        <v>1</v>
      </c>
    </row>
    <row r="288" spans="1:2" x14ac:dyDescent="0.35">
      <c r="A288" s="8" t="s">
        <v>284</v>
      </c>
      <c r="B288" s="9">
        <v>1</v>
      </c>
    </row>
    <row r="289" spans="1:2" x14ac:dyDescent="0.35">
      <c r="A289" s="8" t="s">
        <v>285</v>
      </c>
      <c r="B289" s="9">
        <v>1</v>
      </c>
    </row>
    <row r="290" spans="1:2" x14ac:dyDescent="0.35">
      <c r="A290" s="8" t="s">
        <v>286</v>
      </c>
      <c r="B290" s="9">
        <v>1</v>
      </c>
    </row>
    <row r="291" spans="1:2" ht="29" x14ac:dyDescent="0.35">
      <c r="A291" s="8" t="s">
        <v>287</v>
      </c>
      <c r="B291" s="9">
        <v>1</v>
      </c>
    </row>
    <row r="292" spans="1:2" x14ac:dyDescent="0.35">
      <c r="A292" s="8" t="s">
        <v>288</v>
      </c>
      <c r="B292" s="9">
        <v>1</v>
      </c>
    </row>
    <row r="293" spans="1:2" x14ac:dyDescent="0.35">
      <c r="A293" s="8" t="s">
        <v>289</v>
      </c>
      <c r="B293" s="9">
        <v>1</v>
      </c>
    </row>
    <row r="294" spans="1:2" x14ac:dyDescent="0.35">
      <c r="A294" s="8" t="s">
        <v>290</v>
      </c>
      <c r="B294" s="9">
        <v>1</v>
      </c>
    </row>
    <row r="295" spans="1:2" x14ac:dyDescent="0.35">
      <c r="A295" s="8" t="s">
        <v>291</v>
      </c>
      <c r="B295" s="9">
        <v>1</v>
      </c>
    </row>
    <row r="296" spans="1:2" x14ac:dyDescent="0.35">
      <c r="A296" s="8" t="s">
        <v>292</v>
      </c>
      <c r="B296" s="9">
        <v>1</v>
      </c>
    </row>
    <row r="297" spans="1:2" x14ac:dyDescent="0.35">
      <c r="A297" s="8" t="s">
        <v>293</v>
      </c>
      <c r="B297" s="9">
        <v>1</v>
      </c>
    </row>
    <row r="298" spans="1:2" x14ac:dyDescent="0.35">
      <c r="A298" s="8" t="s">
        <v>294</v>
      </c>
      <c r="B298" s="9">
        <v>1</v>
      </c>
    </row>
    <row r="299" spans="1:2" x14ac:dyDescent="0.35">
      <c r="A299" s="8" t="s">
        <v>295</v>
      </c>
      <c r="B299" s="9">
        <v>1</v>
      </c>
    </row>
    <row r="300" spans="1:2" x14ac:dyDescent="0.35">
      <c r="A300" s="8" t="s">
        <v>296</v>
      </c>
      <c r="B300" s="9">
        <v>1</v>
      </c>
    </row>
    <row r="301" spans="1:2" x14ac:dyDescent="0.35">
      <c r="A301" s="8" t="s">
        <v>297</v>
      </c>
      <c r="B301" s="9">
        <v>1</v>
      </c>
    </row>
    <row r="302" spans="1:2" x14ac:dyDescent="0.35">
      <c r="A302" s="8" t="s">
        <v>298</v>
      </c>
      <c r="B302" s="9">
        <v>1</v>
      </c>
    </row>
    <row r="303" spans="1:2" x14ac:dyDescent="0.35">
      <c r="A303" s="8" t="s">
        <v>299</v>
      </c>
      <c r="B303" s="9">
        <v>1</v>
      </c>
    </row>
    <row r="304" spans="1:2" x14ac:dyDescent="0.35">
      <c r="A304" s="8" t="s">
        <v>300</v>
      </c>
      <c r="B304" s="9">
        <v>1</v>
      </c>
    </row>
    <row r="305" spans="1:2" x14ac:dyDescent="0.35">
      <c r="A305" s="8" t="s">
        <v>301</v>
      </c>
      <c r="B305" s="9">
        <v>1</v>
      </c>
    </row>
    <row r="306" spans="1:2" x14ac:dyDescent="0.35">
      <c r="A306" s="8" t="s">
        <v>302</v>
      </c>
      <c r="B306" s="9">
        <v>1</v>
      </c>
    </row>
    <row r="307" spans="1:2" x14ac:dyDescent="0.35">
      <c r="A307" s="8" t="s">
        <v>303</v>
      </c>
      <c r="B307" s="9">
        <v>1</v>
      </c>
    </row>
    <row r="308" spans="1:2" x14ac:dyDescent="0.35">
      <c r="A308" s="8" t="s">
        <v>304</v>
      </c>
      <c r="B308" s="9">
        <v>1</v>
      </c>
    </row>
    <row r="309" spans="1:2" x14ac:dyDescent="0.35">
      <c r="A309" s="8" t="s">
        <v>305</v>
      </c>
      <c r="B309" s="9">
        <v>1</v>
      </c>
    </row>
    <row r="310" spans="1:2" x14ac:dyDescent="0.35">
      <c r="A310" s="8" t="s">
        <v>306</v>
      </c>
      <c r="B310" s="9">
        <v>1</v>
      </c>
    </row>
    <row r="311" spans="1:2" x14ac:dyDescent="0.35">
      <c r="A311" s="8" t="s">
        <v>307</v>
      </c>
      <c r="B311" s="9">
        <v>1</v>
      </c>
    </row>
    <row r="312" spans="1:2" x14ac:dyDescent="0.35">
      <c r="A312" s="8" t="s">
        <v>308</v>
      </c>
      <c r="B312" s="9">
        <v>1</v>
      </c>
    </row>
    <row r="313" spans="1:2" x14ac:dyDescent="0.35">
      <c r="A313" s="8" t="s">
        <v>309</v>
      </c>
      <c r="B313" s="9">
        <v>1</v>
      </c>
    </row>
    <row r="314" spans="1:2" x14ac:dyDescent="0.35">
      <c r="A314" s="8" t="s">
        <v>310</v>
      </c>
      <c r="B314" s="9">
        <v>1</v>
      </c>
    </row>
    <row r="315" spans="1:2" x14ac:dyDescent="0.35">
      <c r="A315" s="8" t="s">
        <v>311</v>
      </c>
      <c r="B315" s="9">
        <v>1</v>
      </c>
    </row>
    <row r="316" spans="1:2" x14ac:dyDescent="0.35">
      <c r="A316" s="8" t="s">
        <v>312</v>
      </c>
      <c r="B316" s="9">
        <v>1</v>
      </c>
    </row>
    <row r="317" spans="1:2" x14ac:dyDescent="0.35">
      <c r="A317" s="8" t="s">
        <v>313</v>
      </c>
      <c r="B317" s="9">
        <v>1</v>
      </c>
    </row>
    <row r="318" spans="1:2" x14ac:dyDescent="0.35">
      <c r="A318" s="8" t="s">
        <v>314</v>
      </c>
      <c r="B318" s="9">
        <v>1</v>
      </c>
    </row>
    <row r="319" spans="1:2" x14ac:dyDescent="0.35">
      <c r="A319" s="8" t="s">
        <v>315</v>
      </c>
      <c r="B319" s="9">
        <v>1</v>
      </c>
    </row>
    <row r="320" spans="1:2" x14ac:dyDescent="0.35">
      <c r="A320" s="8" t="s">
        <v>316</v>
      </c>
      <c r="B320" s="9">
        <v>1</v>
      </c>
    </row>
    <row r="321" spans="1:2" x14ac:dyDescent="0.35">
      <c r="A321" s="8" t="s">
        <v>317</v>
      </c>
      <c r="B321" s="9">
        <v>1</v>
      </c>
    </row>
    <row r="322" spans="1:2" x14ac:dyDescent="0.35">
      <c r="A322" s="8" t="s">
        <v>318</v>
      </c>
      <c r="B322" s="9">
        <v>1</v>
      </c>
    </row>
    <row r="323" spans="1:2" x14ac:dyDescent="0.35">
      <c r="A323" s="8" t="s">
        <v>319</v>
      </c>
      <c r="B323" s="9">
        <v>1</v>
      </c>
    </row>
    <row r="324" spans="1:2" x14ac:dyDescent="0.35">
      <c r="A324" s="8" t="s">
        <v>320</v>
      </c>
      <c r="B324" s="9">
        <v>1</v>
      </c>
    </row>
    <row r="325" spans="1:2" x14ac:dyDescent="0.35">
      <c r="A325" s="8" t="s">
        <v>321</v>
      </c>
      <c r="B325" s="9">
        <v>1</v>
      </c>
    </row>
    <row r="326" spans="1:2" x14ac:dyDescent="0.35">
      <c r="A326" s="8" t="s">
        <v>322</v>
      </c>
      <c r="B326" s="9">
        <v>1</v>
      </c>
    </row>
    <row r="327" spans="1:2" x14ac:dyDescent="0.35">
      <c r="A327" s="8" t="s">
        <v>323</v>
      </c>
      <c r="B327" s="9">
        <v>1</v>
      </c>
    </row>
    <row r="328" spans="1:2" x14ac:dyDescent="0.35">
      <c r="A328" s="8" t="s">
        <v>324</v>
      </c>
      <c r="B328" s="9">
        <v>1</v>
      </c>
    </row>
    <row r="329" spans="1:2" x14ac:dyDescent="0.35">
      <c r="A329" s="8" t="s">
        <v>325</v>
      </c>
      <c r="B329" s="9">
        <v>1</v>
      </c>
    </row>
    <row r="330" spans="1:2" x14ac:dyDescent="0.35">
      <c r="A330" s="8" t="s">
        <v>326</v>
      </c>
      <c r="B330" s="9">
        <v>1</v>
      </c>
    </row>
    <row r="331" spans="1:2" x14ac:dyDescent="0.35">
      <c r="A331" s="8" t="s">
        <v>327</v>
      </c>
      <c r="B331" s="9">
        <v>1</v>
      </c>
    </row>
    <row r="332" spans="1:2" x14ac:dyDescent="0.35">
      <c r="A332" s="8" t="s">
        <v>328</v>
      </c>
      <c r="B332" s="9">
        <v>1</v>
      </c>
    </row>
    <row r="333" spans="1:2" x14ac:dyDescent="0.35">
      <c r="A333" s="8" t="s">
        <v>329</v>
      </c>
      <c r="B333" s="9">
        <v>1</v>
      </c>
    </row>
    <row r="334" spans="1:2" x14ac:dyDescent="0.35">
      <c r="A334" s="8" t="s">
        <v>330</v>
      </c>
      <c r="B334" s="9">
        <v>1</v>
      </c>
    </row>
    <row r="335" spans="1:2" x14ac:dyDescent="0.35">
      <c r="A335" s="8" t="s">
        <v>331</v>
      </c>
      <c r="B335" s="9">
        <v>1</v>
      </c>
    </row>
    <row r="336" spans="1:2" x14ac:dyDescent="0.35">
      <c r="A336" s="8" t="s">
        <v>332</v>
      </c>
      <c r="B336" s="9">
        <v>1</v>
      </c>
    </row>
    <row r="337" spans="1:2" x14ac:dyDescent="0.35">
      <c r="A337" s="8" t="s">
        <v>333</v>
      </c>
      <c r="B337" s="9">
        <v>1</v>
      </c>
    </row>
    <row r="338" spans="1:2" x14ac:dyDescent="0.35">
      <c r="A338" s="8" t="s">
        <v>334</v>
      </c>
      <c r="B338" s="9">
        <v>1</v>
      </c>
    </row>
    <row r="339" spans="1:2" x14ac:dyDescent="0.35">
      <c r="A339" s="8" t="s">
        <v>335</v>
      </c>
      <c r="B339" s="9">
        <v>1</v>
      </c>
    </row>
    <row r="340" spans="1:2" x14ac:dyDescent="0.35">
      <c r="A340" s="8" t="s">
        <v>336</v>
      </c>
      <c r="B340" s="9">
        <v>1</v>
      </c>
    </row>
    <row r="341" spans="1:2" x14ac:dyDescent="0.35">
      <c r="A341" s="8" t="s">
        <v>337</v>
      </c>
      <c r="B341" s="9">
        <v>1</v>
      </c>
    </row>
    <row r="342" spans="1:2" x14ac:dyDescent="0.35">
      <c r="A342" s="8" t="s">
        <v>338</v>
      </c>
      <c r="B342" s="9">
        <v>1</v>
      </c>
    </row>
    <row r="343" spans="1:2" x14ac:dyDescent="0.35">
      <c r="A343" s="8" t="s">
        <v>339</v>
      </c>
      <c r="B343" s="9">
        <v>1</v>
      </c>
    </row>
    <row r="344" spans="1:2" x14ac:dyDescent="0.35">
      <c r="A344" s="8" t="s">
        <v>340</v>
      </c>
      <c r="B344" s="9">
        <v>1</v>
      </c>
    </row>
    <row r="345" spans="1:2" x14ac:dyDescent="0.35">
      <c r="A345" s="8" t="s">
        <v>341</v>
      </c>
      <c r="B345" s="9">
        <v>1</v>
      </c>
    </row>
    <row r="346" spans="1:2" x14ac:dyDescent="0.35">
      <c r="A346" s="8" t="s">
        <v>342</v>
      </c>
      <c r="B346" s="9">
        <v>1</v>
      </c>
    </row>
    <row r="347" spans="1:2" x14ac:dyDescent="0.35">
      <c r="A347" s="8" t="s">
        <v>343</v>
      </c>
      <c r="B347" s="9">
        <v>1</v>
      </c>
    </row>
    <row r="348" spans="1:2" x14ac:dyDescent="0.35">
      <c r="A348" s="8" t="s">
        <v>344</v>
      </c>
      <c r="B348" s="9">
        <v>1</v>
      </c>
    </row>
    <row r="349" spans="1:2" x14ac:dyDescent="0.35">
      <c r="A349" s="8" t="s">
        <v>345</v>
      </c>
      <c r="B349" s="9">
        <v>1</v>
      </c>
    </row>
    <row r="350" spans="1:2" x14ac:dyDescent="0.35">
      <c r="A350" s="8" t="s">
        <v>346</v>
      </c>
      <c r="B350" s="9">
        <v>1</v>
      </c>
    </row>
    <row r="351" spans="1:2" x14ac:dyDescent="0.35">
      <c r="A351" s="8" t="s">
        <v>347</v>
      </c>
      <c r="B351" s="9">
        <v>1</v>
      </c>
    </row>
    <row r="352" spans="1:2" x14ac:dyDescent="0.35">
      <c r="A352" s="8" t="s">
        <v>348</v>
      </c>
      <c r="B352" s="9">
        <v>1</v>
      </c>
    </row>
    <row r="353" spans="1:2" x14ac:dyDescent="0.35">
      <c r="A353" s="8" t="s">
        <v>349</v>
      </c>
      <c r="B353" s="9">
        <v>1</v>
      </c>
    </row>
    <row r="354" spans="1:2" x14ac:dyDescent="0.35">
      <c r="A354" s="8" t="s">
        <v>350</v>
      </c>
      <c r="B354" s="9">
        <v>1</v>
      </c>
    </row>
    <row r="355" spans="1:2" x14ac:dyDescent="0.35">
      <c r="A355" s="8" t="s">
        <v>351</v>
      </c>
      <c r="B355" s="9">
        <v>1</v>
      </c>
    </row>
    <row r="356" spans="1:2" x14ac:dyDescent="0.35">
      <c r="A356" s="8" t="s">
        <v>352</v>
      </c>
      <c r="B356" s="9">
        <v>1</v>
      </c>
    </row>
    <row r="357" spans="1:2" x14ac:dyDescent="0.35">
      <c r="A357" s="8" t="s">
        <v>353</v>
      </c>
      <c r="B357" s="9">
        <v>1</v>
      </c>
    </row>
    <row r="358" spans="1:2" x14ac:dyDescent="0.35">
      <c r="A358" s="8" t="s">
        <v>354</v>
      </c>
      <c r="B358" s="9">
        <v>1</v>
      </c>
    </row>
    <row r="359" spans="1:2" x14ac:dyDescent="0.35">
      <c r="A359" s="8" t="s">
        <v>355</v>
      </c>
      <c r="B359" s="9">
        <v>1</v>
      </c>
    </row>
    <row r="360" spans="1:2" x14ac:dyDescent="0.35">
      <c r="A360" s="8" t="s">
        <v>356</v>
      </c>
      <c r="B360" s="9">
        <v>1</v>
      </c>
    </row>
    <row r="361" spans="1:2" x14ac:dyDescent="0.35">
      <c r="A361" s="8" t="s">
        <v>357</v>
      </c>
      <c r="B361" s="9">
        <v>1</v>
      </c>
    </row>
    <row r="362" spans="1:2" x14ac:dyDescent="0.35">
      <c r="A362" s="8" t="s">
        <v>358</v>
      </c>
      <c r="B362" s="9">
        <v>1</v>
      </c>
    </row>
    <row r="363" spans="1:2" x14ac:dyDescent="0.35">
      <c r="A363" s="8" t="s">
        <v>359</v>
      </c>
      <c r="B363" s="9">
        <v>1</v>
      </c>
    </row>
    <row r="364" spans="1:2" x14ac:dyDescent="0.35">
      <c r="A364" s="8" t="s">
        <v>360</v>
      </c>
      <c r="B364" s="9">
        <v>1</v>
      </c>
    </row>
    <row r="365" spans="1:2" x14ac:dyDescent="0.35">
      <c r="A365" s="8" t="s">
        <v>361</v>
      </c>
      <c r="B365" s="9">
        <v>1</v>
      </c>
    </row>
    <row r="366" spans="1:2" x14ac:dyDescent="0.35">
      <c r="A366" s="8" t="s">
        <v>362</v>
      </c>
      <c r="B366" s="9">
        <v>1</v>
      </c>
    </row>
    <row r="367" spans="1:2" x14ac:dyDescent="0.35">
      <c r="A367" s="8" t="s">
        <v>363</v>
      </c>
      <c r="B367" s="9">
        <v>1</v>
      </c>
    </row>
    <row r="368" spans="1:2" ht="29" x14ac:dyDescent="0.35">
      <c r="A368" s="8" t="s">
        <v>364</v>
      </c>
      <c r="B368" s="9">
        <v>1</v>
      </c>
    </row>
    <row r="369" spans="1:2" x14ac:dyDescent="0.35">
      <c r="A369" s="8" t="s">
        <v>365</v>
      </c>
      <c r="B369" s="9">
        <v>1</v>
      </c>
    </row>
    <row r="370" spans="1:2" x14ac:dyDescent="0.35">
      <c r="A370" s="8" t="s">
        <v>366</v>
      </c>
      <c r="B370" s="9">
        <v>1</v>
      </c>
    </row>
    <row r="371" spans="1:2" x14ac:dyDescent="0.35">
      <c r="A371" s="8" t="s">
        <v>367</v>
      </c>
      <c r="B371" s="9">
        <v>1</v>
      </c>
    </row>
    <row r="372" spans="1:2" x14ac:dyDescent="0.35">
      <c r="A372" s="8" t="s">
        <v>368</v>
      </c>
      <c r="B372" s="9">
        <v>1</v>
      </c>
    </row>
    <row r="373" spans="1:2" x14ac:dyDescent="0.35">
      <c r="A373" s="8" t="s">
        <v>369</v>
      </c>
      <c r="B373" s="9">
        <v>1</v>
      </c>
    </row>
    <row r="374" spans="1:2" x14ac:dyDescent="0.35">
      <c r="A374" s="8" t="s">
        <v>370</v>
      </c>
      <c r="B374" s="9">
        <v>1</v>
      </c>
    </row>
    <row r="375" spans="1:2" x14ac:dyDescent="0.35">
      <c r="A375" s="8" t="s">
        <v>371</v>
      </c>
      <c r="B375" s="9">
        <v>1</v>
      </c>
    </row>
    <row r="376" spans="1:2" x14ac:dyDescent="0.35">
      <c r="A376" s="8" t="s">
        <v>372</v>
      </c>
      <c r="B376" s="9">
        <v>1</v>
      </c>
    </row>
    <row r="377" spans="1:2" x14ac:dyDescent="0.35">
      <c r="A377" s="8" t="s">
        <v>373</v>
      </c>
      <c r="B377" s="9">
        <v>1</v>
      </c>
    </row>
    <row r="378" spans="1:2" x14ac:dyDescent="0.35">
      <c r="A378" s="8" t="s">
        <v>374</v>
      </c>
      <c r="B378" s="9">
        <v>1</v>
      </c>
    </row>
    <row r="379" spans="1:2" x14ac:dyDescent="0.35">
      <c r="A379" s="8" t="s">
        <v>375</v>
      </c>
      <c r="B379" s="9">
        <v>1</v>
      </c>
    </row>
    <row r="380" spans="1:2" x14ac:dyDescent="0.35">
      <c r="A380" s="8" t="s">
        <v>376</v>
      </c>
      <c r="B380" s="9">
        <v>1</v>
      </c>
    </row>
    <row r="381" spans="1:2" x14ac:dyDescent="0.35">
      <c r="A381" s="8" t="s">
        <v>377</v>
      </c>
      <c r="B381" s="9">
        <v>1</v>
      </c>
    </row>
    <row r="382" spans="1:2" x14ac:dyDescent="0.35">
      <c r="A382" s="8" t="s">
        <v>378</v>
      </c>
      <c r="B382" s="9">
        <v>1</v>
      </c>
    </row>
    <row r="383" spans="1:2" x14ac:dyDescent="0.35">
      <c r="A383" s="8" t="s">
        <v>379</v>
      </c>
      <c r="B383" s="9">
        <v>1</v>
      </c>
    </row>
    <row r="384" spans="1:2" x14ac:dyDescent="0.35">
      <c r="A384" s="8" t="s">
        <v>380</v>
      </c>
      <c r="B384" s="9">
        <v>1</v>
      </c>
    </row>
    <row r="385" spans="1:2" x14ac:dyDescent="0.35">
      <c r="A385" s="8" t="s">
        <v>381</v>
      </c>
      <c r="B385" s="9">
        <v>1</v>
      </c>
    </row>
    <row r="386" spans="1:2" x14ac:dyDescent="0.35">
      <c r="A386" s="8" t="s">
        <v>382</v>
      </c>
      <c r="B386" s="9">
        <v>1</v>
      </c>
    </row>
    <row r="387" spans="1:2" x14ac:dyDescent="0.35">
      <c r="A387" s="8" t="s">
        <v>383</v>
      </c>
      <c r="B387" s="9">
        <v>1</v>
      </c>
    </row>
    <row r="388" spans="1:2" x14ac:dyDescent="0.35">
      <c r="A388" s="8" t="s">
        <v>384</v>
      </c>
      <c r="B388" s="9">
        <v>1</v>
      </c>
    </row>
    <row r="389" spans="1:2" x14ac:dyDescent="0.35">
      <c r="A389" s="8" t="s">
        <v>385</v>
      </c>
      <c r="B389" s="9">
        <v>1</v>
      </c>
    </row>
    <row r="390" spans="1:2" x14ac:dyDescent="0.35">
      <c r="A390" s="8" t="s">
        <v>386</v>
      </c>
      <c r="B390" s="9">
        <v>1</v>
      </c>
    </row>
    <row r="391" spans="1:2" x14ac:dyDescent="0.35">
      <c r="A391" s="8" t="s">
        <v>387</v>
      </c>
      <c r="B391" s="9">
        <v>1</v>
      </c>
    </row>
    <row r="392" spans="1:2" x14ac:dyDescent="0.35">
      <c r="A392" s="8" t="s">
        <v>388</v>
      </c>
      <c r="B392" s="9">
        <v>1</v>
      </c>
    </row>
    <row r="393" spans="1:2" x14ac:dyDescent="0.35">
      <c r="A393" s="8" t="s">
        <v>389</v>
      </c>
      <c r="B393" s="9">
        <v>1</v>
      </c>
    </row>
    <row r="394" spans="1:2" x14ac:dyDescent="0.35">
      <c r="A394" s="8" t="s">
        <v>390</v>
      </c>
      <c r="B394" s="9">
        <v>1</v>
      </c>
    </row>
    <row r="395" spans="1:2" x14ac:dyDescent="0.35">
      <c r="A395" s="8" t="s">
        <v>391</v>
      </c>
      <c r="B395" s="9">
        <v>1</v>
      </c>
    </row>
    <row r="396" spans="1:2" x14ac:dyDescent="0.35">
      <c r="A396" s="8" t="s">
        <v>392</v>
      </c>
      <c r="B396" s="9">
        <v>1</v>
      </c>
    </row>
    <row r="397" spans="1:2" x14ac:dyDescent="0.35">
      <c r="A397" s="8" t="s">
        <v>393</v>
      </c>
      <c r="B397" s="9">
        <v>1</v>
      </c>
    </row>
    <row r="398" spans="1:2" x14ac:dyDescent="0.35">
      <c r="A398" s="8" t="s">
        <v>394</v>
      </c>
      <c r="B398" s="9">
        <v>1</v>
      </c>
    </row>
    <row r="399" spans="1:2" x14ac:dyDescent="0.35">
      <c r="A399" s="8" t="s">
        <v>395</v>
      </c>
      <c r="B399" s="9">
        <v>1</v>
      </c>
    </row>
    <row r="400" spans="1:2" x14ac:dyDescent="0.35">
      <c r="A400" s="8" t="s">
        <v>396</v>
      </c>
      <c r="B400" s="9">
        <v>1</v>
      </c>
    </row>
    <row r="401" spans="1:2" x14ac:dyDescent="0.35">
      <c r="A401" s="8" t="s">
        <v>397</v>
      </c>
      <c r="B401" s="9">
        <v>1</v>
      </c>
    </row>
    <row r="402" spans="1:2" x14ac:dyDescent="0.35">
      <c r="A402" s="8" t="s">
        <v>398</v>
      </c>
      <c r="B402" s="9">
        <v>1</v>
      </c>
    </row>
    <row r="403" spans="1:2" x14ac:dyDescent="0.35">
      <c r="A403" s="8" t="s">
        <v>399</v>
      </c>
      <c r="B403" s="9">
        <v>1</v>
      </c>
    </row>
    <row r="404" spans="1:2" x14ac:dyDescent="0.35">
      <c r="A404" s="8" t="s">
        <v>400</v>
      </c>
      <c r="B404" s="9">
        <v>1</v>
      </c>
    </row>
    <row r="405" spans="1:2" x14ac:dyDescent="0.35">
      <c r="A405" s="8" t="s">
        <v>401</v>
      </c>
      <c r="B405" s="9">
        <v>1</v>
      </c>
    </row>
    <row r="406" spans="1:2" x14ac:dyDescent="0.35">
      <c r="A406" s="8" t="s">
        <v>402</v>
      </c>
      <c r="B406" s="9">
        <v>1</v>
      </c>
    </row>
    <row r="407" spans="1:2" x14ac:dyDescent="0.35">
      <c r="A407" s="8" t="s">
        <v>403</v>
      </c>
      <c r="B407" s="9">
        <v>1</v>
      </c>
    </row>
    <row r="408" spans="1:2" x14ac:dyDescent="0.35">
      <c r="A408" s="8" t="s">
        <v>404</v>
      </c>
      <c r="B408" s="9">
        <v>1</v>
      </c>
    </row>
    <row r="409" spans="1:2" x14ac:dyDescent="0.35">
      <c r="A409" s="8" t="s">
        <v>405</v>
      </c>
      <c r="B409" s="9">
        <v>1</v>
      </c>
    </row>
    <row r="410" spans="1:2" x14ac:dyDescent="0.35">
      <c r="A410" s="8" t="s">
        <v>406</v>
      </c>
      <c r="B410" s="9">
        <v>1</v>
      </c>
    </row>
    <row r="411" spans="1:2" x14ac:dyDescent="0.35">
      <c r="A411" s="8" t="s">
        <v>407</v>
      </c>
      <c r="B411" s="9">
        <v>1</v>
      </c>
    </row>
    <row r="412" spans="1:2" x14ac:dyDescent="0.35">
      <c r="A412" s="8" t="s">
        <v>408</v>
      </c>
      <c r="B412" s="9">
        <v>1</v>
      </c>
    </row>
    <row r="413" spans="1:2" x14ac:dyDescent="0.35">
      <c r="A413" s="8" t="s">
        <v>409</v>
      </c>
      <c r="B413" s="9">
        <v>1</v>
      </c>
    </row>
    <row r="414" spans="1:2" x14ac:dyDescent="0.35">
      <c r="A414" s="8" t="s">
        <v>410</v>
      </c>
      <c r="B414" s="9">
        <v>1</v>
      </c>
    </row>
    <row r="415" spans="1:2" x14ac:dyDescent="0.35">
      <c r="A415" s="8" t="s">
        <v>411</v>
      </c>
      <c r="B415" s="9">
        <v>1</v>
      </c>
    </row>
    <row r="416" spans="1:2" x14ac:dyDescent="0.35">
      <c r="A416" s="8" t="s">
        <v>412</v>
      </c>
      <c r="B416" s="9">
        <v>1</v>
      </c>
    </row>
    <row r="417" spans="1:2" x14ac:dyDescent="0.35">
      <c r="A417" s="8" t="s">
        <v>413</v>
      </c>
      <c r="B417" s="9">
        <v>1</v>
      </c>
    </row>
    <row r="418" spans="1:2" x14ac:dyDescent="0.35">
      <c r="A418" s="8" t="s">
        <v>414</v>
      </c>
      <c r="B418" s="9">
        <v>1</v>
      </c>
    </row>
    <row r="419" spans="1:2" x14ac:dyDescent="0.35">
      <c r="A419" s="8" t="s">
        <v>415</v>
      </c>
      <c r="B419" s="9">
        <v>1</v>
      </c>
    </row>
    <row r="420" spans="1:2" x14ac:dyDescent="0.35">
      <c r="A420" s="8" t="s">
        <v>416</v>
      </c>
      <c r="B420" s="9">
        <v>1</v>
      </c>
    </row>
    <row r="421" spans="1:2" x14ac:dyDescent="0.35">
      <c r="A421" s="8" t="s">
        <v>417</v>
      </c>
      <c r="B421" s="9">
        <v>1</v>
      </c>
    </row>
    <row r="422" spans="1:2" x14ac:dyDescent="0.35">
      <c r="A422" s="8" t="s">
        <v>418</v>
      </c>
      <c r="B422" s="9">
        <v>1</v>
      </c>
    </row>
    <row r="423" spans="1:2" x14ac:dyDescent="0.35">
      <c r="A423" s="8" t="s">
        <v>419</v>
      </c>
      <c r="B423" s="9">
        <v>1</v>
      </c>
    </row>
    <row r="424" spans="1:2" x14ac:dyDescent="0.35">
      <c r="A424" s="8" t="s">
        <v>420</v>
      </c>
      <c r="B424" s="9">
        <v>1</v>
      </c>
    </row>
    <row r="425" spans="1:2" x14ac:dyDescent="0.35">
      <c r="A425" s="8" t="s">
        <v>421</v>
      </c>
      <c r="B425" s="9">
        <v>1</v>
      </c>
    </row>
    <row r="426" spans="1:2" x14ac:dyDescent="0.35">
      <c r="A426" s="8" t="s">
        <v>422</v>
      </c>
      <c r="B426" s="9">
        <v>1</v>
      </c>
    </row>
    <row r="427" spans="1:2" x14ac:dyDescent="0.35">
      <c r="A427" s="8" t="s">
        <v>423</v>
      </c>
      <c r="B427" s="9">
        <v>1</v>
      </c>
    </row>
    <row r="428" spans="1:2" x14ac:dyDescent="0.35">
      <c r="A428" s="8" t="s">
        <v>424</v>
      </c>
      <c r="B428" s="9">
        <v>1</v>
      </c>
    </row>
    <row r="429" spans="1:2" x14ac:dyDescent="0.35">
      <c r="A429" s="8" t="s">
        <v>425</v>
      </c>
      <c r="B429" s="9">
        <v>1</v>
      </c>
    </row>
    <row r="430" spans="1:2" x14ac:dyDescent="0.35">
      <c r="A430" s="8" t="s">
        <v>426</v>
      </c>
      <c r="B430" s="9">
        <v>1</v>
      </c>
    </row>
    <row r="431" spans="1:2" x14ac:dyDescent="0.35">
      <c r="A431" s="8" t="s">
        <v>427</v>
      </c>
      <c r="B431" s="9">
        <v>1</v>
      </c>
    </row>
    <row r="432" spans="1:2" x14ac:dyDescent="0.35">
      <c r="A432" s="8" t="s">
        <v>428</v>
      </c>
      <c r="B432" s="9">
        <v>1</v>
      </c>
    </row>
    <row r="433" spans="1:2" x14ac:dyDescent="0.35">
      <c r="A433" s="8" t="s">
        <v>429</v>
      </c>
      <c r="B433" s="9">
        <v>1</v>
      </c>
    </row>
    <row r="434" spans="1:2" ht="29" x14ac:dyDescent="0.35">
      <c r="A434" s="8" t="s">
        <v>430</v>
      </c>
      <c r="B434" s="9">
        <v>1</v>
      </c>
    </row>
    <row r="435" spans="1:2" x14ac:dyDescent="0.35">
      <c r="A435" s="8" t="s">
        <v>431</v>
      </c>
      <c r="B435" s="9">
        <v>1</v>
      </c>
    </row>
    <row r="436" spans="1:2" x14ac:dyDescent="0.35">
      <c r="A436" s="8" t="s">
        <v>432</v>
      </c>
      <c r="B436" s="9">
        <v>1</v>
      </c>
    </row>
    <row r="437" spans="1:2" x14ac:dyDescent="0.35">
      <c r="A437" s="8" t="s">
        <v>433</v>
      </c>
      <c r="B437" s="9">
        <v>1</v>
      </c>
    </row>
    <row r="438" spans="1:2" x14ac:dyDescent="0.35">
      <c r="A438" s="8" t="s">
        <v>434</v>
      </c>
      <c r="B438" s="9">
        <v>1</v>
      </c>
    </row>
    <row r="439" spans="1:2" x14ac:dyDescent="0.35">
      <c r="A439" s="8" t="s">
        <v>435</v>
      </c>
      <c r="B439" s="9">
        <v>1</v>
      </c>
    </row>
    <row r="440" spans="1:2" x14ac:dyDescent="0.35">
      <c r="A440" s="8" t="s">
        <v>436</v>
      </c>
      <c r="B440" s="9">
        <v>1</v>
      </c>
    </row>
    <row r="441" spans="1:2" x14ac:dyDescent="0.35">
      <c r="A441" s="8" t="s">
        <v>437</v>
      </c>
      <c r="B441" s="9">
        <v>1</v>
      </c>
    </row>
    <row r="442" spans="1:2" x14ac:dyDescent="0.35">
      <c r="A442" s="8" t="s">
        <v>438</v>
      </c>
      <c r="B442" s="9">
        <v>1</v>
      </c>
    </row>
    <row r="443" spans="1:2" x14ac:dyDescent="0.35">
      <c r="A443" s="8" t="s">
        <v>439</v>
      </c>
      <c r="B443" s="9">
        <v>1</v>
      </c>
    </row>
    <row r="444" spans="1:2" x14ac:dyDescent="0.35">
      <c r="A444" s="8" t="s">
        <v>440</v>
      </c>
      <c r="B444" s="9">
        <v>1</v>
      </c>
    </row>
    <row r="445" spans="1:2" x14ac:dyDescent="0.35">
      <c r="A445" s="8" t="s">
        <v>441</v>
      </c>
      <c r="B445" s="9">
        <v>1</v>
      </c>
    </row>
    <row r="446" spans="1:2" x14ac:dyDescent="0.35">
      <c r="A446" s="8" t="s">
        <v>442</v>
      </c>
      <c r="B446" s="9">
        <v>1</v>
      </c>
    </row>
    <row r="447" spans="1:2" x14ac:dyDescent="0.35">
      <c r="A447" s="8" t="s">
        <v>443</v>
      </c>
      <c r="B447" s="9">
        <v>1</v>
      </c>
    </row>
    <row r="448" spans="1:2" x14ac:dyDescent="0.35">
      <c r="A448" s="8" t="s">
        <v>444</v>
      </c>
      <c r="B448" s="9">
        <v>1</v>
      </c>
    </row>
    <row r="449" spans="1:2" x14ac:dyDescent="0.35">
      <c r="A449" s="8" t="s">
        <v>445</v>
      </c>
      <c r="B449" s="9">
        <v>1</v>
      </c>
    </row>
    <row r="450" spans="1:2" x14ac:dyDescent="0.35">
      <c r="A450" s="8" t="s">
        <v>446</v>
      </c>
      <c r="B450" s="9">
        <v>1</v>
      </c>
    </row>
    <row r="451" spans="1:2" x14ac:dyDescent="0.35">
      <c r="A451" s="8" t="s">
        <v>447</v>
      </c>
      <c r="B451" s="9">
        <v>1</v>
      </c>
    </row>
    <row r="452" spans="1:2" x14ac:dyDescent="0.35">
      <c r="A452" s="8" t="s">
        <v>448</v>
      </c>
      <c r="B452" s="9">
        <v>1</v>
      </c>
    </row>
    <row r="453" spans="1:2" x14ac:dyDescent="0.35">
      <c r="A453" s="8" t="s">
        <v>449</v>
      </c>
      <c r="B453" s="9">
        <v>1</v>
      </c>
    </row>
    <row r="454" spans="1:2" x14ac:dyDescent="0.35">
      <c r="A454" s="8" t="s">
        <v>450</v>
      </c>
      <c r="B454" s="9">
        <v>1</v>
      </c>
    </row>
    <row r="455" spans="1:2" x14ac:dyDescent="0.35">
      <c r="A455" s="8" t="s">
        <v>451</v>
      </c>
      <c r="B455" s="9">
        <v>1</v>
      </c>
    </row>
    <row r="456" spans="1:2" x14ac:dyDescent="0.35">
      <c r="A456" s="8" t="s">
        <v>452</v>
      </c>
      <c r="B456" s="9">
        <v>1</v>
      </c>
    </row>
    <row r="457" spans="1:2" x14ac:dyDescent="0.35">
      <c r="A457" s="8" t="s">
        <v>453</v>
      </c>
      <c r="B457" s="9">
        <v>1</v>
      </c>
    </row>
    <row r="458" spans="1:2" x14ac:dyDescent="0.35">
      <c r="A458" s="8" t="s">
        <v>454</v>
      </c>
      <c r="B458" s="9">
        <v>1</v>
      </c>
    </row>
    <row r="459" spans="1:2" x14ac:dyDescent="0.35">
      <c r="A459" s="8" t="s">
        <v>455</v>
      </c>
      <c r="B459" s="9">
        <v>1</v>
      </c>
    </row>
    <row r="460" spans="1:2" x14ac:dyDescent="0.35">
      <c r="A460" s="8" t="s">
        <v>456</v>
      </c>
      <c r="B460" s="9">
        <v>1</v>
      </c>
    </row>
    <row r="461" spans="1:2" x14ac:dyDescent="0.35">
      <c r="A461" s="8" t="s">
        <v>457</v>
      </c>
      <c r="B461" s="9">
        <v>1</v>
      </c>
    </row>
    <row r="462" spans="1:2" x14ac:dyDescent="0.35">
      <c r="A462" s="8" t="s">
        <v>458</v>
      </c>
      <c r="B462" s="9">
        <v>1</v>
      </c>
    </row>
    <row r="463" spans="1:2" x14ac:dyDescent="0.35">
      <c r="A463" s="8" t="s">
        <v>459</v>
      </c>
      <c r="B463" s="9">
        <v>1</v>
      </c>
    </row>
    <row r="464" spans="1:2" x14ac:dyDescent="0.35">
      <c r="A464" s="8" t="s">
        <v>460</v>
      </c>
      <c r="B464" s="9">
        <v>1</v>
      </c>
    </row>
    <row r="465" spans="1:2" x14ac:dyDescent="0.35">
      <c r="A465" s="8" t="s">
        <v>461</v>
      </c>
      <c r="B465" s="9">
        <v>1</v>
      </c>
    </row>
    <row r="466" spans="1:2" x14ac:dyDescent="0.35">
      <c r="A466" s="8" t="s">
        <v>462</v>
      </c>
      <c r="B466" s="9">
        <v>1</v>
      </c>
    </row>
    <row r="467" spans="1:2" x14ac:dyDescent="0.35">
      <c r="A467" s="8" t="s">
        <v>463</v>
      </c>
      <c r="B467" s="9">
        <v>1</v>
      </c>
    </row>
    <row r="468" spans="1:2" x14ac:dyDescent="0.35">
      <c r="A468" s="8" t="s">
        <v>464</v>
      </c>
      <c r="B468" s="9">
        <v>1</v>
      </c>
    </row>
    <row r="469" spans="1:2" x14ac:dyDescent="0.35">
      <c r="A469" s="8" t="s">
        <v>465</v>
      </c>
      <c r="B469" s="9">
        <v>1</v>
      </c>
    </row>
    <row r="470" spans="1:2" x14ac:dyDescent="0.35">
      <c r="A470" s="8" t="s">
        <v>466</v>
      </c>
      <c r="B470" s="9">
        <v>1</v>
      </c>
    </row>
    <row r="471" spans="1:2" x14ac:dyDescent="0.35">
      <c r="A471" s="8" t="s">
        <v>467</v>
      </c>
      <c r="B471" s="9">
        <v>1</v>
      </c>
    </row>
    <row r="472" spans="1:2" x14ac:dyDescent="0.35">
      <c r="A472" s="8" t="s">
        <v>468</v>
      </c>
      <c r="B472" s="9">
        <v>1</v>
      </c>
    </row>
    <row r="473" spans="1:2" x14ac:dyDescent="0.35">
      <c r="A473" s="8" t="s">
        <v>469</v>
      </c>
      <c r="B473" s="9">
        <v>1</v>
      </c>
    </row>
    <row r="474" spans="1:2" x14ac:dyDescent="0.35">
      <c r="A474" s="8" t="s">
        <v>470</v>
      </c>
      <c r="B474" s="9">
        <v>1</v>
      </c>
    </row>
    <row r="475" spans="1:2" x14ac:dyDescent="0.35">
      <c r="A475" s="8" t="s">
        <v>471</v>
      </c>
      <c r="B475" s="9">
        <v>1</v>
      </c>
    </row>
    <row r="476" spans="1:2" x14ac:dyDescent="0.35">
      <c r="A476" s="8" t="s">
        <v>472</v>
      </c>
      <c r="B476" s="9">
        <v>1</v>
      </c>
    </row>
    <row r="477" spans="1:2" x14ac:dyDescent="0.35">
      <c r="A477" s="8" t="s">
        <v>473</v>
      </c>
      <c r="B477" s="9">
        <v>1</v>
      </c>
    </row>
    <row r="478" spans="1:2" x14ac:dyDescent="0.35">
      <c r="A478" s="8" t="s">
        <v>474</v>
      </c>
      <c r="B478" s="9">
        <v>1</v>
      </c>
    </row>
    <row r="479" spans="1:2" x14ac:dyDescent="0.35">
      <c r="A479" s="8" t="s">
        <v>475</v>
      </c>
      <c r="B479" s="9">
        <v>1</v>
      </c>
    </row>
    <row r="480" spans="1:2" x14ac:dyDescent="0.35">
      <c r="A480" s="8" t="s">
        <v>476</v>
      </c>
      <c r="B480" s="9">
        <v>1</v>
      </c>
    </row>
    <row r="481" spans="1:2" x14ac:dyDescent="0.35">
      <c r="A481" s="8" t="s">
        <v>477</v>
      </c>
      <c r="B481" s="9">
        <v>1</v>
      </c>
    </row>
    <row r="482" spans="1:2" x14ac:dyDescent="0.35">
      <c r="A482" s="8" t="s">
        <v>478</v>
      </c>
      <c r="B482" s="9">
        <v>1</v>
      </c>
    </row>
    <row r="483" spans="1:2" x14ac:dyDescent="0.35">
      <c r="A483" s="8" t="s">
        <v>479</v>
      </c>
      <c r="B483" s="9">
        <v>1</v>
      </c>
    </row>
    <row r="484" spans="1:2" x14ac:dyDescent="0.35">
      <c r="A484" s="8" t="s">
        <v>480</v>
      </c>
      <c r="B484" s="9">
        <v>1</v>
      </c>
    </row>
    <row r="485" spans="1:2" x14ac:dyDescent="0.35">
      <c r="A485" s="8" t="s">
        <v>481</v>
      </c>
      <c r="B485" s="9">
        <v>1</v>
      </c>
    </row>
    <row r="486" spans="1:2" x14ac:dyDescent="0.35">
      <c r="A486" s="8" t="s">
        <v>482</v>
      </c>
      <c r="B486" s="9">
        <v>1</v>
      </c>
    </row>
    <row r="487" spans="1:2" x14ac:dyDescent="0.35">
      <c r="A487" s="8" t="s">
        <v>483</v>
      </c>
      <c r="B487" s="9">
        <v>1</v>
      </c>
    </row>
    <row r="488" spans="1:2" x14ac:dyDescent="0.35">
      <c r="A488" s="8" t="s">
        <v>484</v>
      </c>
      <c r="B488" s="9">
        <v>1</v>
      </c>
    </row>
    <row r="489" spans="1:2" x14ac:dyDescent="0.35">
      <c r="A489" s="8" t="s">
        <v>485</v>
      </c>
      <c r="B489" s="9">
        <v>1</v>
      </c>
    </row>
    <row r="490" spans="1:2" x14ac:dyDescent="0.35">
      <c r="A490" s="8" t="s">
        <v>486</v>
      </c>
      <c r="B490" s="9">
        <v>1</v>
      </c>
    </row>
    <row r="491" spans="1:2" x14ac:dyDescent="0.35">
      <c r="A491" s="8" t="s">
        <v>487</v>
      </c>
      <c r="B491" s="9">
        <v>1</v>
      </c>
    </row>
    <row r="492" spans="1:2" x14ac:dyDescent="0.35">
      <c r="A492" s="8" t="s">
        <v>488</v>
      </c>
      <c r="B492" s="9">
        <v>1</v>
      </c>
    </row>
    <row r="493" spans="1:2" x14ac:dyDescent="0.35">
      <c r="A493" s="8" t="s">
        <v>489</v>
      </c>
      <c r="B493" s="9">
        <v>1</v>
      </c>
    </row>
    <row r="494" spans="1:2" x14ac:dyDescent="0.35">
      <c r="A494" s="8" t="s">
        <v>490</v>
      </c>
      <c r="B494" s="9">
        <v>1</v>
      </c>
    </row>
    <row r="495" spans="1:2" x14ac:dyDescent="0.35">
      <c r="A495" s="8" t="s">
        <v>491</v>
      </c>
      <c r="B495" s="9">
        <v>1</v>
      </c>
    </row>
    <row r="496" spans="1:2" x14ac:dyDescent="0.35">
      <c r="A496" s="8" t="s">
        <v>492</v>
      </c>
      <c r="B496" s="9">
        <v>1</v>
      </c>
    </row>
    <row r="497" spans="1:2" x14ac:dyDescent="0.35">
      <c r="A497" s="8" t="s">
        <v>493</v>
      </c>
      <c r="B497" s="9">
        <v>1</v>
      </c>
    </row>
    <row r="498" spans="1:2" x14ac:dyDescent="0.35">
      <c r="A498" s="8" t="s">
        <v>494</v>
      </c>
      <c r="B498" s="9">
        <v>1</v>
      </c>
    </row>
    <row r="499" spans="1:2" x14ac:dyDescent="0.35">
      <c r="A499" s="8" t="s">
        <v>495</v>
      </c>
      <c r="B499" s="9">
        <v>1</v>
      </c>
    </row>
    <row r="500" spans="1:2" x14ac:dyDescent="0.35">
      <c r="A500" s="8" t="s">
        <v>496</v>
      </c>
      <c r="B500" s="9">
        <v>1</v>
      </c>
    </row>
    <row r="501" spans="1:2" x14ac:dyDescent="0.35">
      <c r="A501" s="8" t="s">
        <v>497</v>
      </c>
      <c r="B501" s="9">
        <v>1</v>
      </c>
    </row>
    <row r="502" spans="1:2" x14ac:dyDescent="0.35">
      <c r="A502" s="8" t="s">
        <v>498</v>
      </c>
      <c r="B502" s="9">
        <v>1</v>
      </c>
    </row>
    <row r="503" spans="1:2" x14ac:dyDescent="0.35">
      <c r="A503" s="8" t="s">
        <v>499</v>
      </c>
      <c r="B503" s="9">
        <v>1</v>
      </c>
    </row>
    <row r="504" spans="1:2" x14ac:dyDescent="0.35">
      <c r="A504" s="8" t="s">
        <v>500</v>
      </c>
      <c r="B504" s="9">
        <v>1</v>
      </c>
    </row>
    <row r="505" spans="1:2" x14ac:dyDescent="0.35">
      <c r="A505" s="8" t="s">
        <v>501</v>
      </c>
      <c r="B505" s="9">
        <v>1</v>
      </c>
    </row>
    <row r="506" spans="1:2" x14ac:dyDescent="0.35">
      <c r="A506" s="8" t="s">
        <v>502</v>
      </c>
      <c r="B506" s="9">
        <v>1</v>
      </c>
    </row>
    <row r="507" spans="1:2" x14ac:dyDescent="0.35">
      <c r="A507" s="8" t="s">
        <v>503</v>
      </c>
      <c r="B507" s="9">
        <v>1</v>
      </c>
    </row>
    <row r="508" spans="1:2" x14ac:dyDescent="0.35">
      <c r="A508" s="8" t="s">
        <v>504</v>
      </c>
      <c r="B508" s="9">
        <v>1</v>
      </c>
    </row>
    <row r="509" spans="1:2" x14ac:dyDescent="0.35">
      <c r="A509" s="8" t="s">
        <v>505</v>
      </c>
      <c r="B509" s="9">
        <v>1</v>
      </c>
    </row>
    <row r="510" spans="1:2" x14ac:dyDescent="0.35">
      <c r="A510" s="8" t="s">
        <v>506</v>
      </c>
      <c r="B510" s="9">
        <v>1</v>
      </c>
    </row>
    <row r="511" spans="1:2" x14ac:dyDescent="0.35">
      <c r="A511" s="8" t="s">
        <v>507</v>
      </c>
      <c r="B511" s="9">
        <v>1</v>
      </c>
    </row>
    <row r="512" spans="1:2" x14ac:dyDescent="0.35">
      <c r="A512" s="8" t="s">
        <v>508</v>
      </c>
      <c r="B512" s="9">
        <v>1</v>
      </c>
    </row>
    <row r="513" spans="1:2" x14ac:dyDescent="0.35">
      <c r="A513" s="8" t="s">
        <v>509</v>
      </c>
      <c r="B513" s="9">
        <v>1</v>
      </c>
    </row>
    <row r="514" spans="1:2" x14ac:dyDescent="0.35">
      <c r="A514" s="8" t="s">
        <v>510</v>
      </c>
      <c r="B514" s="9">
        <v>1</v>
      </c>
    </row>
    <row r="515" spans="1:2" x14ac:dyDescent="0.35">
      <c r="A515" s="8" t="s">
        <v>511</v>
      </c>
      <c r="B515" s="9">
        <v>1</v>
      </c>
    </row>
    <row r="516" spans="1:2" x14ac:dyDescent="0.35">
      <c r="A516" s="8" t="s">
        <v>512</v>
      </c>
      <c r="B516" s="9">
        <v>1</v>
      </c>
    </row>
    <row r="517" spans="1:2" x14ac:dyDescent="0.35">
      <c r="A517" s="8" t="s">
        <v>513</v>
      </c>
      <c r="B517" s="9">
        <v>1</v>
      </c>
    </row>
    <row r="518" spans="1:2" ht="29" x14ac:dyDescent="0.35">
      <c r="A518" s="8" t="s">
        <v>514</v>
      </c>
      <c r="B518" s="9">
        <v>1</v>
      </c>
    </row>
    <row r="519" spans="1:2" x14ac:dyDescent="0.35">
      <c r="A519" s="8" t="s">
        <v>515</v>
      </c>
      <c r="B519" s="9">
        <v>1</v>
      </c>
    </row>
    <row r="520" spans="1:2" x14ac:dyDescent="0.35">
      <c r="A520" s="8" t="s">
        <v>516</v>
      </c>
      <c r="B520" s="9">
        <v>1</v>
      </c>
    </row>
    <row r="521" spans="1:2" x14ac:dyDescent="0.35">
      <c r="A521" s="8" t="s">
        <v>517</v>
      </c>
      <c r="B521" s="9">
        <v>1</v>
      </c>
    </row>
    <row r="522" spans="1:2" x14ac:dyDescent="0.35">
      <c r="A522" s="8" t="s">
        <v>518</v>
      </c>
      <c r="B522" s="9">
        <v>1</v>
      </c>
    </row>
    <row r="523" spans="1:2" x14ac:dyDescent="0.35">
      <c r="A523" s="8" t="s">
        <v>519</v>
      </c>
      <c r="B523" s="9">
        <v>1</v>
      </c>
    </row>
    <row r="524" spans="1:2" x14ac:dyDescent="0.35">
      <c r="A524" s="8" t="s">
        <v>520</v>
      </c>
      <c r="B524" s="9">
        <v>1</v>
      </c>
    </row>
    <row r="525" spans="1:2" ht="29" x14ac:dyDescent="0.35">
      <c r="A525" s="8" t="s">
        <v>521</v>
      </c>
      <c r="B525" s="9">
        <v>1</v>
      </c>
    </row>
    <row r="526" spans="1:2" x14ac:dyDescent="0.35">
      <c r="A526" s="8" t="s">
        <v>522</v>
      </c>
      <c r="B526" s="9">
        <v>1</v>
      </c>
    </row>
    <row r="527" spans="1:2" x14ac:dyDescent="0.35">
      <c r="A527" s="8" t="s">
        <v>523</v>
      </c>
      <c r="B527" s="9">
        <v>1</v>
      </c>
    </row>
    <row r="528" spans="1:2" x14ac:dyDescent="0.35">
      <c r="A528" s="8" t="s">
        <v>524</v>
      </c>
      <c r="B528" s="9">
        <v>1</v>
      </c>
    </row>
    <row r="529" spans="1:2" x14ac:dyDescent="0.35">
      <c r="A529" s="8" t="s">
        <v>525</v>
      </c>
      <c r="B529" s="9">
        <v>1</v>
      </c>
    </row>
    <row r="530" spans="1:2" x14ac:dyDescent="0.35">
      <c r="A530" s="8" t="s">
        <v>526</v>
      </c>
      <c r="B530" s="9">
        <v>1</v>
      </c>
    </row>
    <row r="531" spans="1:2" ht="29" x14ac:dyDescent="0.35">
      <c r="A531" s="8" t="s">
        <v>527</v>
      </c>
      <c r="B531" s="9">
        <v>1</v>
      </c>
    </row>
    <row r="532" spans="1:2" x14ac:dyDescent="0.35">
      <c r="A532" s="8" t="s">
        <v>528</v>
      </c>
      <c r="B532" s="9">
        <v>1</v>
      </c>
    </row>
    <row r="533" spans="1:2" x14ac:dyDescent="0.35">
      <c r="A533" s="8" t="s">
        <v>529</v>
      </c>
      <c r="B533" s="9">
        <v>1</v>
      </c>
    </row>
    <row r="534" spans="1:2" x14ac:dyDescent="0.35">
      <c r="A534" s="8" t="s">
        <v>530</v>
      </c>
      <c r="B534" s="9">
        <v>1</v>
      </c>
    </row>
    <row r="535" spans="1:2" x14ac:dyDescent="0.35">
      <c r="A535" s="8" t="s">
        <v>531</v>
      </c>
      <c r="B535" s="9">
        <v>1</v>
      </c>
    </row>
    <row r="536" spans="1:2" x14ac:dyDescent="0.35">
      <c r="A536" s="8" t="s">
        <v>532</v>
      </c>
      <c r="B536" s="9">
        <v>1</v>
      </c>
    </row>
    <row r="537" spans="1:2" x14ac:dyDescent="0.35">
      <c r="A537" s="8" t="s">
        <v>533</v>
      </c>
      <c r="B537" s="9">
        <v>1</v>
      </c>
    </row>
    <row r="538" spans="1:2" x14ac:dyDescent="0.35">
      <c r="A538" s="8" t="s">
        <v>534</v>
      </c>
      <c r="B538" s="9">
        <v>1</v>
      </c>
    </row>
    <row r="539" spans="1:2" x14ac:dyDescent="0.35">
      <c r="A539" s="8" t="s">
        <v>535</v>
      </c>
      <c r="B539" s="9">
        <v>1</v>
      </c>
    </row>
    <row r="540" spans="1:2" x14ac:dyDescent="0.35">
      <c r="A540" s="8" t="s">
        <v>536</v>
      </c>
      <c r="B540" s="9">
        <v>1</v>
      </c>
    </row>
    <row r="541" spans="1:2" x14ac:dyDescent="0.35">
      <c r="A541" s="8" t="s">
        <v>537</v>
      </c>
      <c r="B541" s="9">
        <v>1</v>
      </c>
    </row>
    <row r="542" spans="1:2" x14ac:dyDescent="0.35">
      <c r="A542" s="8" t="s">
        <v>538</v>
      </c>
      <c r="B542" s="9">
        <v>1</v>
      </c>
    </row>
    <row r="543" spans="1:2" x14ac:dyDescent="0.35">
      <c r="A543" s="8" t="s">
        <v>539</v>
      </c>
      <c r="B543" s="9">
        <v>1</v>
      </c>
    </row>
    <row r="544" spans="1:2" x14ac:dyDescent="0.35">
      <c r="A544" s="8" t="s">
        <v>540</v>
      </c>
      <c r="B544" s="9">
        <v>1</v>
      </c>
    </row>
    <row r="545" spans="1:2" x14ac:dyDescent="0.35">
      <c r="A545" s="8" t="s">
        <v>541</v>
      </c>
      <c r="B545" s="9">
        <v>1</v>
      </c>
    </row>
    <row r="546" spans="1:2" x14ac:dyDescent="0.35">
      <c r="A546" s="8" t="s">
        <v>542</v>
      </c>
      <c r="B546" s="9">
        <v>1</v>
      </c>
    </row>
    <row r="547" spans="1:2" x14ac:dyDescent="0.35">
      <c r="A547" s="8" t="s">
        <v>543</v>
      </c>
      <c r="B547" s="9">
        <v>1</v>
      </c>
    </row>
    <row r="548" spans="1:2" x14ac:dyDescent="0.35">
      <c r="A548" s="8" t="s">
        <v>544</v>
      </c>
      <c r="B548" s="9">
        <v>1</v>
      </c>
    </row>
    <row r="549" spans="1:2" x14ac:dyDescent="0.35">
      <c r="A549" s="8" t="s">
        <v>545</v>
      </c>
      <c r="B549" s="9">
        <v>1</v>
      </c>
    </row>
    <row r="550" spans="1:2" x14ac:dyDescent="0.35">
      <c r="A550" s="8" t="s">
        <v>546</v>
      </c>
      <c r="B550" s="9">
        <v>1</v>
      </c>
    </row>
    <row r="551" spans="1:2" x14ac:dyDescent="0.35">
      <c r="A551" s="8" t="s">
        <v>547</v>
      </c>
      <c r="B551" s="9">
        <v>1</v>
      </c>
    </row>
    <row r="552" spans="1:2" x14ac:dyDescent="0.35">
      <c r="A552" s="8" t="s">
        <v>548</v>
      </c>
      <c r="B552" s="9">
        <v>1</v>
      </c>
    </row>
    <row r="553" spans="1:2" ht="29" x14ac:dyDescent="0.35">
      <c r="A553" s="8" t="s">
        <v>549</v>
      </c>
      <c r="B553" s="9">
        <v>1</v>
      </c>
    </row>
    <row r="554" spans="1:2" x14ac:dyDescent="0.35">
      <c r="A554" s="8" t="s">
        <v>550</v>
      </c>
      <c r="B554" s="9">
        <v>1</v>
      </c>
    </row>
    <row r="555" spans="1:2" x14ac:dyDescent="0.35">
      <c r="A555" s="8" t="s">
        <v>551</v>
      </c>
      <c r="B555" s="9">
        <v>1</v>
      </c>
    </row>
    <row r="556" spans="1:2" x14ac:dyDescent="0.35">
      <c r="A556" s="8" t="s">
        <v>552</v>
      </c>
      <c r="B556" s="9">
        <v>1</v>
      </c>
    </row>
    <row r="557" spans="1:2" x14ac:dyDescent="0.35">
      <c r="A557" s="8" t="s">
        <v>553</v>
      </c>
      <c r="B557" s="9">
        <v>1</v>
      </c>
    </row>
    <row r="558" spans="1:2" x14ac:dyDescent="0.35">
      <c r="A558" s="8" t="s">
        <v>554</v>
      </c>
      <c r="B558" s="9">
        <v>1</v>
      </c>
    </row>
    <row r="559" spans="1:2" x14ac:dyDescent="0.35">
      <c r="A559" s="8" t="s">
        <v>555</v>
      </c>
      <c r="B559" s="9">
        <v>1</v>
      </c>
    </row>
    <row r="560" spans="1:2" x14ac:dyDescent="0.35">
      <c r="A560" s="8" t="s">
        <v>556</v>
      </c>
      <c r="B560" s="9">
        <v>1</v>
      </c>
    </row>
    <row r="561" spans="1:2" x14ac:dyDescent="0.35">
      <c r="A561" s="8" t="s">
        <v>557</v>
      </c>
      <c r="B561" s="9">
        <v>1</v>
      </c>
    </row>
    <row r="562" spans="1:2" x14ac:dyDescent="0.35">
      <c r="A562" s="8" t="s">
        <v>558</v>
      </c>
      <c r="B562" s="9">
        <v>1</v>
      </c>
    </row>
    <row r="563" spans="1:2" x14ac:dyDescent="0.35">
      <c r="A563" s="8" t="s">
        <v>559</v>
      </c>
      <c r="B563" s="9">
        <v>1</v>
      </c>
    </row>
    <row r="564" spans="1:2" x14ac:dyDescent="0.35">
      <c r="A564" s="8" t="s">
        <v>560</v>
      </c>
      <c r="B564" s="9">
        <v>1</v>
      </c>
    </row>
    <row r="565" spans="1:2" x14ac:dyDescent="0.35">
      <c r="A565" s="8" t="s">
        <v>561</v>
      </c>
      <c r="B565" s="9">
        <v>1</v>
      </c>
    </row>
    <row r="566" spans="1:2" x14ac:dyDescent="0.35">
      <c r="A566" s="8" t="s">
        <v>562</v>
      </c>
      <c r="B566" s="9">
        <v>1</v>
      </c>
    </row>
    <row r="567" spans="1:2" x14ac:dyDescent="0.35">
      <c r="A567" s="8" t="s">
        <v>563</v>
      </c>
      <c r="B567" s="9">
        <v>1</v>
      </c>
    </row>
    <row r="568" spans="1:2" x14ac:dyDescent="0.35">
      <c r="A568" s="8" t="s">
        <v>564</v>
      </c>
      <c r="B568" s="9">
        <v>1</v>
      </c>
    </row>
    <row r="569" spans="1:2" x14ac:dyDescent="0.35">
      <c r="A569" s="8" t="s">
        <v>565</v>
      </c>
      <c r="B569" s="9">
        <v>1</v>
      </c>
    </row>
    <row r="570" spans="1:2" x14ac:dyDescent="0.35">
      <c r="A570" s="8" t="s">
        <v>566</v>
      </c>
      <c r="B570" s="9">
        <v>1</v>
      </c>
    </row>
    <row r="571" spans="1:2" x14ac:dyDescent="0.35">
      <c r="A571" s="8" t="s">
        <v>567</v>
      </c>
      <c r="B571" s="9">
        <v>1</v>
      </c>
    </row>
    <row r="572" spans="1:2" x14ac:dyDescent="0.35">
      <c r="A572" s="8" t="s">
        <v>568</v>
      </c>
      <c r="B572" s="9">
        <v>1</v>
      </c>
    </row>
    <row r="573" spans="1:2" x14ac:dyDescent="0.35">
      <c r="A573" s="8" t="s">
        <v>569</v>
      </c>
      <c r="B573" s="9">
        <v>1</v>
      </c>
    </row>
    <row r="574" spans="1:2" x14ac:dyDescent="0.35">
      <c r="A574" s="8" t="s">
        <v>570</v>
      </c>
      <c r="B574" s="9">
        <v>1</v>
      </c>
    </row>
    <row r="575" spans="1:2" x14ac:dyDescent="0.35">
      <c r="A575" s="8" t="s">
        <v>571</v>
      </c>
      <c r="B575" s="9">
        <v>1</v>
      </c>
    </row>
    <row r="576" spans="1:2" x14ac:dyDescent="0.35">
      <c r="A576" s="8" t="s">
        <v>572</v>
      </c>
      <c r="B576" s="9">
        <v>1</v>
      </c>
    </row>
    <row r="577" spans="1:2" x14ac:dyDescent="0.35">
      <c r="A577" s="8" t="s">
        <v>573</v>
      </c>
      <c r="B577" s="9">
        <v>1</v>
      </c>
    </row>
    <row r="578" spans="1:2" x14ac:dyDescent="0.35">
      <c r="A578" s="8" t="s">
        <v>574</v>
      </c>
      <c r="B578" s="9">
        <v>1</v>
      </c>
    </row>
    <row r="579" spans="1:2" x14ac:dyDescent="0.35">
      <c r="A579" s="8" t="s">
        <v>575</v>
      </c>
      <c r="B579" s="9">
        <v>1</v>
      </c>
    </row>
    <row r="580" spans="1:2" x14ac:dyDescent="0.35">
      <c r="A580" s="8" t="s">
        <v>576</v>
      </c>
      <c r="B580" s="9">
        <v>1</v>
      </c>
    </row>
    <row r="581" spans="1:2" x14ac:dyDescent="0.35">
      <c r="A581" s="8" t="s">
        <v>577</v>
      </c>
      <c r="B581" s="9">
        <v>1</v>
      </c>
    </row>
    <row r="582" spans="1:2" x14ac:dyDescent="0.35">
      <c r="A582" s="8" t="s">
        <v>578</v>
      </c>
      <c r="B582" s="9">
        <v>1</v>
      </c>
    </row>
    <row r="583" spans="1:2" x14ac:dyDescent="0.35">
      <c r="A583" s="8" t="s">
        <v>579</v>
      </c>
      <c r="B583" s="9">
        <v>1</v>
      </c>
    </row>
    <row r="584" spans="1:2" x14ac:dyDescent="0.35">
      <c r="A584" s="8" t="s">
        <v>580</v>
      </c>
      <c r="B584" s="9">
        <v>1</v>
      </c>
    </row>
    <row r="585" spans="1:2" x14ac:dyDescent="0.35">
      <c r="A585" s="8" t="s">
        <v>581</v>
      </c>
      <c r="B585" s="9">
        <v>1</v>
      </c>
    </row>
    <row r="586" spans="1:2" x14ac:dyDescent="0.35">
      <c r="A586" s="8" t="s">
        <v>582</v>
      </c>
      <c r="B586" s="9">
        <v>1</v>
      </c>
    </row>
    <row r="587" spans="1:2" x14ac:dyDescent="0.35">
      <c r="A587" s="8" t="s">
        <v>583</v>
      </c>
      <c r="B587" s="9">
        <v>1</v>
      </c>
    </row>
    <row r="588" spans="1:2" x14ac:dyDescent="0.35">
      <c r="A588" s="8" t="s">
        <v>584</v>
      </c>
      <c r="B588" s="9">
        <v>1</v>
      </c>
    </row>
    <row r="589" spans="1:2" x14ac:dyDescent="0.35">
      <c r="A589" s="8" t="s">
        <v>585</v>
      </c>
      <c r="B589" s="9">
        <v>1</v>
      </c>
    </row>
    <row r="590" spans="1:2" x14ac:dyDescent="0.35">
      <c r="A590" s="8" t="s">
        <v>586</v>
      </c>
      <c r="B590" s="9">
        <v>1</v>
      </c>
    </row>
    <row r="591" spans="1:2" x14ac:dyDescent="0.35">
      <c r="A591" s="8" t="s">
        <v>587</v>
      </c>
      <c r="B591" s="9">
        <v>1</v>
      </c>
    </row>
    <row r="592" spans="1:2" x14ac:dyDescent="0.35">
      <c r="A592" s="8" t="s">
        <v>588</v>
      </c>
      <c r="B592" s="9">
        <v>1</v>
      </c>
    </row>
    <row r="593" spans="1:2" x14ac:dyDescent="0.35">
      <c r="A593" s="8" t="s">
        <v>589</v>
      </c>
      <c r="B593" s="9">
        <v>1</v>
      </c>
    </row>
    <row r="594" spans="1:2" x14ac:dyDescent="0.35">
      <c r="A594" s="8" t="s">
        <v>590</v>
      </c>
      <c r="B594" s="9">
        <v>1</v>
      </c>
    </row>
    <row r="595" spans="1:2" x14ac:dyDescent="0.35">
      <c r="A595" s="8" t="s">
        <v>591</v>
      </c>
      <c r="B595" s="9">
        <v>1</v>
      </c>
    </row>
    <row r="596" spans="1:2" x14ac:dyDescent="0.35">
      <c r="A596" s="8" t="s">
        <v>592</v>
      </c>
      <c r="B596" s="9">
        <v>1</v>
      </c>
    </row>
    <row r="597" spans="1:2" x14ac:dyDescent="0.35">
      <c r="A597" s="8" t="s">
        <v>593</v>
      </c>
      <c r="B597" s="9">
        <v>1</v>
      </c>
    </row>
    <row r="598" spans="1:2" x14ac:dyDescent="0.35">
      <c r="A598" s="8" t="s">
        <v>594</v>
      </c>
      <c r="B598" s="9">
        <v>1</v>
      </c>
    </row>
    <row r="599" spans="1:2" x14ac:dyDescent="0.35">
      <c r="A599" s="8" t="s">
        <v>595</v>
      </c>
      <c r="B599" s="9">
        <v>1</v>
      </c>
    </row>
    <row r="600" spans="1:2" x14ac:dyDescent="0.35">
      <c r="A600" s="8" t="s">
        <v>596</v>
      </c>
      <c r="B600" s="9">
        <v>1</v>
      </c>
    </row>
    <row r="601" spans="1:2" x14ac:dyDescent="0.35">
      <c r="A601" s="8" t="s">
        <v>597</v>
      </c>
      <c r="B601" s="9">
        <v>1</v>
      </c>
    </row>
    <row r="602" spans="1:2" ht="29" x14ac:dyDescent="0.35">
      <c r="A602" s="8" t="s">
        <v>598</v>
      </c>
      <c r="B602" s="9">
        <v>1</v>
      </c>
    </row>
    <row r="603" spans="1:2" x14ac:dyDescent="0.35">
      <c r="A603" s="8" t="s">
        <v>599</v>
      </c>
      <c r="B603" s="9">
        <v>1</v>
      </c>
    </row>
    <row r="604" spans="1:2" x14ac:dyDescent="0.35">
      <c r="A604" s="8" t="s">
        <v>600</v>
      </c>
      <c r="B604" s="9">
        <v>1</v>
      </c>
    </row>
    <row r="605" spans="1:2" x14ac:dyDescent="0.35">
      <c r="A605" s="8" t="s">
        <v>601</v>
      </c>
      <c r="B605" s="9">
        <v>1</v>
      </c>
    </row>
    <row r="606" spans="1:2" x14ac:dyDescent="0.35">
      <c r="A606" s="8" t="s">
        <v>602</v>
      </c>
      <c r="B606" s="9">
        <v>1</v>
      </c>
    </row>
    <row r="607" spans="1:2" x14ac:dyDescent="0.35">
      <c r="A607" s="8" t="s">
        <v>603</v>
      </c>
      <c r="B607" s="9">
        <v>1</v>
      </c>
    </row>
    <row r="608" spans="1:2" x14ac:dyDescent="0.35">
      <c r="A608" s="8" t="s">
        <v>604</v>
      </c>
      <c r="B608" s="9">
        <v>1</v>
      </c>
    </row>
    <row r="609" spans="1:2" x14ac:dyDescent="0.35">
      <c r="A609" s="8" t="s">
        <v>605</v>
      </c>
      <c r="B609" s="9">
        <v>1</v>
      </c>
    </row>
    <row r="610" spans="1:2" x14ac:dyDescent="0.35">
      <c r="A610" s="8" t="s">
        <v>606</v>
      </c>
      <c r="B610" s="9">
        <v>1</v>
      </c>
    </row>
    <row r="611" spans="1:2" x14ac:dyDescent="0.35">
      <c r="A611" s="8" t="s">
        <v>607</v>
      </c>
      <c r="B611" s="9">
        <v>1</v>
      </c>
    </row>
    <row r="612" spans="1:2" x14ac:dyDescent="0.35">
      <c r="A612" s="8" t="s">
        <v>608</v>
      </c>
      <c r="B612" s="9">
        <v>1</v>
      </c>
    </row>
    <row r="613" spans="1:2" x14ac:dyDescent="0.35">
      <c r="A613" s="8" t="s">
        <v>609</v>
      </c>
      <c r="B613" s="9">
        <v>1</v>
      </c>
    </row>
    <row r="614" spans="1:2" x14ac:dyDescent="0.35">
      <c r="A614" s="8" t="s">
        <v>610</v>
      </c>
      <c r="B614" s="9">
        <v>1</v>
      </c>
    </row>
    <row r="615" spans="1:2" x14ac:dyDescent="0.35">
      <c r="A615" s="8" t="s">
        <v>611</v>
      </c>
      <c r="B615" s="9">
        <v>1</v>
      </c>
    </row>
    <row r="616" spans="1:2" x14ac:dyDescent="0.35">
      <c r="A616" s="10" t="s">
        <v>612</v>
      </c>
      <c r="B616" s="11">
        <v>1</v>
      </c>
    </row>
  </sheetData>
  <mergeCells count="1">
    <mergeCell ref="H1:L1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ECAC-6BCE-41AB-A461-56F7E02AB95A}">
  <dimension ref="A1:B56"/>
  <sheetViews>
    <sheetView workbookViewId="0">
      <selection activeCell="H13" sqref="H13"/>
    </sheetView>
  </sheetViews>
  <sheetFormatPr baseColWidth="10" defaultRowHeight="14.5" x14ac:dyDescent="0.35"/>
  <cols>
    <col min="1" max="1" width="27.7265625" customWidth="1"/>
    <col min="2" max="2" width="11.6328125" customWidth="1"/>
  </cols>
  <sheetData>
    <row r="1" spans="1:2" x14ac:dyDescent="0.35">
      <c r="A1" s="1" t="s">
        <v>901</v>
      </c>
    </row>
    <row r="3" spans="1:2" x14ac:dyDescent="0.35">
      <c r="A3" s="17" t="s">
        <v>919</v>
      </c>
    </row>
    <row r="5" spans="1:2" x14ac:dyDescent="0.35">
      <c r="A5" s="38" t="s">
        <v>613</v>
      </c>
      <c r="B5" s="39" t="s">
        <v>913</v>
      </c>
    </row>
    <row r="6" spans="1:2" x14ac:dyDescent="0.35">
      <c r="A6" s="8" t="s">
        <v>739</v>
      </c>
      <c r="B6" s="9">
        <v>8</v>
      </c>
    </row>
    <row r="7" spans="1:2" x14ac:dyDescent="0.35">
      <c r="A7" s="8" t="s">
        <v>744</v>
      </c>
      <c r="B7" s="9">
        <v>5</v>
      </c>
    </row>
    <row r="8" spans="1:2" x14ac:dyDescent="0.35">
      <c r="A8" s="8" t="s">
        <v>815</v>
      </c>
      <c r="B8" s="9">
        <v>4</v>
      </c>
    </row>
    <row r="9" spans="1:2" x14ac:dyDescent="0.35">
      <c r="A9" s="8" t="s">
        <v>738</v>
      </c>
      <c r="B9" s="9">
        <v>4</v>
      </c>
    </row>
    <row r="10" spans="1:2" x14ac:dyDescent="0.35">
      <c r="A10" s="8" t="s">
        <v>684</v>
      </c>
      <c r="B10" s="9">
        <v>3</v>
      </c>
    </row>
    <row r="11" spans="1:2" x14ac:dyDescent="0.35">
      <c r="A11" s="8" t="s">
        <v>906</v>
      </c>
      <c r="B11" s="9">
        <v>3</v>
      </c>
    </row>
    <row r="12" spans="1:2" x14ac:dyDescent="0.35">
      <c r="A12" s="8" t="s">
        <v>675</v>
      </c>
      <c r="B12" s="9">
        <v>2</v>
      </c>
    </row>
    <row r="13" spans="1:2" x14ac:dyDescent="0.35">
      <c r="A13" s="8" t="s">
        <v>619</v>
      </c>
      <c r="B13" s="9">
        <v>2</v>
      </c>
    </row>
    <row r="14" spans="1:2" x14ac:dyDescent="0.35">
      <c r="A14" s="8" t="s">
        <v>730</v>
      </c>
      <c r="B14" s="9">
        <v>2</v>
      </c>
    </row>
    <row r="15" spans="1:2" x14ac:dyDescent="0.35">
      <c r="A15" s="8" t="s">
        <v>682</v>
      </c>
      <c r="B15" s="9">
        <v>2</v>
      </c>
    </row>
    <row r="16" spans="1:2" x14ac:dyDescent="0.35">
      <c r="A16" s="8" t="s">
        <v>778</v>
      </c>
      <c r="B16" s="9">
        <v>2</v>
      </c>
    </row>
    <row r="17" spans="1:2" x14ac:dyDescent="0.35">
      <c r="A17" s="8" t="s">
        <v>912</v>
      </c>
      <c r="B17" s="9">
        <v>2</v>
      </c>
    </row>
    <row r="18" spans="1:2" x14ac:dyDescent="0.35">
      <c r="A18" s="8" t="s">
        <v>820</v>
      </c>
      <c r="B18" s="9">
        <v>2</v>
      </c>
    </row>
    <row r="19" spans="1:2" x14ac:dyDescent="0.35">
      <c r="A19" s="8" t="s">
        <v>630</v>
      </c>
      <c r="B19" s="9">
        <v>2</v>
      </c>
    </row>
    <row r="20" spans="1:2" x14ac:dyDescent="0.35">
      <c r="A20" s="8" t="s">
        <v>687</v>
      </c>
      <c r="B20" s="9">
        <v>2</v>
      </c>
    </row>
    <row r="21" spans="1:2" x14ac:dyDescent="0.35">
      <c r="A21" s="8" t="s">
        <v>825</v>
      </c>
      <c r="B21" s="9">
        <v>2</v>
      </c>
    </row>
    <row r="22" spans="1:2" x14ac:dyDescent="0.35">
      <c r="A22" s="8" t="s">
        <v>635</v>
      </c>
      <c r="B22" s="9">
        <v>2</v>
      </c>
    </row>
    <row r="23" spans="1:2" x14ac:dyDescent="0.35">
      <c r="A23" s="8" t="s">
        <v>754</v>
      </c>
      <c r="B23" s="9">
        <v>2</v>
      </c>
    </row>
    <row r="24" spans="1:2" x14ac:dyDescent="0.35">
      <c r="A24" s="8" t="s">
        <v>676</v>
      </c>
      <c r="B24" s="9">
        <v>1</v>
      </c>
    </row>
    <row r="25" spans="1:2" x14ac:dyDescent="0.35">
      <c r="A25" s="8" t="s">
        <v>770</v>
      </c>
      <c r="B25" s="9">
        <v>1</v>
      </c>
    </row>
    <row r="26" spans="1:2" x14ac:dyDescent="0.35">
      <c r="A26" s="8" t="s">
        <v>809</v>
      </c>
      <c r="B26" s="9">
        <v>1</v>
      </c>
    </row>
    <row r="27" spans="1:2" x14ac:dyDescent="0.35">
      <c r="A27" s="8" t="s">
        <v>812</v>
      </c>
      <c r="B27" s="9">
        <v>1</v>
      </c>
    </row>
    <row r="28" spans="1:2" x14ac:dyDescent="0.35">
      <c r="A28" s="8" t="s">
        <v>732</v>
      </c>
      <c r="B28" s="9">
        <v>1</v>
      </c>
    </row>
    <row r="29" spans="1:2" x14ac:dyDescent="0.35">
      <c r="A29" s="8" t="s">
        <v>677</v>
      </c>
      <c r="B29" s="9">
        <v>1</v>
      </c>
    </row>
    <row r="30" spans="1:2" x14ac:dyDescent="0.35">
      <c r="A30" s="8" t="s">
        <v>824</v>
      </c>
      <c r="B30" s="9">
        <v>1</v>
      </c>
    </row>
    <row r="31" spans="1:2" x14ac:dyDescent="0.35">
      <c r="A31" s="8" t="s">
        <v>735</v>
      </c>
      <c r="B31" s="9">
        <v>1</v>
      </c>
    </row>
    <row r="32" spans="1:2" x14ac:dyDescent="0.35">
      <c r="A32" s="8" t="s">
        <v>817</v>
      </c>
      <c r="B32" s="9">
        <v>1</v>
      </c>
    </row>
    <row r="33" spans="1:2" x14ac:dyDescent="0.35">
      <c r="A33" s="8" t="s">
        <v>776</v>
      </c>
      <c r="B33" s="9">
        <v>1</v>
      </c>
    </row>
    <row r="34" spans="1:2" x14ac:dyDescent="0.35">
      <c r="A34" s="8" t="s">
        <v>777</v>
      </c>
      <c r="B34" s="9">
        <v>1</v>
      </c>
    </row>
    <row r="35" spans="1:2" x14ac:dyDescent="0.35">
      <c r="A35" s="8" t="s">
        <v>627</v>
      </c>
      <c r="B35" s="9">
        <v>1</v>
      </c>
    </row>
    <row r="36" spans="1:2" x14ac:dyDescent="0.35">
      <c r="A36" s="8" t="s">
        <v>782</v>
      </c>
      <c r="B36" s="9">
        <v>1</v>
      </c>
    </row>
    <row r="37" spans="1:2" x14ac:dyDescent="0.35">
      <c r="A37" s="8" t="s">
        <v>686</v>
      </c>
      <c r="B37" s="9">
        <v>1</v>
      </c>
    </row>
    <row r="38" spans="1:2" x14ac:dyDescent="0.35">
      <c r="A38" s="8" t="s">
        <v>644</v>
      </c>
      <c r="B38" s="9">
        <v>1</v>
      </c>
    </row>
    <row r="39" spans="1:2" x14ac:dyDescent="0.35">
      <c r="A39" s="8" t="s">
        <v>690</v>
      </c>
      <c r="B39" s="9">
        <v>1</v>
      </c>
    </row>
    <row r="40" spans="1:2" x14ac:dyDescent="0.35">
      <c r="A40" s="8" t="s">
        <v>827</v>
      </c>
      <c r="B40" s="9">
        <v>1</v>
      </c>
    </row>
    <row r="41" spans="1:2" x14ac:dyDescent="0.35">
      <c r="A41" s="8" t="s">
        <v>828</v>
      </c>
      <c r="B41" s="9">
        <v>1</v>
      </c>
    </row>
    <row r="42" spans="1:2" x14ac:dyDescent="0.35">
      <c r="A42" s="8" t="s">
        <v>829</v>
      </c>
      <c r="B42" s="9">
        <v>1</v>
      </c>
    </row>
    <row r="43" spans="1:2" x14ac:dyDescent="0.35">
      <c r="A43" s="8" t="s">
        <v>789</v>
      </c>
      <c r="B43" s="9">
        <v>1</v>
      </c>
    </row>
    <row r="44" spans="1:2" x14ac:dyDescent="0.35">
      <c r="A44" s="8" t="s">
        <v>634</v>
      </c>
      <c r="B44" s="9">
        <v>1</v>
      </c>
    </row>
    <row r="45" spans="1:2" x14ac:dyDescent="0.35">
      <c r="A45" s="8" t="s">
        <v>790</v>
      </c>
      <c r="B45" s="9">
        <v>1</v>
      </c>
    </row>
    <row r="46" spans="1:2" x14ac:dyDescent="0.35">
      <c r="A46" s="8" t="s">
        <v>749</v>
      </c>
      <c r="B46" s="9">
        <v>1</v>
      </c>
    </row>
    <row r="47" spans="1:2" x14ac:dyDescent="0.35">
      <c r="A47" s="8" t="s">
        <v>636</v>
      </c>
      <c r="B47" s="9">
        <v>1</v>
      </c>
    </row>
    <row r="48" spans="1:2" x14ac:dyDescent="0.35">
      <c r="A48" s="8" t="s">
        <v>751</v>
      </c>
      <c r="B48" s="9">
        <v>1</v>
      </c>
    </row>
    <row r="49" spans="1:2" x14ac:dyDescent="0.35">
      <c r="A49" s="8" t="s">
        <v>752</v>
      </c>
      <c r="B49" s="9">
        <v>1</v>
      </c>
    </row>
    <row r="50" spans="1:2" x14ac:dyDescent="0.35">
      <c r="A50" s="8" t="s">
        <v>626</v>
      </c>
      <c r="B50" s="9">
        <v>1</v>
      </c>
    </row>
    <row r="51" spans="1:2" x14ac:dyDescent="0.35">
      <c r="A51" s="8" t="s">
        <v>701</v>
      </c>
      <c r="B51" s="9">
        <v>1</v>
      </c>
    </row>
    <row r="52" spans="1:2" x14ac:dyDescent="0.35">
      <c r="A52" s="8" t="s">
        <v>836</v>
      </c>
      <c r="B52" s="9">
        <v>1</v>
      </c>
    </row>
    <row r="53" spans="1:2" x14ac:dyDescent="0.35">
      <c r="A53" s="8" t="s">
        <v>757</v>
      </c>
      <c r="B53" s="9">
        <v>1</v>
      </c>
    </row>
    <row r="54" spans="1:2" x14ac:dyDescent="0.35">
      <c r="A54" s="8" t="s">
        <v>837</v>
      </c>
      <c r="B54" s="9">
        <v>1</v>
      </c>
    </row>
    <row r="55" spans="1:2" x14ac:dyDescent="0.35">
      <c r="A55" s="8" t="s">
        <v>910</v>
      </c>
      <c r="B55" s="9">
        <v>1</v>
      </c>
    </row>
    <row r="56" spans="1:2" x14ac:dyDescent="0.35">
      <c r="A56" s="10" t="s">
        <v>639</v>
      </c>
      <c r="B56" s="1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2605-9AD4-401E-91E5-941A48CFCC87}">
  <dimension ref="A1:I274"/>
  <sheetViews>
    <sheetView tabSelected="1" workbookViewId="0">
      <selection activeCell="F3" sqref="F3"/>
    </sheetView>
  </sheetViews>
  <sheetFormatPr baseColWidth="10" defaultRowHeight="14.5" x14ac:dyDescent="0.35"/>
  <cols>
    <col min="1" max="1" width="21.54296875" customWidth="1"/>
    <col min="5" max="5" width="17.1796875" customWidth="1"/>
    <col min="8" max="8" width="20.90625" customWidth="1"/>
    <col min="9" max="9" width="11.6328125" customWidth="1"/>
  </cols>
  <sheetData>
    <row r="1" spans="1:9" x14ac:dyDescent="0.35">
      <c r="A1" s="1" t="s">
        <v>877</v>
      </c>
      <c r="H1" s="1" t="s">
        <v>901</v>
      </c>
    </row>
    <row r="2" spans="1:9" x14ac:dyDescent="0.35">
      <c r="A2" s="17" t="s">
        <v>922</v>
      </c>
      <c r="H2" s="17" t="s">
        <v>921</v>
      </c>
    </row>
    <row r="3" spans="1:9" x14ac:dyDescent="0.35">
      <c r="H3" s="17"/>
    </row>
    <row r="4" spans="1:9" ht="15" thickBot="1" x14ac:dyDescent="0.4">
      <c r="A4" t="s">
        <v>920</v>
      </c>
      <c r="B4" t="s">
        <v>614</v>
      </c>
      <c r="H4" t="s">
        <v>613</v>
      </c>
      <c r="I4" t="s">
        <v>913</v>
      </c>
    </row>
    <row r="5" spans="1:9" ht="15" thickBot="1" x14ac:dyDescent="0.4">
      <c r="A5" s="2" t="s">
        <v>4</v>
      </c>
      <c r="B5" s="3">
        <v>7</v>
      </c>
      <c r="D5" s="1" t="s">
        <v>877</v>
      </c>
      <c r="F5" s="56"/>
      <c r="H5" s="2" t="s">
        <v>622</v>
      </c>
      <c r="I5" s="3">
        <v>6</v>
      </c>
    </row>
    <row r="6" spans="1:9" ht="15" thickBot="1" x14ac:dyDescent="0.4">
      <c r="A6" s="4" t="s">
        <v>1</v>
      </c>
      <c r="B6" s="5">
        <v>6</v>
      </c>
      <c r="F6" s="56"/>
      <c r="H6" s="4" t="s">
        <v>738</v>
      </c>
      <c r="I6" s="5">
        <v>6</v>
      </c>
    </row>
    <row r="7" spans="1:9" ht="37" thickBot="1" x14ac:dyDescent="0.4">
      <c r="A7" s="4" t="s">
        <v>0</v>
      </c>
      <c r="B7" s="5">
        <v>5</v>
      </c>
      <c r="D7" s="160" t="s">
        <v>898</v>
      </c>
      <c r="E7" s="160" t="s">
        <v>899</v>
      </c>
      <c r="F7" s="168" t="s">
        <v>900</v>
      </c>
      <c r="H7" s="4" t="s">
        <v>686</v>
      </c>
      <c r="I7" s="5">
        <v>6</v>
      </c>
    </row>
    <row r="8" spans="1:9" ht="15" thickBot="1" x14ac:dyDescent="0.4">
      <c r="A8" s="4" t="s">
        <v>15</v>
      </c>
      <c r="B8" s="5">
        <v>5</v>
      </c>
      <c r="D8" s="161">
        <v>1</v>
      </c>
      <c r="E8" s="161">
        <v>231</v>
      </c>
      <c r="F8" s="162">
        <f>231/270</f>
        <v>0.85555555555555551</v>
      </c>
      <c r="H8" s="4" t="s">
        <v>735</v>
      </c>
      <c r="I8" s="5">
        <v>5</v>
      </c>
    </row>
    <row r="9" spans="1:9" ht="15" thickBot="1" x14ac:dyDescent="0.4">
      <c r="A9" s="4" t="s">
        <v>9</v>
      </c>
      <c r="B9" s="5">
        <v>5</v>
      </c>
      <c r="D9" s="161">
        <v>2</v>
      </c>
      <c r="E9" s="161">
        <v>23</v>
      </c>
      <c r="F9" s="163">
        <f>23/270</f>
        <v>8.5185185185185183E-2</v>
      </c>
      <c r="H9" s="4" t="s">
        <v>621</v>
      </c>
      <c r="I9" s="5">
        <v>5</v>
      </c>
    </row>
    <row r="10" spans="1:9" ht="15" thickBot="1" x14ac:dyDescent="0.4">
      <c r="A10" s="4" t="s">
        <v>3</v>
      </c>
      <c r="B10" s="5">
        <v>4</v>
      </c>
      <c r="D10" s="161">
        <v>3</v>
      </c>
      <c r="E10" s="161">
        <v>8</v>
      </c>
      <c r="F10" s="163">
        <f>8/270</f>
        <v>2.9629629629629631E-2</v>
      </c>
      <c r="H10" s="4" t="s">
        <v>616</v>
      </c>
      <c r="I10" s="5">
        <v>4</v>
      </c>
    </row>
    <row r="11" spans="1:9" ht="15" thickBot="1" x14ac:dyDescent="0.4">
      <c r="A11" s="4" t="s">
        <v>13</v>
      </c>
      <c r="B11" s="5">
        <v>4</v>
      </c>
      <c r="D11" s="161">
        <v>4</v>
      </c>
      <c r="E11" s="161">
        <v>3</v>
      </c>
      <c r="F11" s="163">
        <f>3/270</f>
        <v>1.1111111111111112E-2</v>
      </c>
      <c r="H11" s="4" t="s">
        <v>730</v>
      </c>
      <c r="I11" s="5">
        <v>4</v>
      </c>
    </row>
    <row r="12" spans="1:9" ht="15" thickBot="1" x14ac:dyDescent="0.4">
      <c r="A12" s="4" t="s">
        <v>7</v>
      </c>
      <c r="B12" s="5">
        <v>4</v>
      </c>
      <c r="D12" s="161">
        <v>5</v>
      </c>
      <c r="E12" s="161">
        <v>3</v>
      </c>
      <c r="F12" s="163">
        <f>3/270</f>
        <v>1.1111111111111112E-2</v>
      </c>
      <c r="H12" s="4" t="s">
        <v>677</v>
      </c>
      <c r="I12" s="5">
        <v>4</v>
      </c>
    </row>
    <row r="13" spans="1:9" ht="15" thickBot="1" x14ac:dyDescent="0.4">
      <c r="A13" s="4" t="s">
        <v>31</v>
      </c>
      <c r="B13" s="5">
        <v>3</v>
      </c>
      <c r="D13" s="161">
        <v>6</v>
      </c>
      <c r="E13" s="161">
        <v>1</v>
      </c>
      <c r="F13" s="163">
        <f>1/270</f>
        <v>3.7037037037037038E-3</v>
      </c>
      <c r="H13" s="4" t="s">
        <v>907</v>
      </c>
      <c r="I13" s="5">
        <v>4</v>
      </c>
    </row>
    <row r="14" spans="1:9" ht="15" thickBot="1" x14ac:dyDescent="0.4">
      <c r="A14" s="4" t="s">
        <v>14</v>
      </c>
      <c r="B14" s="5">
        <v>3</v>
      </c>
      <c r="D14" s="161">
        <v>7</v>
      </c>
      <c r="E14" s="161">
        <v>1</v>
      </c>
      <c r="F14" s="163">
        <f>1/270</f>
        <v>3.7037037037037038E-3</v>
      </c>
      <c r="H14" s="4" t="s">
        <v>815</v>
      </c>
      <c r="I14" s="5">
        <v>4</v>
      </c>
    </row>
    <row r="15" spans="1:9" ht="15" thickBot="1" x14ac:dyDescent="0.4">
      <c r="A15" s="4" t="s">
        <v>8</v>
      </c>
      <c r="B15" s="5">
        <v>3</v>
      </c>
      <c r="H15" s="4" t="s">
        <v>682</v>
      </c>
      <c r="I15" s="5">
        <v>4</v>
      </c>
    </row>
    <row r="16" spans="1:9" ht="15" thickBot="1" x14ac:dyDescent="0.4">
      <c r="A16" s="4" t="s">
        <v>35</v>
      </c>
      <c r="B16" s="5">
        <v>3</v>
      </c>
      <c r="D16" s="169" t="s">
        <v>668</v>
      </c>
      <c r="E16" s="169">
        <f>SUM(E8:E14)</f>
        <v>270</v>
      </c>
      <c r="H16" s="4" t="s">
        <v>736</v>
      </c>
      <c r="I16" s="5">
        <v>4</v>
      </c>
    </row>
    <row r="17" spans="1:9" ht="15" thickBot="1" x14ac:dyDescent="0.4">
      <c r="A17" s="4" t="s">
        <v>36</v>
      </c>
      <c r="B17" s="5">
        <v>3</v>
      </c>
      <c r="H17" s="4" t="s">
        <v>683</v>
      </c>
      <c r="I17" s="5">
        <v>4</v>
      </c>
    </row>
    <row r="18" spans="1:9" ht="15" thickBot="1" x14ac:dyDescent="0.4">
      <c r="A18" s="4" t="s">
        <v>37</v>
      </c>
      <c r="B18" s="5">
        <v>3</v>
      </c>
      <c r="H18" s="4" t="s">
        <v>625</v>
      </c>
      <c r="I18" s="5">
        <v>4</v>
      </c>
    </row>
    <row r="19" spans="1:9" ht="15" thickBot="1" x14ac:dyDescent="0.4">
      <c r="A19" s="4" t="s">
        <v>10</v>
      </c>
      <c r="B19" s="5">
        <v>3</v>
      </c>
      <c r="H19" s="4" t="s">
        <v>648</v>
      </c>
      <c r="I19" s="5">
        <v>4</v>
      </c>
    </row>
    <row r="20" spans="1:9" ht="15" thickBot="1" x14ac:dyDescent="0.4">
      <c r="A20" s="4" t="s">
        <v>41</v>
      </c>
      <c r="B20" s="5">
        <v>3</v>
      </c>
      <c r="H20" s="4" t="s">
        <v>629</v>
      </c>
      <c r="I20" s="5">
        <v>4</v>
      </c>
    </row>
    <row r="21" spans="1:9" ht="15" thickBot="1" x14ac:dyDescent="0.4">
      <c r="A21" s="4" t="s">
        <v>42</v>
      </c>
      <c r="B21" s="5">
        <v>2</v>
      </c>
      <c r="H21" s="4" t="s">
        <v>631</v>
      </c>
      <c r="I21" s="5">
        <v>4</v>
      </c>
    </row>
    <row r="22" spans="1:9" ht="15" thickBot="1" x14ac:dyDescent="0.4">
      <c r="A22" s="4" t="s">
        <v>44</v>
      </c>
      <c r="B22" s="5">
        <v>2</v>
      </c>
      <c r="H22" s="4" t="s">
        <v>633</v>
      </c>
      <c r="I22" s="5">
        <v>4</v>
      </c>
    </row>
    <row r="23" spans="1:9" ht="15" thickBot="1" x14ac:dyDescent="0.4">
      <c r="A23" s="4" t="s">
        <v>49</v>
      </c>
      <c r="B23" s="5">
        <v>2</v>
      </c>
      <c r="H23" s="4" t="s">
        <v>787</v>
      </c>
      <c r="I23" s="5">
        <v>4</v>
      </c>
    </row>
    <row r="24" spans="1:9" ht="15" thickBot="1" x14ac:dyDescent="0.4">
      <c r="A24" s="4" t="s">
        <v>50</v>
      </c>
      <c r="B24" s="5">
        <v>2</v>
      </c>
      <c r="H24" s="4" t="s">
        <v>637</v>
      </c>
      <c r="I24" s="5">
        <v>4</v>
      </c>
    </row>
    <row r="25" spans="1:9" ht="15" thickBot="1" x14ac:dyDescent="0.4">
      <c r="A25" s="4" t="s">
        <v>51</v>
      </c>
      <c r="B25" s="5">
        <v>2</v>
      </c>
      <c r="H25" s="4" t="s">
        <v>911</v>
      </c>
      <c r="I25" s="5">
        <v>3</v>
      </c>
    </row>
    <row r="26" spans="1:9" ht="15" thickBot="1" x14ac:dyDescent="0.4">
      <c r="A26" s="4" t="s">
        <v>18</v>
      </c>
      <c r="B26" s="5">
        <v>2</v>
      </c>
      <c r="H26" s="4" t="s">
        <v>731</v>
      </c>
      <c r="I26" s="5">
        <v>3</v>
      </c>
    </row>
    <row r="27" spans="1:9" ht="29.5" thickBot="1" x14ac:dyDescent="0.4">
      <c r="A27" s="4" t="s">
        <v>53</v>
      </c>
      <c r="B27" s="5">
        <v>2</v>
      </c>
      <c r="H27" s="4" t="s">
        <v>679</v>
      </c>
      <c r="I27" s="5">
        <v>3</v>
      </c>
    </row>
    <row r="28" spans="1:9" ht="15" thickBot="1" x14ac:dyDescent="0.4">
      <c r="A28" s="4" t="s">
        <v>56</v>
      </c>
      <c r="B28" s="5">
        <v>2</v>
      </c>
      <c r="H28" s="4" t="s">
        <v>681</v>
      </c>
      <c r="I28" s="5">
        <v>3</v>
      </c>
    </row>
    <row r="29" spans="1:9" ht="15" thickBot="1" x14ac:dyDescent="0.4">
      <c r="A29" s="4" t="s">
        <v>63</v>
      </c>
      <c r="B29" s="5">
        <v>2</v>
      </c>
      <c r="H29" s="4" t="s">
        <v>817</v>
      </c>
      <c r="I29" s="5">
        <v>3</v>
      </c>
    </row>
    <row r="30" spans="1:9" ht="15" thickBot="1" x14ac:dyDescent="0.4">
      <c r="A30" s="4" t="s">
        <v>66</v>
      </c>
      <c r="B30" s="5">
        <v>2</v>
      </c>
      <c r="H30" s="4" t="s">
        <v>623</v>
      </c>
      <c r="I30" s="5">
        <v>3</v>
      </c>
    </row>
    <row r="31" spans="1:9" ht="15" thickBot="1" x14ac:dyDescent="0.4">
      <c r="A31" s="4" t="s">
        <v>68</v>
      </c>
      <c r="B31" s="5">
        <v>2</v>
      </c>
      <c r="H31" s="4" t="s">
        <v>624</v>
      </c>
      <c r="I31" s="5">
        <v>3</v>
      </c>
    </row>
    <row r="32" spans="1:9" ht="15" thickBot="1" x14ac:dyDescent="0.4">
      <c r="A32" s="4" t="s">
        <v>30</v>
      </c>
      <c r="B32" s="5">
        <v>2</v>
      </c>
      <c r="H32" s="4" t="s">
        <v>819</v>
      </c>
      <c r="I32" s="5">
        <v>3</v>
      </c>
    </row>
    <row r="33" spans="1:9" ht="44" thickBot="1" x14ac:dyDescent="0.4">
      <c r="A33" s="4" t="s">
        <v>72</v>
      </c>
      <c r="B33" s="5">
        <v>2</v>
      </c>
      <c r="H33" s="4" t="s">
        <v>820</v>
      </c>
      <c r="I33" s="5">
        <v>3</v>
      </c>
    </row>
    <row r="34" spans="1:9" ht="15" thickBot="1" x14ac:dyDescent="0.4">
      <c r="A34" s="4" t="s">
        <v>74</v>
      </c>
      <c r="B34" s="5">
        <v>2</v>
      </c>
      <c r="H34" s="4" t="s">
        <v>760</v>
      </c>
      <c r="I34" s="5">
        <v>3</v>
      </c>
    </row>
    <row r="35" spans="1:9" ht="15" thickBot="1" x14ac:dyDescent="0.4">
      <c r="A35" s="4" t="s">
        <v>82</v>
      </c>
      <c r="B35" s="5">
        <v>2</v>
      </c>
      <c r="H35" s="4" t="s">
        <v>644</v>
      </c>
      <c r="I35" s="5">
        <v>3</v>
      </c>
    </row>
    <row r="36" spans="1:9" ht="15" thickBot="1" x14ac:dyDescent="0.4">
      <c r="A36" s="4" t="s">
        <v>83</v>
      </c>
      <c r="B36" s="5">
        <v>2</v>
      </c>
      <c r="H36" s="4" t="s">
        <v>630</v>
      </c>
      <c r="I36" s="5">
        <v>3</v>
      </c>
    </row>
    <row r="37" spans="1:9" ht="15" thickBot="1" x14ac:dyDescent="0.4">
      <c r="A37" s="4" t="s">
        <v>86</v>
      </c>
      <c r="B37" s="5">
        <v>2</v>
      </c>
      <c r="H37" s="4" t="s">
        <v>632</v>
      </c>
      <c r="I37" s="5">
        <v>3</v>
      </c>
    </row>
    <row r="38" spans="1:9" ht="15" thickBot="1" x14ac:dyDescent="0.4">
      <c r="A38" s="4" t="s">
        <v>91</v>
      </c>
      <c r="B38" s="5">
        <v>2</v>
      </c>
      <c r="H38" s="4" t="s">
        <v>690</v>
      </c>
      <c r="I38" s="5">
        <v>3</v>
      </c>
    </row>
    <row r="39" spans="1:9" ht="15" thickBot="1" x14ac:dyDescent="0.4">
      <c r="A39" s="4" t="s">
        <v>20</v>
      </c>
      <c r="B39" s="5">
        <v>2</v>
      </c>
      <c r="H39" s="4" t="s">
        <v>693</v>
      </c>
      <c r="I39" s="5">
        <v>3</v>
      </c>
    </row>
    <row r="40" spans="1:9" ht="15" thickBot="1" x14ac:dyDescent="0.4">
      <c r="A40" s="4" t="s">
        <v>100</v>
      </c>
      <c r="B40" s="5">
        <v>2</v>
      </c>
      <c r="H40" s="4" t="s">
        <v>743</v>
      </c>
      <c r="I40" s="5">
        <v>3</v>
      </c>
    </row>
    <row r="41" spans="1:9" ht="15" thickBot="1" x14ac:dyDescent="0.4">
      <c r="A41" s="4" t="s">
        <v>101</v>
      </c>
      <c r="B41" s="5">
        <v>2</v>
      </c>
      <c r="H41" s="4" t="s">
        <v>694</v>
      </c>
      <c r="I41" s="5">
        <v>3</v>
      </c>
    </row>
    <row r="42" spans="1:9" ht="29.5" thickBot="1" x14ac:dyDescent="0.4">
      <c r="A42" s="4" t="s">
        <v>102</v>
      </c>
      <c r="B42" s="5">
        <v>2</v>
      </c>
      <c r="H42" s="4" t="s">
        <v>745</v>
      </c>
      <c r="I42" s="5">
        <v>3</v>
      </c>
    </row>
    <row r="43" spans="1:9" ht="15" thickBot="1" x14ac:dyDescent="0.4">
      <c r="A43" s="4" t="s">
        <v>111</v>
      </c>
      <c r="B43" s="5">
        <v>2</v>
      </c>
      <c r="H43" s="4" t="s">
        <v>905</v>
      </c>
      <c r="I43" s="5">
        <v>3</v>
      </c>
    </row>
    <row r="44" spans="1:9" ht="15" thickBot="1" x14ac:dyDescent="0.4">
      <c r="A44" s="4" t="s">
        <v>117</v>
      </c>
      <c r="B44" s="5">
        <v>1</v>
      </c>
      <c r="H44" s="4" t="s">
        <v>635</v>
      </c>
      <c r="I44" s="5">
        <v>3</v>
      </c>
    </row>
    <row r="45" spans="1:9" ht="15" thickBot="1" x14ac:dyDescent="0.4">
      <c r="A45" s="4" t="s">
        <v>43</v>
      </c>
      <c r="B45" s="5">
        <v>1</v>
      </c>
      <c r="H45" s="4" t="s">
        <v>749</v>
      </c>
      <c r="I45" s="5">
        <v>3</v>
      </c>
    </row>
    <row r="46" spans="1:9" ht="15" thickBot="1" x14ac:dyDescent="0.4">
      <c r="A46" s="4" t="s">
        <v>122</v>
      </c>
      <c r="B46" s="5">
        <v>1</v>
      </c>
      <c r="H46" s="4" t="s">
        <v>636</v>
      </c>
      <c r="I46" s="5">
        <v>3</v>
      </c>
    </row>
    <row r="47" spans="1:9" ht="15" thickBot="1" x14ac:dyDescent="0.4">
      <c r="A47" s="4" t="s">
        <v>125</v>
      </c>
      <c r="B47" s="5">
        <v>1</v>
      </c>
      <c r="H47" s="4" t="s">
        <v>752</v>
      </c>
      <c r="I47" s="5">
        <v>3</v>
      </c>
    </row>
    <row r="48" spans="1:9" ht="15" thickBot="1" x14ac:dyDescent="0.4">
      <c r="A48" s="4" t="s">
        <v>132</v>
      </c>
      <c r="B48" s="5">
        <v>1</v>
      </c>
      <c r="H48" s="4" t="s">
        <v>753</v>
      </c>
      <c r="I48" s="5">
        <v>3</v>
      </c>
    </row>
    <row r="49" spans="1:9" ht="58.5" thickBot="1" x14ac:dyDescent="0.4">
      <c r="A49" s="4" t="s">
        <v>134</v>
      </c>
      <c r="B49" s="5">
        <v>1</v>
      </c>
      <c r="H49" s="4" t="s">
        <v>794</v>
      </c>
      <c r="I49" s="5">
        <v>3</v>
      </c>
    </row>
    <row r="50" spans="1:9" ht="29.5" thickBot="1" x14ac:dyDescent="0.4">
      <c r="A50" s="4" t="s">
        <v>135</v>
      </c>
      <c r="B50" s="5">
        <v>1</v>
      </c>
      <c r="H50" s="4" t="s">
        <v>754</v>
      </c>
      <c r="I50" s="5">
        <v>3</v>
      </c>
    </row>
    <row r="51" spans="1:9" ht="15" thickBot="1" x14ac:dyDescent="0.4">
      <c r="A51" s="4" t="s">
        <v>142</v>
      </c>
      <c r="B51" s="5">
        <v>1</v>
      </c>
      <c r="H51" s="4" t="s">
        <v>755</v>
      </c>
      <c r="I51" s="5">
        <v>3</v>
      </c>
    </row>
    <row r="52" spans="1:9" ht="15" thickBot="1" x14ac:dyDescent="0.4">
      <c r="A52" s="4" t="s">
        <v>143</v>
      </c>
      <c r="B52" s="5">
        <v>1</v>
      </c>
      <c r="H52" s="4" t="s">
        <v>700</v>
      </c>
      <c r="I52" s="5">
        <v>3</v>
      </c>
    </row>
    <row r="53" spans="1:9" ht="15" thickBot="1" x14ac:dyDescent="0.4">
      <c r="A53" s="4" t="s">
        <v>145</v>
      </c>
      <c r="B53" s="5">
        <v>1</v>
      </c>
      <c r="H53" s="4" t="s">
        <v>796</v>
      </c>
      <c r="I53" s="5">
        <v>3</v>
      </c>
    </row>
    <row r="54" spans="1:9" ht="15" thickBot="1" x14ac:dyDescent="0.4">
      <c r="A54" s="4" t="s">
        <v>155</v>
      </c>
      <c r="B54" s="5">
        <v>1</v>
      </c>
      <c r="H54" s="4" t="s">
        <v>837</v>
      </c>
      <c r="I54" s="5">
        <v>3</v>
      </c>
    </row>
    <row r="55" spans="1:9" ht="15" thickBot="1" x14ac:dyDescent="0.4">
      <c r="A55" s="4" t="s">
        <v>160</v>
      </c>
      <c r="B55" s="5">
        <v>1</v>
      </c>
      <c r="H55" s="4" t="s">
        <v>908</v>
      </c>
      <c r="I55" s="5">
        <v>3</v>
      </c>
    </row>
    <row r="56" spans="1:9" ht="15" thickBot="1" x14ac:dyDescent="0.4">
      <c r="A56" s="4" t="s">
        <v>163</v>
      </c>
      <c r="B56" s="5">
        <v>1</v>
      </c>
      <c r="H56" s="4" t="s">
        <v>703</v>
      </c>
      <c r="I56" s="5">
        <v>3</v>
      </c>
    </row>
    <row r="57" spans="1:9" ht="15" thickBot="1" x14ac:dyDescent="0.4">
      <c r="A57" s="4" t="s">
        <v>165</v>
      </c>
      <c r="B57" s="5">
        <v>1</v>
      </c>
      <c r="H57" s="4" t="s">
        <v>798</v>
      </c>
      <c r="I57" s="5">
        <v>3</v>
      </c>
    </row>
    <row r="58" spans="1:9" ht="15" thickBot="1" x14ac:dyDescent="0.4">
      <c r="A58" s="4" t="s">
        <v>46</v>
      </c>
      <c r="B58" s="5">
        <v>1</v>
      </c>
      <c r="H58" s="4" t="s">
        <v>676</v>
      </c>
      <c r="I58" s="5">
        <v>2</v>
      </c>
    </row>
    <row r="59" spans="1:9" ht="15" thickBot="1" x14ac:dyDescent="0.4">
      <c r="A59" s="4" t="s">
        <v>25</v>
      </c>
      <c r="B59" s="5">
        <v>1</v>
      </c>
      <c r="H59" s="4" t="s">
        <v>904</v>
      </c>
      <c r="I59" s="5">
        <v>2</v>
      </c>
    </row>
    <row r="60" spans="1:9" ht="15" thickBot="1" x14ac:dyDescent="0.4">
      <c r="A60" s="4" t="s">
        <v>175</v>
      </c>
      <c r="B60" s="5">
        <v>1</v>
      </c>
      <c r="H60" s="4" t="s">
        <v>770</v>
      </c>
      <c r="I60" s="5">
        <v>2</v>
      </c>
    </row>
    <row r="61" spans="1:9" ht="15" thickBot="1" x14ac:dyDescent="0.4">
      <c r="A61" s="4" t="s">
        <v>176</v>
      </c>
      <c r="B61" s="5">
        <v>1</v>
      </c>
      <c r="H61" s="4" t="s">
        <v>811</v>
      </c>
      <c r="I61" s="5">
        <v>2</v>
      </c>
    </row>
    <row r="62" spans="1:9" ht="15" thickBot="1" x14ac:dyDescent="0.4">
      <c r="A62" s="4" t="s">
        <v>178</v>
      </c>
      <c r="B62" s="5">
        <v>1</v>
      </c>
      <c r="H62" s="4" t="s">
        <v>903</v>
      </c>
      <c r="I62" s="5">
        <v>2</v>
      </c>
    </row>
    <row r="63" spans="1:9" ht="15" thickBot="1" x14ac:dyDescent="0.4">
      <c r="A63" s="4" t="s">
        <v>179</v>
      </c>
      <c r="B63" s="5">
        <v>1</v>
      </c>
      <c r="H63" s="4" t="s">
        <v>812</v>
      </c>
      <c r="I63" s="5">
        <v>2</v>
      </c>
    </row>
    <row r="64" spans="1:9" ht="15" thickBot="1" x14ac:dyDescent="0.4">
      <c r="A64" s="4" t="s">
        <v>47</v>
      </c>
      <c r="B64" s="5">
        <v>1</v>
      </c>
      <c r="H64" s="4" t="s">
        <v>729</v>
      </c>
      <c r="I64" s="5">
        <v>2</v>
      </c>
    </row>
    <row r="65" spans="1:9" ht="15" thickBot="1" x14ac:dyDescent="0.4">
      <c r="A65" s="4" t="s">
        <v>183</v>
      </c>
      <c r="B65" s="5">
        <v>1</v>
      </c>
      <c r="H65" s="4" t="s">
        <v>619</v>
      </c>
      <c r="I65" s="5">
        <v>2</v>
      </c>
    </row>
    <row r="66" spans="1:9" ht="15" thickBot="1" x14ac:dyDescent="0.4">
      <c r="A66" s="4" t="s">
        <v>185</v>
      </c>
      <c r="B66" s="5">
        <v>1</v>
      </c>
      <c r="H66" s="4" t="s">
        <v>732</v>
      </c>
      <c r="I66" s="5">
        <v>2</v>
      </c>
    </row>
    <row r="67" spans="1:9" ht="29.5" thickBot="1" x14ac:dyDescent="0.4">
      <c r="A67" s="4" t="s">
        <v>186</v>
      </c>
      <c r="B67" s="5">
        <v>1</v>
      </c>
      <c r="H67" s="4" t="s">
        <v>771</v>
      </c>
      <c r="I67" s="5">
        <v>2</v>
      </c>
    </row>
    <row r="68" spans="1:9" ht="29.5" thickBot="1" x14ac:dyDescent="0.4">
      <c r="A68" s="4" t="s">
        <v>187</v>
      </c>
      <c r="B68" s="5">
        <v>1</v>
      </c>
      <c r="H68" s="4" t="s">
        <v>824</v>
      </c>
      <c r="I68" s="5">
        <v>2</v>
      </c>
    </row>
    <row r="69" spans="1:9" ht="29.5" thickBot="1" x14ac:dyDescent="0.4">
      <c r="A69" s="4" t="s">
        <v>190</v>
      </c>
      <c r="B69" s="5">
        <v>1</v>
      </c>
      <c r="H69" s="4" t="s">
        <v>773</v>
      </c>
      <c r="I69" s="5">
        <v>2</v>
      </c>
    </row>
    <row r="70" spans="1:9" ht="15" thickBot="1" x14ac:dyDescent="0.4">
      <c r="A70" s="4" t="s">
        <v>52</v>
      </c>
      <c r="B70" s="5">
        <v>1</v>
      </c>
      <c r="H70" s="4" t="s">
        <v>733</v>
      </c>
      <c r="I70" s="5">
        <v>2</v>
      </c>
    </row>
    <row r="71" spans="1:9" ht="15" thickBot="1" x14ac:dyDescent="0.4">
      <c r="A71" s="4" t="s">
        <v>192</v>
      </c>
      <c r="B71" s="5">
        <v>1</v>
      </c>
      <c r="H71" s="4" t="s">
        <v>734</v>
      </c>
      <c r="I71" s="5">
        <v>2</v>
      </c>
    </row>
    <row r="72" spans="1:9" ht="15" thickBot="1" x14ac:dyDescent="0.4">
      <c r="A72" s="4" t="s">
        <v>193</v>
      </c>
      <c r="B72" s="5">
        <v>1</v>
      </c>
      <c r="H72" s="4" t="s">
        <v>774</v>
      </c>
      <c r="I72" s="5">
        <v>2</v>
      </c>
    </row>
    <row r="73" spans="1:9" ht="15" thickBot="1" x14ac:dyDescent="0.4">
      <c r="A73" s="4" t="s">
        <v>194</v>
      </c>
      <c r="B73" s="5">
        <v>1</v>
      </c>
      <c r="H73" s="4" t="s">
        <v>737</v>
      </c>
      <c r="I73" s="5">
        <v>2</v>
      </c>
    </row>
    <row r="74" spans="1:9" ht="15" thickBot="1" x14ac:dyDescent="0.4">
      <c r="A74" s="4" t="s">
        <v>195</v>
      </c>
      <c r="B74" s="5">
        <v>1</v>
      </c>
      <c r="H74" s="4" t="s">
        <v>777</v>
      </c>
      <c r="I74" s="5">
        <v>2</v>
      </c>
    </row>
    <row r="75" spans="1:9" ht="29.5" thickBot="1" x14ac:dyDescent="0.4">
      <c r="A75" s="4" t="s">
        <v>200</v>
      </c>
      <c r="B75" s="5">
        <v>1</v>
      </c>
      <c r="H75" s="4" t="s">
        <v>912</v>
      </c>
      <c r="I75" s="5">
        <v>2</v>
      </c>
    </row>
    <row r="76" spans="1:9" ht="15" thickBot="1" x14ac:dyDescent="0.4">
      <c r="A76" s="4" t="s">
        <v>202</v>
      </c>
      <c r="B76" s="5">
        <v>1</v>
      </c>
      <c r="H76" s="4" t="s">
        <v>780</v>
      </c>
      <c r="I76" s="5">
        <v>2</v>
      </c>
    </row>
    <row r="77" spans="1:9" ht="15" thickBot="1" x14ac:dyDescent="0.4">
      <c r="A77" s="4" t="s">
        <v>205</v>
      </c>
      <c r="B77" s="5">
        <v>1</v>
      </c>
      <c r="H77" s="4" t="s">
        <v>627</v>
      </c>
      <c r="I77" s="5">
        <v>2</v>
      </c>
    </row>
    <row r="78" spans="1:9" ht="15" thickBot="1" x14ac:dyDescent="0.4">
      <c r="A78" s="4" t="s">
        <v>209</v>
      </c>
      <c r="B78" s="5">
        <v>1</v>
      </c>
      <c r="H78" s="4" t="s">
        <v>628</v>
      </c>
      <c r="I78" s="5">
        <v>2</v>
      </c>
    </row>
    <row r="79" spans="1:9" ht="29.5" thickBot="1" x14ac:dyDescent="0.4">
      <c r="A79" s="4" t="s">
        <v>54</v>
      </c>
      <c r="B79" s="5">
        <v>1</v>
      </c>
      <c r="H79" s="4" t="s">
        <v>684</v>
      </c>
      <c r="I79" s="5">
        <v>2</v>
      </c>
    </row>
    <row r="80" spans="1:9" ht="29.5" thickBot="1" x14ac:dyDescent="0.4">
      <c r="A80" s="4" t="s">
        <v>210</v>
      </c>
      <c r="B80" s="5">
        <v>1</v>
      </c>
      <c r="H80" s="4" t="s">
        <v>739</v>
      </c>
      <c r="I80" s="5">
        <v>2</v>
      </c>
    </row>
    <row r="81" spans="1:9" ht="15" thickBot="1" x14ac:dyDescent="0.4">
      <c r="A81" s="4" t="s">
        <v>211</v>
      </c>
      <c r="B81" s="5">
        <v>1</v>
      </c>
      <c r="H81" s="4" t="s">
        <v>916</v>
      </c>
      <c r="I81" s="5">
        <v>2</v>
      </c>
    </row>
    <row r="82" spans="1:9" ht="15" thickBot="1" x14ac:dyDescent="0.4">
      <c r="A82" s="4" t="s">
        <v>55</v>
      </c>
      <c r="B82" s="5">
        <v>1</v>
      </c>
      <c r="H82" s="4" t="s">
        <v>650</v>
      </c>
      <c r="I82" s="5">
        <v>2</v>
      </c>
    </row>
    <row r="83" spans="1:9" ht="15" thickBot="1" x14ac:dyDescent="0.4">
      <c r="A83" s="4" t="s">
        <v>214</v>
      </c>
      <c r="B83" s="5">
        <v>1</v>
      </c>
      <c r="H83" s="4" t="s">
        <v>740</v>
      </c>
      <c r="I83" s="5">
        <v>2</v>
      </c>
    </row>
    <row r="84" spans="1:9" ht="29.5" thickBot="1" x14ac:dyDescent="0.4">
      <c r="A84" s="4" t="s">
        <v>215</v>
      </c>
      <c r="B84" s="5">
        <v>1</v>
      </c>
      <c r="H84" s="4" t="s">
        <v>655</v>
      </c>
      <c r="I84" s="5">
        <v>2</v>
      </c>
    </row>
    <row r="85" spans="1:9" ht="15" thickBot="1" x14ac:dyDescent="0.4">
      <c r="A85" s="4" t="s">
        <v>216</v>
      </c>
      <c r="B85" s="5">
        <v>1</v>
      </c>
      <c r="H85" s="4" t="s">
        <v>909</v>
      </c>
      <c r="I85" s="5">
        <v>2</v>
      </c>
    </row>
    <row r="86" spans="1:9" ht="15" thickBot="1" x14ac:dyDescent="0.4">
      <c r="A86" s="4" t="s">
        <v>218</v>
      </c>
      <c r="B86" s="5">
        <v>1</v>
      </c>
      <c r="H86" s="4" t="s">
        <v>783</v>
      </c>
      <c r="I86" s="5">
        <v>2</v>
      </c>
    </row>
    <row r="87" spans="1:9" ht="15" thickBot="1" x14ac:dyDescent="0.4">
      <c r="A87" s="4" t="s">
        <v>220</v>
      </c>
      <c r="B87" s="5">
        <v>1</v>
      </c>
      <c r="H87" s="4" t="s">
        <v>688</v>
      </c>
      <c r="I87" s="5">
        <v>2</v>
      </c>
    </row>
    <row r="88" spans="1:9" ht="15" thickBot="1" x14ac:dyDescent="0.4">
      <c r="A88" s="4" t="s">
        <v>222</v>
      </c>
      <c r="B88" s="5">
        <v>1</v>
      </c>
      <c r="H88" s="4" t="s">
        <v>689</v>
      </c>
      <c r="I88" s="5">
        <v>2</v>
      </c>
    </row>
    <row r="89" spans="1:9" ht="15" thickBot="1" x14ac:dyDescent="0.4">
      <c r="A89" s="4" t="s">
        <v>12</v>
      </c>
      <c r="B89" s="5">
        <v>1</v>
      </c>
      <c r="H89" s="4" t="s">
        <v>784</v>
      </c>
      <c r="I89" s="5">
        <v>2</v>
      </c>
    </row>
    <row r="90" spans="1:9" ht="15" thickBot="1" x14ac:dyDescent="0.4">
      <c r="A90" s="4" t="s">
        <v>231</v>
      </c>
      <c r="B90" s="5">
        <v>1</v>
      </c>
      <c r="H90" s="4" t="s">
        <v>785</v>
      </c>
      <c r="I90" s="5">
        <v>2</v>
      </c>
    </row>
    <row r="91" spans="1:9" ht="15" thickBot="1" x14ac:dyDescent="0.4">
      <c r="A91" s="4" t="s">
        <v>233</v>
      </c>
      <c r="B91" s="5">
        <v>1</v>
      </c>
      <c r="H91" s="4" t="s">
        <v>825</v>
      </c>
      <c r="I91" s="5">
        <v>2</v>
      </c>
    </row>
    <row r="92" spans="1:9" ht="15" thickBot="1" x14ac:dyDescent="0.4">
      <c r="A92" s="4" t="s">
        <v>234</v>
      </c>
      <c r="B92" s="5">
        <v>1</v>
      </c>
      <c r="H92" s="4" t="s">
        <v>741</v>
      </c>
      <c r="I92" s="5">
        <v>2</v>
      </c>
    </row>
    <row r="93" spans="1:9" ht="15" thickBot="1" x14ac:dyDescent="0.4">
      <c r="A93" s="4" t="s">
        <v>238</v>
      </c>
      <c r="B93" s="5">
        <v>1</v>
      </c>
      <c r="H93" s="4" t="s">
        <v>742</v>
      </c>
      <c r="I93" s="5">
        <v>2</v>
      </c>
    </row>
    <row r="94" spans="1:9" ht="15" thickBot="1" x14ac:dyDescent="0.4">
      <c r="A94" s="4" t="s">
        <v>239</v>
      </c>
      <c r="B94" s="5">
        <v>1</v>
      </c>
      <c r="H94" s="4" t="s">
        <v>744</v>
      </c>
      <c r="I94" s="5">
        <v>2</v>
      </c>
    </row>
    <row r="95" spans="1:9" ht="15" thickBot="1" x14ac:dyDescent="0.4">
      <c r="A95" s="4" t="s">
        <v>240</v>
      </c>
      <c r="B95" s="5">
        <v>1</v>
      </c>
      <c r="H95" s="4" t="s">
        <v>747</v>
      </c>
      <c r="I95" s="5">
        <v>2</v>
      </c>
    </row>
    <row r="96" spans="1:9" ht="15" thickBot="1" x14ac:dyDescent="0.4">
      <c r="A96" s="4" t="s">
        <v>243</v>
      </c>
      <c r="B96" s="5">
        <v>1</v>
      </c>
      <c r="H96" s="4" t="s">
        <v>696</v>
      </c>
      <c r="I96" s="5">
        <v>2</v>
      </c>
    </row>
    <row r="97" spans="1:9" ht="15" thickBot="1" x14ac:dyDescent="0.4">
      <c r="A97" s="4" t="s">
        <v>244</v>
      </c>
      <c r="B97" s="5">
        <v>1</v>
      </c>
      <c r="H97" s="4" t="s">
        <v>829</v>
      </c>
      <c r="I97" s="5">
        <v>2</v>
      </c>
    </row>
    <row r="98" spans="1:9" ht="15" thickBot="1" x14ac:dyDescent="0.4">
      <c r="A98" s="4" t="s">
        <v>245</v>
      </c>
      <c r="B98" s="5">
        <v>1</v>
      </c>
      <c r="H98" s="4" t="s">
        <v>830</v>
      </c>
      <c r="I98" s="5">
        <v>2</v>
      </c>
    </row>
    <row r="99" spans="1:9" ht="15" thickBot="1" x14ac:dyDescent="0.4">
      <c r="A99" s="4" t="s">
        <v>59</v>
      </c>
      <c r="B99" s="5">
        <v>1</v>
      </c>
      <c r="H99" s="4" t="s">
        <v>831</v>
      </c>
      <c r="I99" s="5">
        <v>2</v>
      </c>
    </row>
    <row r="100" spans="1:9" ht="29.5" thickBot="1" x14ac:dyDescent="0.4">
      <c r="A100" s="4" t="s">
        <v>60</v>
      </c>
      <c r="B100" s="5">
        <v>1</v>
      </c>
      <c r="H100" s="4" t="s">
        <v>832</v>
      </c>
      <c r="I100" s="5">
        <v>2</v>
      </c>
    </row>
    <row r="101" spans="1:9" ht="15" thickBot="1" x14ac:dyDescent="0.4">
      <c r="A101" s="4" t="s">
        <v>249</v>
      </c>
      <c r="B101" s="5">
        <v>1</v>
      </c>
      <c r="H101" s="4" t="s">
        <v>695</v>
      </c>
      <c r="I101" s="5">
        <v>2</v>
      </c>
    </row>
    <row r="102" spans="1:9" ht="29.5" thickBot="1" x14ac:dyDescent="0.4">
      <c r="A102" s="4" t="s">
        <v>250</v>
      </c>
      <c r="B102" s="5">
        <v>1</v>
      </c>
      <c r="H102" s="4" t="s">
        <v>750</v>
      </c>
      <c r="I102" s="5">
        <v>2</v>
      </c>
    </row>
    <row r="103" spans="1:9" ht="29.5" thickBot="1" x14ac:dyDescent="0.4">
      <c r="A103" s="4" t="s">
        <v>61</v>
      </c>
      <c r="B103" s="5">
        <v>1</v>
      </c>
      <c r="H103" s="4" t="s">
        <v>751</v>
      </c>
      <c r="I103" s="5">
        <v>2</v>
      </c>
    </row>
    <row r="104" spans="1:9" ht="15" thickBot="1" x14ac:dyDescent="0.4">
      <c r="A104" s="4" t="s">
        <v>253</v>
      </c>
      <c r="B104" s="5">
        <v>1</v>
      </c>
      <c r="H104" s="4" t="s">
        <v>626</v>
      </c>
      <c r="I104" s="5">
        <v>2</v>
      </c>
    </row>
    <row r="105" spans="1:9" ht="15" thickBot="1" x14ac:dyDescent="0.4">
      <c r="A105" s="4" t="s">
        <v>62</v>
      </c>
      <c r="B105" s="5">
        <v>1</v>
      </c>
      <c r="H105" s="4" t="s">
        <v>756</v>
      </c>
      <c r="I105" s="5">
        <v>2</v>
      </c>
    </row>
    <row r="106" spans="1:9" ht="15" thickBot="1" x14ac:dyDescent="0.4">
      <c r="A106" s="4" t="s">
        <v>255</v>
      </c>
      <c r="B106" s="5">
        <v>1</v>
      </c>
      <c r="H106" s="4" t="s">
        <v>834</v>
      </c>
      <c r="I106" s="5">
        <v>2</v>
      </c>
    </row>
    <row r="107" spans="1:9" ht="15" thickBot="1" x14ac:dyDescent="0.4">
      <c r="A107" s="4" t="s">
        <v>256</v>
      </c>
      <c r="B107" s="5">
        <v>1</v>
      </c>
      <c r="H107" s="4" t="s">
        <v>697</v>
      </c>
      <c r="I107" s="5">
        <v>2</v>
      </c>
    </row>
    <row r="108" spans="1:9" ht="15" thickBot="1" x14ac:dyDescent="0.4">
      <c r="A108" s="4" t="s">
        <v>259</v>
      </c>
      <c r="B108" s="5">
        <v>1</v>
      </c>
      <c r="H108" s="4" t="s">
        <v>698</v>
      </c>
      <c r="I108" s="5">
        <v>2</v>
      </c>
    </row>
    <row r="109" spans="1:9" ht="15" thickBot="1" x14ac:dyDescent="0.4">
      <c r="A109" s="4" t="s">
        <v>64</v>
      </c>
      <c r="B109" s="5">
        <v>1</v>
      </c>
      <c r="H109" s="4" t="s">
        <v>699</v>
      </c>
      <c r="I109" s="5">
        <v>2</v>
      </c>
    </row>
    <row r="110" spans="1:9" ht="15" thickBot="1" x14ac:dyDescent="0.4">
      <c r="A110" s="4" t="s">
        <v>263</v>
      </c>
      <c r="B110" s="5">
        <v>1</v>
      </c>
      <c r="H110" s="4" t="s">
        <v>701</v>
      </c>
      <c r="I110" s="5">
        <v>2</v>
      </c>
    </row>
    <row r="111" spans="1:9" ht="15" thickBot="1" x14ac:dyDescent="0.4">
      <c r="A111" s="4" t="s">
        <v>65</v>
      </c>
      <c r="B111" s="5">
        <v>1</v>
      </c>
      <c r="H111" s="4" t="s">
        <v>702</v>
      </c>
      <c r="I111" s="5">
        <v>2</v>
      </c>
    </row>
    <row r="112" spans="1:9" ht="29.5" thickBot="1" x14ac:dyDescent="0.4">
      <c r="A112" s="4" t="s">
        <v>268</v>
      </c>
      <c r="B112" s="5">
        <v>1</v>
      </c>
      <c r="H112" s="4" t="s">
        <v>757</v>
      </c>
      <c r="I112" s="5">
        <v>2</v>
      </c>
    </row>
    <row r="113" spans="1:9" ht="15" thickBot="1" x14ac:dyDescent="0.4">
      <c r="A113" s="4" t="s">
        <v>280</v>
      </c>
      <c r="B113" s="5">
        <v>1</v>
      </c>
      <c r="H113" s="4" t="s">
        <v>906</v>
      </c>
      <c r="I113" s="5">
        <v>2</v>
      </c>
    </row>
    <row r="114" spans="1:9" ht="15" thickBot="1" x14ac:dyDescent="0.4">
      <c r="A114" s="4" t="s">
        <v>281</v>
      </c>
      <c r="B114" s="5">
        <v>1</v>
      </c>
      <c r="H114" s="4" t="s">
        <v>910</v>
      </c>
      <c r="I114" s="5">
        <v>2</v>
      </c>
    </row>
    <row r="115" spans="1:9" ht="15" thickBot="1" x14ac:dyDescent="0.4">
      <c r="A115" s="4" t="s">
        <v>282</v>
      </c>
      <c r="B115" s="5">
        <v>1</v>
      </c>
      <c r="H115" s="4" t="s">
        <v>639</v>
      </c>
      <c r="I115" s="5">
        <v>2</v>
      </c>
    </row>
    <row r="116" spans="1:9" ht="15" thickBot="1" x14ac:dyDescent="0.4">
      <c r="A116" s="4" t="s">
        <v>283</v>
      </c>
      <c r="B116" s="5">
        <v>1</v>
      </c>
      <c r="H116" s="4" t="s">
        <v>675</v>
      </c>
      <c r="I116" s="5">
        <v>1</v>
      </c>
    </row>
    <row r="117" spans="1:9" ht="15" thickBot="1" x14ac:dyDescent="0.4">
      <c r="A117" s="4" t="s">
        <v>284</v>
      </c>
      <c r="B117" s="5">
        <v>1</v>
      </c>
      <c r="H117" s="4" t="s">
        <v>809</v>
      </c>
      <c r="I117" s="5">
        <v>1</v>
      </c>
    </row>
    <row r="118" spans="1:9" ht="15" thickBot="1" x14ac:dyDescent="0.4">
      <c r="A118" s="4" t="s">
        <v>67</v>
      </c>
      <c r="B118" s="5">
        <v>1</v>
      </c>
      <c r="H118" s="4" t="s">
        <v>813</v>
      </c>
      <c r="I118" s="5">
        <v>1</v>
      </c>
    </row>
    <row r="119" spans="1:9" ht="15" thickBot="1" x14ac:dyDescent="0.4">
      <c r="A119" s="4" t="s">
        <v>286</v>
      </c>
      <c r="B119" s="5">
        <v>1</v>
      </c>
      <c r="H119" s="4" t="s">
        <v>814</v>
      </c>
      <c r="I119" s="5">
        <v>1</v>
      </c>
    </row>
    <row r="120" spans="1:9" ht="15" thickBot="1" x14ac:dyDescent="0.4">
      <c r="A120" s="4" t="s">
        <v>288</v>
      </c>
      <c r="B120" s="5">
        <v>1</v>
      </c>
      <c r="H120" s="4" t="s">
        <v>678</v>
      </c>
      <c r="I120" s="5">
        <v>1</v>
      </c>
    </row>
    <row r="121" spans="1:9" ht="15" thickBot="1" x14ac:dyDescent="0.4">
      <c r="A121" s="4" t="s">
        <v>291</v>
      </c>
      <c r="B121" s="5">
        <v>1</v>
      </c>
      <c r="H121" s="4" t="s">
        <v>620</v>
      </c>
      <c r="I121" s="5">
        <v>1</v>
      </c>
    </row>
    <row r="122" spans="1:9" ht="15" thickBot="1" x14ac:dyDescent="0.4">
      <c r="A122" s="4" t="s">
        <v>292</v>
      </c>
      <c r="B122" s="5">
        <v>1</v>
      </c>
      <c r="H122" s="4" t="s">
        <v>680</v>
      </c>
      <c r="I122" s="5">
        <v>1</v>
      </c>
    </row>
    <row r="123" spans="1:9" ht="15" thickBot="1" x14ac:dyDescent="0.4">
      <c r="A123" s="4" t="s">
        <v>293</v>
      </c>
      <c r="B123" s="5">
        <v>1</v>
      </c>
      <c r="H123" s="4" t="s">
        <v>775</v>
      </c>
      <c r="I123" s="5">
        <v>1</v>
      </c>
    </row>
    <row r="124" spans="1:9" ht="15" thickBot="1" x14ac:dyDescent="0.4">
      <c r="A124" s="4" t="s">
        <v>294</v>
      </c>
      <c r="B124" s="5">
        <v>1</v>
      </c>
      <c r="H124" s="4" t="s">
        <v>816</v>
      </c>
      <c r="I124" s="5">
        <v>1</v>
      </c>
    </row>
    <row r="125" spans="1:9" ht="15" thickBot="1" x14ac:dyDescent="0.4">
      <c r="A125" s="4" t="s">
        <v>296</v>
      </c>
      <c r="B125" s="5">
        <v>1</v>
      </c>
      <c r="H125" s="4" t="s">
        <v>776</v>
      </c>
      <c r="I125" s="5">
        <v>1</v>
      </c>
    </row>
    <row r="126" spans="1:9" ht="15" thickBot="1" x14ac:dyDescent="0.4">
      <c r="A126" s="4" t="s">
        <v>298</v>
      </c>
      <c r="B126" s="5">
        <v>1</v>
      </c>
      <c r="H126" s="4" t="s">
        <v>818</v>
      </c>
      <c r="I126" s="5">
        <v>1</v>
      </c>
    </row>
    <row r="127" spans="1:9" ht="15" thickBot="1" x14ac:dyDescent="0.4">
      <c r="A127" s="4" t="s">
        <v>300</v>
      </c>
      <c r="B127" s="5">
        <v>1</v>
      </c>
      <c r="H127" s="4" t="s">
        <v>707</v>
      </c>
      <c r="I127" s="5">
        <v>1</v>
      </c>
    </row>
    <row r="128" spans="1:9" ht="15" thickBot="1" x14ac:dyDescent="0.4">
      <c r="A128" s="4" t="s">
        <v>304</v>
      </c>
      <c r="B128" s="5">
        <v>1</v>
      </c>
      <c r="H128" s="4" t="s">
        <v>778</v>
      </c>
      <c r="I128" s="5">
        <v>1</v>
      </c>
    </row>
    <row r="129" spans="1:9" ht="15" thickBot="1" x14ac:dyDescent="0.4">
      <c r="A129" s="4" t="s">
        <v>308</v>
      </c>
      <c r="B129" s="5">
        <v>1</v>
      </c>
      <c r="H129" s="4" t="s">
        <v>781</v>
      </c>
      <c r="I129" s="5">
        <v>1</v>
      </c>
    </row>
    <row r="130" spans="1:9" ht="15" thickBot="1" x14ac:dyDescent="0.4">
      <c r="A130" s="4" t="s">
        <v>310</v>
      </c>
      <c r="B130" s="5">
        <v>1</v>
      </c>
      <c r="H130" s="4" t="s">
        <v>782</v>
      </c>
      <c r="I130" s="5">
        <v>1</v>
      </c>
    </row>
    <row r="131" spans="1:9" ht="15" thickBot="1" x14ac:dyDescent="0.4">
      <c r="A131" s="4" t="s">
        <v>69</v>
      </c>
      <c r="B131" s="5">
        <v>1</v>
      </c>
      <c r="H131" s="4" t="s">
        <v>822</v>
      </c>
      <c r="I131" s="5">
        <v>1</v>
      </c>
    </row>
    <row r="132" spans="1:9" ht="29.5" thickBot="1" x14ac:dyDescent="0.4">
      <c r="A132" s="4" t="s">
        <v>313</v>
      </c>
      <c r="B132" s="5">
        <v>1</v>
      </c>
      <c r="H132" s="4" t="s">
        <v>823</v>
      </c>
      <c r="I132" s="5">
        <v>1</v>
      </c>
    </row>
    <row r="133" spans="1:9" ht="15" thickBot="1" x14ac:dyDescent="0.4">
      <c r="A133" s="4" t="s">
        <v>314</v>
      </c>
      <c r="B133" s="5">
        <v>1</v>
      </c>
      <c r="H133" s="4" t="s">
        <v>691</v>
      </c>
      <c r="I133" s="5">
        <v>1</v>
      </c>
    </row>
    <row r="134" spans="1:9" ht="15" thickBot="1" x14ac:dyDescent="0.4">
      <c r="A134" s="4" t="s">
        <v>320</v>
      </c>
      <c r="B134" s="5">
        <v>1</v>
      </c>
      <c r="H134" s="4" t="s">
        <v>826</v>
      </c>
      <c r="I134" s="5">
        <v>1</v>
      </c>
    </row>
    <row r="135" spans="1:9" ht="15" thickBot="1" x14ac:dyDescent="0.4">
      <c r="A135" s="4" t="s">
        <v>71</v>
      </c>
      <c r="B135" s="5">
        <v>1</v>
      </c>
      <c r="H135" s="4" t="s">
        <v>692</v>
      </c>
      <c r="I135" s="5">
        <v>1</v>
      </c>
    </row>
    <row r="136" spans="1:9" ht="15" thickBot="1" x14ac:dyDescent="0.4">
      <c r="A136" s="4" t="s">
        <v>324</v>
      </c>
      <c r="B136" s="5">
        <v>1</v>
      </c>
      <c r="H136" s="4" t="s">
        <v>786</v>
      </c>
      <c r="I136" s="5">
        <v>1</v>
      </c>
    </row>
    <row r="137" spans="1:9" ht="15" thickBot="1" x14ac:dyDescent="0.4">
      <c r="A137" s="4" t="s">
        <v>325</v>
      </c>
      <c r="B137" s="5">
        <v>1</v>
      </c>
      <c r="H137" s="4" t="s">
        <v>788</v>
      </c>
      <c r="I137" s="5">
        <v>1</v>
      </c>
    </row>
    <row r="138" spans="1:9" ht="15" thickBot="1" x14ac:dyDescent="0.4">
      <c r="A138" s="4" t="s">
        <v>326</v>
      </c>
      <c r="B138" s="5">
        <v>1</v>
      </c>
      <c r="H138" s="4" t="s">
        <v>827</v>
      </c>
      <c r="I138" s="5">
        <v>1</v>
      </c>
    </row>
    <row r="139" spans="1:9" ht="29.5" thickBot="1" x14ac:dyDescent="0.4">
      <c r="A139" s="4" t="s">
        <v>327</v>
      </c>
      <c r="B139" s="5">
        <v>1</v>
      </c>
      <c r="H139" s="4" t="s">
        <v>828</v>
      </c>
      <c r="I139" s="5">
        <v>1</v>
      </c>
    </row>
    <row r="140" spans="1:9" ht="15" thickBot="1" x14ac:dyDescent="0.4">
      <c r="A140" s="4" t="s">
        <v>328</v>
      </c>
      <c r="B140" s="5">
        <v>1</v>
      </c>
      <c r="H140" s="4" t="s">
        <v>789</v>
      </c>
      <c r="I140" s="5">
        <v>1</v>
      </c>
    </row>
    <row r="141" spans="1:9" ht="15" thickBot="1" x14ac:dyDescent="0.4">
      <c r="A141" s="4" t="s">
        <v>330</v>
      </c>
      <c r="B141" s="5">
        <v>1</v>
      </c>
      <c r="H141" s="4" t="s">
        <v>634</v>
      </c>
      <c r="I141" s="5">
        <v>1</v>
      </c>
    </row>
    <row r="142" spans="1:9" ht="15" thickBot="1" x14ac:dyDescent="0.4">
      <c r="A142" s="4" t="s">
        <v>333</v>
      </c>
      <c r="B142" s="5">
        <v>1</v>
      </c>
      <c r="H142" s="4" t="s">
        <v>748</v>
      </c>
      <c r="I142" s="5">
        <v>1</v>
      </c>
    </row>
    <row r="143" spans="1:9" ht="15" thickBot="1" x14ac:dyDescent="0.4">
      <c r="A143" s="4" t="s">
        <v>335</v>
      </c>
      <c r="B143" s="5">
        <v>1</v>
      </c>
      <c r="H143" s="4" t="s">
        <v>790</v>
      </c>
      <c r="I143" s="5">
        <v>1</v>
      </c>
    </row>
    <row r="144" spans="1:9" ht="29.5" thickBot="1" x14ac:dyDescent="0.4">
      <c r="A144" s="4" t="s">
        <v>336</v>
      </c>
      <c r="B144" s="5">
        <v>1</v>
      </c>
      <c r="H144" s="4" t="s">
        <v>646</v>
      </c>
      <c r="I144" s="5">
        <v>1</v>
      </c>
    </row>
    <row r="145" spans="1:9" ht="15" thickBot="1" x14ac:dyDescent="0.4">
      <c r="A145" s="4" t="s">
        <v>338</v>
      </c>
      <c r="B145" s="5">
        <v>1</v>
      </c>
      <c r="H145" s="4" t="s">
        <v>791</v>
      </c>
      <c r="I145" s="5">
        <v>1</v>
      </c>
    </row>
    <row r="146" spans="1:9" ht="15" thickBot="1" x14ac:dyDescent="0.4">
      <c r="A146" s="4" t="s">
        <v>341</v>
      </c>
      <c r="B146" s="5">
        <v>1</v>
      </c>
      <c r="H146" s="4" t="s">
        <v>792</v>
      </c>
      <c r="I146" s="5">
        <v>1</v>
      </c>
    </row>
    <row r="147" spans="1:9" ht="15" thickBot="1" x14ac:dyDescent="0.4">
      <c r="A147" s="4" t="s">
        <v>344</v>
      </c>
      <c r="B147" s="5">
        <v>1</v>
      </c>
      <c r="H147" s="4" t="s">
        <v>793</v>
      </c>
      <c r="I147" s="5">
        <v>1</v>
      </c>
    </row>
    <row r="148" spans="1:9" ht="29.5" thickBot="1" x14ac:dyDescent="0.4">
      <c r="A148" s="4" t="s">
        <v>73</v>
      </c>
      <c r="B148" s="5">
        <v>1</v>
      </c>
      <c r="H148" s="4" t="s">
        <v>833</v>
      </c>
      <c r="I148" s="5">
        <v>1</v>
      </c>
    </row>
    <row r="149" spans="1:9" ht="15" thickBot="1" x14ac:dyDescent="0.4">
      <c r="A149" s="4" t="s">
        <v>348</v>
      </c>
      <c r="B149" s="5">
        <v>1</v>
      </c>
      <c r="H149" s="4" t="s">
        <v>835</v>
      </c>
      <c r="I149" s="5">
        <v>1</v>
      </c>
    </row>
    <row r="150" spans="1:9" ht="15" thickBot="1" x14ac:dyDescent="0.4">
      <c r="A150" s="4" t="s">
        <v>349</v>
      </c>
      <c r="B150" s="5">
        <v>1</v>
      </c>
      <c r="H150" s="4" t="s">
        <v>917</v>
      </c>
      <c r="I150" s="5">
        <v>1</v>
      </c>
    </row>
    <row r="151" spans="1:9" ht="15" thickBot="1" x14ac:dyDescent="0.4">
      <c r="A151" s="4" t="s">
        <v>351</v>
      </c>
      <c r="B151" s="5">
        <v>1</v>
      </c>
      <c r="H151" s="4" t="s">
        <v>836</v>
      </c>
      <c r="I151" s="5">
        <v>1</v>
      </c>
    </row>
    <row r="152" spans="1:9" ht="15" thickBot="1" x14ac:dyDescent="0.4">
      <c r="A152" s="4" t="s">
        <v>32</v>
      </c>
      <c r="B152" s="5">
        <v>1</v>
      </c>
      <c r="H152" s="4" t="s">
        <v>640</v>
      </c>
      <c r="I152" s="5">
        <v>1</v>
      </c>
    </row>
    <row r="153" spans="1:9" ht="15" thickBot="1" x14ac:dyDescent="0.4">
      <c r="A153" s="4" t="s">
        <v>352</v>
      </c>
      <c r="B153" s="5">
        <v>1</v>
      </c>
      <c r="H153" s="166" t="s">
        <v>810</v>
      </c>
      <c r="I153" s="167">
        <v>1</v>
      </c>
    </row>
    <row r="154" spans="1:9" ht="15" thickBot="1" x14ac:dyDescent="0.4">
      <c r="A154" s="4" t="s">
        <v>6</v>
      </c>
      <c r="B154" s="5">
        <v>1</v>
      </c>
    </row>
    <row r="155" spans="1:9" ht="29.5" thickBot="1" x14ac:dyDescent="0.4">
      <c r="A155" s="4" t="s">
        <v>354</v>
      </c>
      <c r="B155" s="5">
        <v>1</v>
      </c>
      <c r="H155" s="22" t="s">
        <v>923</v>
      </c>
      <c r="I155" s="165">
        <f>AVERAGE(Tabelle26[Outdegree])</f>
        <v>2.2885906040268456</v>
      </c>
    </row>
    <row r="156" spans="1:9" ht="15" thickBot="1" x14ac:dyDescent="0.4">
      <c r="A156" s="4" t="s">
        <v>357</v>
      </c>
      <c r="B156" s="5">
        <v>1</v>
      </c>
    </row>
    <row r="157" spans="1:9" ht="15" thickBot="1" x14ac:dyDescent="0.4">
      <c r="A157" s="4" t="s">
        <v>358</v>
      </c>
      <c r="B157" s="5">
        <v>1</v>
      </c>
    </row>
    <row r="158" spans="1:9" ht="15" thickBot="1" x14ac:dyDescent="0.4">
      <c r="A158" s="4" t="s">
        <v>361</v>
      </c>
      <c r="B158" s="5">
        <v>1</v>
      </c>
    </row>
    <row r="159" spans="1:9" ht="15" thickBot="1" x14ac:dyDescent="0.4">
      <c r="A159" s="4" t="s">
        <v>362</v>
      </c>
      <c r="B159" s="5">
        <v>1</v>
      </c>
    </row>
    <row r="160" spans="1:9" ht="15" thickBot="1" x14ac:dyDescent="0.4">
      <c r="A160" s="4" t="s">
        <v>366</v>
      </c>
      <c r="B160" s="5">
        <v>1</v>
      </c>
    </row>
    <row r="161" spans="1:2" ht="29.5" thickBot="1" x14ac:dyDescent="0.4">
      <c r="A161" s="4" t="s">
        <v>369</v>
      </c>
      <c r="B161" s="5">
        <v>1</v>
      </c>
    </row>
    <row r="162" spans="1:2" ht="15" thickBot="1" x14ac:dyDescent="0.4">
      <c r="A162" s="4" t="s">
        <v>370</v>
      </c>
      <c r="B162" s="5">
        <v>1</v>
      </c>
    </row>
    <row r="163" spans="1:2" ht="15" thickBot="1" x14ac:dyDescent="0.4">
      <c r="A163" s="4" t="s">
        <v>373</v>
      </c>
      <c r="B163" s="5">
        <v>1</v>
      </c>
    </row>
    <row r="164" spans="1:2" ht="15" thickBot="1" x14ac:dyDescent="0.4">
      <c r="A164" s="4" t="s">
        <v>75</v>
      </c>
      <c r="B164" s="5">
        <v>1</v>
      </c>
    </row>
    <row r="165" spans="1:2" ht="15" thickBot="1" x14ac:dyDescent="0.4">
      <c r="A165" s="4" t="s">
        <v>377</v>
      </c>
      <c r="B165" s="5">
        <v>1</v>
      </c>
    </row>
    <row r="166" spans="1:2" ht="15" thickBot="1" x14ac:dyDescent="0.4">
      <c r="A166" s="4" t="s">
        <v>378</v>
      </c>
      <c r="B166" s="5">
        <v>1</v>
      </c>
    </row>
    <row r="167" spans="1:2" ht="15" thickBot="1" x14ac:dyDescent="0.4">
      <c r="A167" s="4" t="s">
        <v>380</v>
      </c>
      <c r="B167" s="5">
        <v>1</v>
      </c>
    </row>
    <row r="168" spans="1:2" ht="15" thickBot="1" x14ac:dyDescent="0.4">
      <c r="A168" s="4" t="s">
        <v>382</v>
      </c>
      <c r="B168" s="5">
        <v>1</v>
      </c>
    </row>
    <row r="169" spans="1:2" ht="15" thickBot="1" x14ac:dyDescent="0.4">
      <c r="A169" s="4" t="s">
        <v>76</v>
      </c>
      <c r="B169" s="5">
        <v>1</v>
      </c>
    </row>
    <row r="170" spans="1:2" ht="15" thickBot="1" x14ac:dyDescent="0.4">
      <c r="A170" s="4" t="s">
        <v>78</v>
      </c>
      <c r="B170" s="5">
        <v>1</v>
      </c>
    </row>
    <row r="171" spans="1:2" ht="15" thickBot="1" x14ac:dyDescent="0.4">
      <c r="A171" s="4" t="s">
        <v>387</v>
      </c>
      <c r="B171" s="5">
        <v>1</v>
      </c>
    </row>
    <row r="172" spans="1:2" ht="15" thickBot="1" x14ac:dyDescent="0.4">
      <c r="A172" s="4" t="s">
        <v>389</v>
      </c>
      <c r="B172" s="5">
        <v>1</v>
      </c>
    </row>
    <row r="173" spans="1:2" ht="15" thickBot="1" x14ac:dyDescent="0.4">
      <c r="A173" s="4" t="s">
        <v>390</v>
      </c>
      <c r="B173" s="5">
        <v>1</v>
      </c>
    </row>
    <row r="174" spans="1:2" ht="15" thickBot="1" x14ac:dyDescent="0.4">
      <c r="A174" s="4" t="s">
        <v>392</v>
      </c>
      <c r="B174" s="5">
        <v>1</v>
      </c>
    </row>
    <row r="175" spans="1:2" ht="15" thickBot="1" x14ac:dyDescent="0.4">
      <c r="A175" s="4" t="s">
        <v>395</v>
      </c>
      <c r="B175" s="5">
        <v>1</v>
      </c>
    </row>
    <row r="176" spans="1:2" ht="15" thickBot="1" x14ac:dyDescent="0.4">
      <c r="A176" s="4" t="s">
        <v>396</v>
      </c>
      <c r="B176" s="5">
        <v>1</v>
      </c>
    </row>
    <row r="177" spans="1:2" ht="15" thickBot="1" x14ac:dyDescent="0.4">
      <c r="A177" s="4" t="s">
        <v>399</v>
      </c>
      <c r="B177" s="5">
        <v>1</v>
      </c>
    </row>
    <row r="178" spans="1:2" ht="15" thickBot="1" x14ac:dyDescent="0.4">
      <c r="A178" s="4" t="s">
        <v>401</v>
      </c>
      <c r="B178" s="5">
        <v>1</v>
      </c>
    </row>
    <row r="179" spans="1:2" ht="15" thickBot="1" x14ac:dyDescent="0.4">
      <c r="A179" s="4" t="s">
        <v>402</v>
      </c>
      <c r="B179" s="5">
        <v>1</v>
      </c>
    </row>
    <row r="180" spans="1:2" ht="29.5" thickBot="1" x14ac:dyDescent="0.4">
      <c r="A180" s="4" t="s">
        <v>404</v>
      </c>
      <c r="B180" s="5">
        <v>1</v>
      </c>
    </row>
    <row r="181" spans="1:2" ht="15" thickBot="1" x14ac:dyDescent="0.4">
      <c r="A181" s="4" t="s">
        <v>408</v>
      </c>
      <c r="B181" s="5">
        <v>1</v>
      </c>
    </row>
    <row r="182" spans="1:2" ht="15" thickBot="1" x14ac:dyDescent="0.4">
      <c r="A182" s="4" t="s">
        <v>409</v>
      </c>
      <c r="B182" s="5">
        <v>1</v>
      </c>
    </row>
    <row r="183" spans="1:2" ht="15" thickBot="1" x14ac:dyDescent="0.4">
      <c r="A183" s="4" t="s">
        <v>413</v>
      </c>
      <c r="B183" s="5">
        <v>1</v>
      </c>
    </row>
    <row r="184" spans="1:2" ht="15" thickBot="1" x14ac:dyDescent="0.4">
      <c r="A184" s="4" t="s">
        <v>414</v>
      </c>
      <c r="B184" s="5">
        <v>1</v>
      </c>
    </row>
    <row r="185" spans="1:2" ht="15" thickBot="1" x14ac:dyDescent="0.4">
      <c r="A185" s="4" t="s">
        <v>418</v>
      </c>
      <c r="B185" s="5">
        <v>1</v>
      </c>
    </row>
    <row r="186" spans="1:2" ht="15" thickBot="1" x14ac:dyDescent="0.4">
      <c r="A186" s="4" t="s">
        <v>420</v>
      </c>
      <c r="B186" s="5">
        <v>1</v>
      </c>
    </row>
    <row r="187" spans="1:2" ht="15" thickBot="1" x14ac:dyDescent="0.4">
      <c r="A187" s="4" t="s">
        <v>427</v>
      </c>
      <c r="B187" s="5">
        <v>1</v>
      </c>
    </row>
    <row r="188" spans="1:2" ht="15" thickBot="1" x14ac:dyDescent="0.4">
      <c r="A188" s="4" t="s">
        <v>429</v>
      </c>
      <c r="B188" s="5">
        <v>1</v>
      </c>
    </row>
    <row r="189" spans="1:2" ht="29.5" thickBot="1" x14ac:dyDescent="0.4">
      <c r="A189" s="4" t="s">
        <v>430</v>
      </c>
      <c r="B189" s="5">
        <v>1</v>
      </c>
    </row>
    <row r="190" spans="1:2" ht="15" thickBot="1" x14ac:dyDescent="0.4">
      <c r="A190" s="4" t="s">
        <v>431</v>
      </c>
      <c r="B190" s="5">
        <v>1</v>
      </c>
    </row>
    <row r="191" spans="1:2" ht="15" thickBot="1" x14ac:dyDescent="0.4">
      <c r="A191" s="4" t="s">
        <v>432</v>
      </c>
      <c r="B191" s="5">
        <v>1</v>
      </c>
    </row>
    <row r="192" spans="1:2" ht="29.5" thickBot="1" x14ac:dyDescent="0.4">
      <c r="A192" s="4" t="s">
        <v>433</v>
      </c>
      <c r="B192" s="5">
        <v>1</v>
      </c>
    </row>
    <row r="193" spans="1:2" ht="15" thickBot="1" x14ac:dyDescent="0.4">
      <c r="A193" s="4" t="s">
        <v>34</v>
      </c>
      <c r="B193" s="5">
        <v>1</v>
      </c>
    </row>
    <row r="194" spans="1:2" ht="15" thickBot="1" x14ac:dyDescent="0.4">
      <c r="A194" s="4" t="s">
        <v>435</v>
      </c>
      <c r="B194" s="5">
        <v>1</v>
      </c>
    </row>
    <row r="195" spans="1:2" ht="29.5" thickBot="1" x14ac:dyDescent="0.4">
      <c r="A195" s="4" t="s">
        <v>437</v>
      </c>
      <c r="B195" s="5">
        <v>1</v>
      </c>
    </row>
    <row r="196" spans="1:2" ht="15" thickBot="1" x14ac:dyDescent="0.4">
      <c r="A196" s="4" t="s">
        <v>439</v>
      </c>
      <c r="B196" s="5">
        <v>1</v>
      </c>
    </row>
    <row r="197" spans="1:2" ht="15" thickBot="1" x14ac:dyDescent="0.4">
      <c r="A197" s="4" t="s">
        <v>441</v>
      </c>
      <c r="B197" s="5">
        <v>1</v>
      </c>
    </row>
    <row r="198" spans="1:2" ht="15" thickBot="1" x14ac:dyDescent="0.4">
      <c r="A198" s="4" t="s">
        <v>444</v>
      </c>
      <c r="B198" s="5">
        <v>1</v>
      </c>
    </row>
    <row r="199" spans="1:2" ht="15" thickBot="1" x14ac:dyDescent="0.4">
      <c r="A199" s="4" t="s">
        <v>446</v>
      </c>
      <c r="B199" s="5">
        <v>1</v>
      </c>
    </row>
    <row r="200" spans="1:2" ht="15" thickBot="1" x14ac:dyDescent="0.4">
      <c r="A200" s="4" t="s">
        <v>448</v>
      </c>
      <c r="B200" s="5">
        <v>1</v>
      </c>
    </row>
    <row r="201" spans="1:2" ht="29.5" thickBot="1" x14ac:dyDescent="0.4">
      <c r="A201" s="4" t="s">
        <v>449</v>
      </c>
      <c r="B201" s="5">
        <v>1</v>
      </c>
    </row>
    <row r="202" spans="1:2" ht="15" thickBot="1" x14ac:dyDescent="0.4">
      <c r="A202" s="4" t="s">
        <v>450</v>
      </c>
      <c r="B202" s="5">
        <v>1</v>
      </c>
    </row>
    <row r="203" spans="1:2" ht="15" thickBot="1" x14ac:dyDescent="0.4">
      <c r="A203" s="4" t="s">
        <v>451</v>
      </c>
      <c r="B203" s="5">
        <v>1</v>
      </c>
    </row>
    <row r="204" spans="1:2" ht="15" thickBot="1" x14ac:dyDescent="0.4">
      <c r="A204" s="4" t="s">
        <v>455</v>
      </c>
      <c r="B204" s="5">
        <v>1</v>
      </c>
    </row>
    <row r="205" spans="1:2" ht="15" thickBot="1" x14ac:dyDescent="0.4">
      <c r="A205" s="4" t="s">
        <v>462</v>
      </c>
      <c r="B205" s="5">
        <v>1</v>
      </c>
    </row>
    <row r="206" spans="1:2" ht="15" thickBot="1" x14ac:dyDescent="0.4">
      <c r="A206" s="4" t="s">
        <v>463</v>
      </c>
      <c r="B206" s="5">
        <v>1</v>
      </c>
    </row>
    <row r="207" spans="1:2" ht="15" thickBot="1" x14ac:dyDescent="0.4">
      <c r="A207" s="4" t="s">
        <v>87</v>
      </c>
      <c r="B207" s="5">
        <v>1</v>
      </c>
    </row>
    <row r="208" spans="1:2" ht="15" thickBot="1" x14ac:dyDescent="0.4">
      <c r="A208" s="4" t="s">
        <v>465</v>
      </c>
      <c r="B208" s="5">
        <v>1</v>
      </c>
    </row>
    <row r="209" spans="1:2" ht="15" thickBot="1" x14ac:dyDescent="0.4">
      <c r="A209" s="4" t="s">
        <v>469</v>
      </c>
      <c r="B209" s="5">
        <v>1</v>
      </c>
    </row>
    <row r="210" spans="1:2" ht="15" thickBot="1" x14ac:dyDescent="0.4">
      <c r="A210" s="4" t="s">
        <v>470</v>
      </c>
      <c r="B210" s="5">
        <v>1</v>
      </c>
    </row>
    <row r="211" spans="1:2" ht="15" thickBot="1" x14ac:dyDescent="0.4">
      <c r="A211" s="4" t="s">
        <v>474</v>
      </c>
      <c r="B211" s="5">
        <v>1</v>
      </c>
    </row>
    <row r="212" spans="1:2" ht="15" thickBot="1" x14ac:dyDescent="0.4">
      <c r="A212" s="4" t="s">
        <v>480</v>
      </c>
      <c r="B212" s="5">
        <v>1</v>
      </c>
    </row>
    <row r="213" spans="1:2" ht="15" thickBot="1" x14ac:dyDescent="0.4">
      <c r="A213" s="4" t="s">
        <v>481</v>
      </c>
      <c r="B213" s="5">
        <v>1</v>
      </c>
    </row>
    <row r="214" spans="1:2" ht="15" thickBot="1" x14ac:dyDescent="0.4">
      <c r="A214" s="4" t="s">
        <v>92</v>
      </c>
      <c r="B214" s="5">
        <v>1</v>
      </c>
    </row>
    <row r="215" spans="1:2" ht="15" thickBot="1" x14ac:dyDescent="0.4">
      <c r="A215" s="4" t="s">
        <v>483</v>
      </c>
      <c r="B215" s="5">
        <v>1</v>
      </c>
    </row>
    <row r="216" spans="1:2" ht="15" thickBot="1" x14ac:dyDescent="0.4">
      <c r="A216" s="4" t="s">
        <v>485</v>
      </c>
      <c r="B216" s="5">
        <v>1</v>
      </c>
    </row>
    <row r="217" spans="1:2" ht="15" thickBot="1" x14ac:dyDescent="0.4">
      <c r="A217" s="4" t="s">
        <v>487</v>
      </c>
      <c r="B217" s="5">
        <v>1</v>
      </c>
    </row>
    <row r="218" spans="1:2" ht="15" thickBot="1" x14ac:dyDescent="0.4">
      <c r="A218" s="4" t="s">
        <v>488</v>
      </c>
      <c r="B218" s="5">
        <v>1</v>
      </c>
    </row>
    <row r="219" spans="1:2" ht="15" thickBot="1" x14ac:dyDescent="0.4">
      <c r="A219" s="4" t="s">
        <v>489</v>
      </c>
      <c r="B219" s="5">
        <v>1</v>
      </c>
    </row>
    <row r="220" spans="1:2" ht="15" thickBot="1" x14ac:dyDescent="0.4">
      <c r="A220" s="4" t="s">
        <v>492</v>
      </c>
      <c r="B220" s="5">
        <v>1</v>
      </c>
    </row>
    <row r="221" spans="1:2" ht="15" thickBot="1" x14ac:dyDescent="0.4">
      <c r="A221" s="4" t="s">
        <v>493</v>
      </c>
      <c r="B221" s="5">
        <v>1</v>
      </c>
    </row>
    <row r="222" spans="1:2" ht="15" thickBot="1" x14ac:dyDescent="0.4">
      <c r="A222" s="4" t="s">
        <v>494</v>
      </c>
      <c r="B222" s="5">
        <v>1</v>
      </c>
    </row>
    <row r="223" spans="1:2" ht="15" thickBot="1" x14ac:dyDescent="0.4">
      <c r="A223" s="4" t="s">
        <v>495</v>
      </c>
      <c r="B223" s="5">
        <v>1</v>
      </c>
    </row>
    <row r="224" spans="1:2" ht="29.5" thickBot="1" x14ac:dyDescent="0.4">
      <c r="A224" s="4" t="s">
        <v>498</v>
      </c>
      <c r="B224" s="5">
        <v>1</v>
      </c>
    </row>
    <row r="225" spans="1:2" ht="15" thickBot="1" x14ac:dyDescent="0.4">
      <c r="A225" s="4" t="s">
        <v>499</v>
      </c>
      <c r="B225" s="5">
        <v>1</v>
      </c>
    </row>
    <row r="226" spans="1:2" ht="15" thickBot="1" x14ac:dyDescent="0.4">
      <c r="A226" s="4" t="s">
        <v>509</v>
      </c>
      <c r="B226" s="5">
        <v>1</v>
      </c>
    </row>
    <row r="227" spans="1:2" ht="15" thickBot="1" x14ac:dyDescent="0.4">
      <c r="A227" s="4" t="s">
        <v>510</v>
      </c>
      <c r="B227" s="5">
        <v>1</v>
      </c>
    </row>
    <row r="228" spans="1:2" ht="15" thickBot="1" x14ac:dyDescent="0.4">
      <c r="A228" s="4" t="s">
        <v>511</v>
      </c>
      <c r="B228" s="5">
        <v>1</v>
      </c>
    </row>
    <row r="229" spans="1:2" ht="15" thickBot="1" x14ac:dyDescent="0.4">
      <c r="A229" s="4" t="s">
        <v>512</v>
      </c>
      <c r="B229" s="5">
        <v>1</v>
      </c>
    </row>
    <row r="230" spans="1:2" ht="15" thickBot="1" x14ac:dyDescent="0.4">
      <c r="A230" s="4" t="s">
        <v>513</v>
      </c>
      <c r="B230" s="5">
        <v>1</v>
      </c>
    </row>
    <row r="231" spans="1:2" ht="15" thickBot="1" x14ac:dyDescent="0.4">
      <c r="A231" s="4" t="s">
        <v>93</v>
      </c>
      <c r="B231" s="5">
        <v>1</v>
      </c>
    </row>
    <row r="232" spans="1:2" ht="15" thickBot="1" x14ac:dyDescent="0.4">
      <c r="A232" s="4" t="s">
        <v>515</v>
      </c>
      <c r="B232" s="5">
        <v>1</v>
      </c>
    </row>
    <row r="233" spans="1:2" ht="15" thickBot="1" x14ac:dyDescent="0.4">
      <c r="A233" s="4" t="s">
        <v>525</v>
      </c>
      <c r="B233" s="5">
        <v>1</v>
      </c>
    </row>
    <row r="234" spans="1:2" ht="15" thickBot="1" x14ac:dyDescent="0.4">
      <c r="A234" s="4" t="s">
        <v>528</v>
      </c>
      <c r="B234" s="5">
        <v>1</v>
      </c>
    </row>
    <row r="235" spans="1:2" ht="15" thickBot="1" x14ac:dyDescent="0.4">
      <c r="A235" s="4" t="s">
        <v>530</v>
      </c>
      <c r="B235" s="5">
        <v>1</v>
      </c>
    </row>
    <row r="236" spans="1:2" ht="15" thickBot="1" x14ac:dyDescent="0.4">
      <c r="A236" s="4" t="s">
        <v>96</v>
      </c>
      <c r="B236" s="5">
        <v>1</v>
      </c>
    </row>
    <row r="237" spans="1:2" ht="15" thickBot="1" x14ac:dyDescent="0.4">
      <c r="A237" s="4" t="s">
        <v>532</v>
      </c>
      <c r="B237" s="5">
        <v>1</v>
      </c>
    </row>
    <row r="238" spans="1:2" ht="15" thickBot="1" x14ac:dyDescent="0.4">
      <c r="A238" s="4" t="s">
        <v>537</v>
      </c>
      <c r="B238" s="5">
        <v>1</v>
      </c>
    </row>
    <row r="239" spans="1:2" ht="15" thickBot="1" x14ac:dyDescent="0.4">
      <c r="A239" s="4" t="s">
        <v>539</v>
      </c>
      <c r="B239" s="5">
        <v>1</v>
      </c>
    </row>
    <row r="240" spans="1:2" ht="15" thickBot="1" x14ac:dyDescent="0.4">
      <c r="A240" s="4" t="s">
        <v>540</v>
      </c>
      <c r="B240" s="5">
        <v>1</v>
      </c>
    </row>
    <row r="241" spans="1:2" ht="29.5" thickBot="1" x14ac:dyDescent="0.4">
      <c r="A241" s="4" t="s">
        <v>541</v>
      </c>
      <c r="B241" s="5">
        <v>1</v>
      </c>
    </row>
    <row r="242" spans="1:2" ht="15" thickBot="1" x14ac:dyDescent="0.4">
      <c r="A242" s="4" t="s">
        <v>542</v>
      </c>
      <c r="B242" s="5">
        <v>1</v>
      </c>
    </row>
    <row r="243" spans="1:2" ht="15" thickBot="1" x14ac:dyDescent="0.4">
      <c r="A243" s="4" t="s">
        <v>544</v>
      </c>
      <c r="B243" s="5">
        <v>1</v>
      </c>
    </row>
    <row r="244" spans="1:2" ht="15" thickBot="1" x14ac:dyDescent="0.4">
      <c r="A244" s="4" t="s">
        <v>545</v>
      </c>
      <c r="B244" s="5">
        <v>1</v>
      </c>
    </row>
    <row r="245" spans="1:2" ht="15" thickBot="1" x14ac:dyDescent="0.4">
      <c r="A245" s="4" t="s">
        <v>546</v>
      </c>
      <c r="B245" s="5">
        <v>1</v>
      </c>
    </row>
    <row r="246" spans="1:2" ht="15" thickBot="1" x14ac:dyDescent="0.4">
      <c r="A246" s="4" t="s">
        <v>548</v>
      </c>
      <c r="B246" s="5">
        <v>1</v>
      </c>
    </row>
    <row r="247" spans="1:2" ht="15" thickBot="1" x14ac:dyDescent="0.4">
      <c r="A247" s="4" t="s">
        <v>550</v>
      </c>
      <c r="B247" s="5">
        <v>1</v>
      </c>
    </row>
    <row r="248" spans="1:2" ht="15" thickBot="1" x14ac:dyDescent="0.4">
      <c r="A248" s="4" t="s">
        <v>551</v>
      </c>
      <c r="B248" s="5">
        <v>1</v>
      </c>
    </row>
    <row r="249" spans="1:2" ht="15" thickBot="1" x14ac:dyDescent="0.4">
      <c r="A249" s="4" t="s">
        <v>553</v>
      </c>
      <c r="B249" s="5">
        <v>1</v>
      </c>
    </row>
    <row r="250" spans="1:2" ht="15" thickBot="1" x14ac:dyDescent="0.4">
      <c r="A250" s="4" t="s">
        <v>38</v>
      </c>
      <c r="B250" s="5">
        <v>1</v>
      </c>
    </row>
    <row r="251" spans="1:2" ht="29.5" thickBot="1" x14ac:dyDescent="0.4">
      <c r="A251" s="4" t="s">
        <v>558</v>
      </c>
      <c r="B251" s="5">
        <v>1</v>
      </c>
    </row>
    <row r="252" spans="1:2" ht="15" thickBot="1" x14ac:dyDescent="0.4">
      <c r="A252" s="4" t="s">
        <v>563</v>
      </c>
      <c r="B252" s="5">
        <v>1</v>
      </c>
    </row>
    <row r="253" spans="1:2" ht="29.5" thickBot="1" x14ac:dyDescent="0.4">
      <c r="A253" s="4" t="s">
        <v>567</v>
      </c>
      <c r="B253" s="5">
        <v>1</v>
      </c>
    </row>
    <row r="254" spans="1:2" ht="15" thickBot="1" x14ac:dyDescent="0.4">
      <c r="A254" s="4" t="s">
        <v>105</v>
      </c>
      <c r="B254" s="5">
        <v>1</v>
      </c>
    </row>
    <row r="255" spans="1:2" ht="15" thickBot="1" x14ac:dyDescent="0.4">
      <c r="A255" s="4" t="s">
        <v>109</v>
      </c>
      <c r="B255" s="5">
        <v>1</v>
      </c>
    </row>
    <row r="256" spans="1:2" ht="29.5" thickBot="1" x14ac:dyDescent="0.4">
      <c r="A256" s="4" t="s">
        <v>578</v>
      </c>
      <c r="B256" s="5">
        <v>1</v>
      </c>
    </row>
    <row r="257" spans="1:2" ht="29.5" thickBot="1" x14ac:dyDescent="0.4">
      <c r="A257" s="4" t="s">
        <v>110</v>
      </c>
      <c r="B257" s="5">
        <v>1</v>
      </c>
    </row>
    <row r="258" spans="1:2" ht="15" thickBot="1" x14ac:dyDescent="0.4">
      <c r="A258" s="4" t="s">
        <v>582</v>
      </c>
      <c r="B258" s="5">
        <v>1</v>
      </c>
    </row>
    <row r="259" spans="1:2" ht="15" thickBot="1" x14ac:dyDescent="0.4">
      <c r="A259" s="4" t="s">
        <v>112</v>
      </c>
      <c r="B259" s="5">
        <v>1</v>
      </c>
    </row>
    <row r="260" spans="1:2" ht="15" thickBot="1" x14ac:dyDescent="0.4">
      <c r="A260" s="4" t="s">
        <v>583</v>
      </c>
      <c r="B260" s="5">
        <v>1</v>
      </c>
    </row>
    <row r="261" spans="1:2" ht="15" thickBot="1" x14ac:dyDescent="0.4">
      <c r="A261" s="4" t="s">
        <v>586</v>
      </c>
      <c r="B261" s="5">
        <v>1</v>
      </c>
    </row>
    <row r="262" spans="1:2" ht="15" thickBot="1" x14ac:dyDescent="0.4">
      <c r="A262" s="4" t="s">
        <v>587</v>
      </c>
      <c r="B262" s="5">
        <v>1</v>
      </c>
    </row>
    <row r="263" spans="1:2" ht="15" thickBot="1" x14ac:dyDescent="0.4">
      <c r="A263" s="4" t="s">
        <v>113</v>
      </c>
      <c r="B263" s="5">
        <v>1</v>
      </c>
    </row>
    <row r="264" spans="1:2" ht="15" thickBot="1" x14ac:dyDescent="0.4">
      <c r="A264" s="4" t="s">
        <v>589</v>
      </c>
      <c r="B264" s="5">
        <v>1</v>
      </c>
    </row>
    <row r="265" spans="1:2" ht="15" thickBot="1" x14ac:dyDescent="0.4">
      <c r="A265" s="4" t="s">
        <v>592</v>
      </c>
      <c r="B265" s="5">
        <v>1</v>
      </c>
    </row>
    <row r="266" spans="1:2" ht="15" thickBot="1" x14ac:dyDescent="0.4">
      <c r="A266" s="4" t="s">
        <v>597</v>
      </c>
      <c r="B266" s="5">
        <v>1</v>
      </c>
    </row>
    <row r="267" spans="1:2" ht="15" thickBot="1" x14ac:dyDescent="0.4">
      <c r="A267" s="4" t="s">
        <v>599</v>
      </c>
      <c r="B267" s="5">
        <v>1</v>
      </c>
    </row>
    <row r="268" spans="1:2" ht="15" thickBot="1" x14ac:dyDescent="0.4">
      <c r="A268" s="4" t="s">
        <v>601</v>
      </c>
      <c r="B268" s="5">
        <v>1</v>
      </c>
    </row>
    <row r="269" spans="1:2" ht="15" thickBot="1" x14ac:dyDescent="0.4">
      <c r="A269" s="4" t="s">
        <v>604</v>
      </c>
      <c r="B269" s="5">
        <v>1</v>
      </c>
    </row>
    <row r="270" spans="1:2" ht="15" thickBot="1" x14ac:dyDescent="0.4">
      <c r="A270" s="4" t="s">
        <v>605</v>
      </c>
      <c r="B270" s="5">
        <v>1</v>
      </c>
    </row>
    <row r="271" spans="1:2" ht="15" thickBot="1" x14ac:dyDescent="0.4">
      <c r="A271" s="4" t="s">
        <v>607</v>
      </c>
      <c r="B271" s="5">
        <v>1</v>
      </c>
    </row>
    <row r="272" spans="1:2" ht="15" thickBot="1" x14ac:dyDescent="0.4">
      <c r="A272" s="4" t="s">
        <v>611</v>
      </c>
      <c r="B272" s="5">
        <v>1</v>
      </c>
    </row>
    <row r="273" spans="1:2" ht="15" thickBot="1" x14ac:dyDescent="0.4">
      <c r="A273" s="4" t="s">
        <v>612</v>
      </c>
      <c r="B273" s="5">
        <v>1</v>
      </c>
    </row>
    <row r="274" spans="1:2" x14ac:dyDescent="0.35">
      <c r="A274" s="166" t="s">
        <v>116</v>
      </c>
      <c r="B274" s="167">
        <v>1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6993-65E2-43B8-8582-1C9B38978F3C}">
  <dimension ref="A1:N44"/>
  <sheetViews>
    <sheetView zoomScale="40" workbookViewId="0">
      <selection activeCell="C19" sqref="C19"/>
    </sheetView>
  </sheetViews>
  <sheetFormatPr baseColWidth="10" defaultRowHeight="14.5" x14ac:dyDescent="0.35"/>
  <cols>
    <col min="1" max="1" width="27" customWidth="1"/>
    <col min="2" max="2" width="24.7265625" customWidth="1"/>
    <col min="3" max="3" width="17.26953125" customWidth="1"/>
    <col min="4" max="4" width="23.1796875" customWidth="1"/>
    <col min="5" max="5" width="18.453125" customWidth="1"/>
    <col min="6" max="6" width="18.453125" style="22" customWidth="1"/>
    <col min="7" max="7" width="5.26953125" customWidth="1"/>
    <col min="8" max="8" width="23" customWidth="1"/>
    <col min="9" max="9" width="27.54296875" customWidth="1"/>
    <col min="10" max="10" width="23.6328125" style="18" customWidth="1"/>
    <col min="11" max="11" width="4.453125" customWidth="1"/>
    <col min="12" max="12" width="26.36328125" customWidth="1"/>
  </cols>
  <sheetData>
    <row r="1" spans="1:14" x14ac:dyDescent="0.35">
      <c r="A1" s="1" t="s">
        <v>641</v>
      </c>
    </row>
    <row r="2" spans="1:14" x14ac:dyDescent="0.35">
      <c r="A2" s="17"/>
      <c r="H2" s="17" t="s">
        <v>659</v>
      </c>
      <c r="L2" s="17" t="s">
        <v>671</v>
      </c>
      <c r="N2" s="18"/>
    </row>
    <row r="3" spans="1:14" x14ac:dyDescent="0.35">
      <c r="N3" s="18"/>
    </row>
    <row r="4" spans="1:14" x14ac:dyDescent="0.35">
      <c r="A4" s="20" t="s">
        <v>613</v>
      </c>
      <c r="B4" s="20" t="s">
        <v>642</v>
      </c>
      <c r="C4" s="20" t="s">
        <v>660</v>
      </c>
      <c r="D4" s="20" t="s">
        <v>643</v>
      </c>
      <c r="E4" s="20" t="s">
        <v>660</v>
      </c>
      <c r="F4" s="23" t="s">
        <v>715</v>
      </c>
      <c r="H4" s="38" t="s">
        <v>660</v>
      </c>
      <c r="I4" s="69" t="s">
        <v>661</v>
      </c>
      <c r="J4" s="135" t="s">
        <v>669</v>
      </c>
      <c r="L4" s="38" t="s">
        <v>660</v>
      </c>
      <c r="M4" s="69" t="s">
        <v>661</v>
      </c>
      <c r="N4" s="135" t="s">
        <v>669</v>
      </c>
    </row>
    <row r="5" spans="1:14" ht="29" x14ac:dyDescent="0.35">
      <c r="A5" s="7" t="s">
        <v>616</v>
      </c>
      <c r="B5" s="6" t="s">
        <v>553</v>
      </c>
      <c r="C5" s="6" t="s">
        <v>649</v>
      </c>
      <c r="D5" s="6" t="s">
        <v>291</v>
      </c>
      <c r="E5" s="6" t="s">
        <v>645</v>
      </c>
      <c r="F5" s="24" t="s">
        <v>724</v>
      </c>
      <c r="H5" s="103" t="s">
        <v>645</v>
      </c>
      <c r="I5" s="6">
        <v>17</v>
      </c>
      <c r="J5" s="136">
        <f>17/30</f>
        <v>0.56666666666666665</v>
      </c>
      <c r="L5" s="103" t="s">
        <v>649</v>
      </c>
      <c r="M5" s="6">
        <v>17</v>
      </c>
      <c r="N5" s="136">
        <f>17/30</f>
        <v>0.56666666666666665</v>
      </c>
    </row>
    <row r="6" spans="1:14" ht="29" x14ac:dyDescent="0.35">
      <c r="A6" s="7" t="s">
        <v>644</v>
      </c>
      <c r="B6" s="6" t="s">
        <v>286</v>
      </c>
      <c r="C6" s="6" t="s">
        <v>649</v>
      </c>
      <c r="D6" s="6" t="s">
        <v>63</v>
      </c>
      <c r="E6" s="6" t="s">
        <v>649</v>
      </c>
      <c r="F6" s="24" t="s">
        <v>717</v>
      </c>
      <c r="H6" s="103" t="s">
        <v>649</v>
      </c>
      <c r="I6" s="6">
        <v>11</v>
      </c>
      <c r="J6" s="136">
        <f>11/30</f>
        <v>0.36666666666666664</v>
      </c>
      <c r="L6" s="103" t="s">
        <v>645</v>
      </c>
      <c r="M6" s="6">
        <v>11</v>
      </c>
      <c r="N6" s="136">
        <f>11/30</f>
        <v>0.36666666666666664</v>
      </c>
    </row>
    <row r="7" spans="1:14" ht="29" x14ac:dyDescent="0.35">
      <c r="A7" s="7" t="s">
        <v>617</v>
      </c>
      <c r="B7" s="6" t="s">
        <v>39</v>
      </c>
      <c r="C7" s="6" t="s">
        <v>658</v>
      </c>
      <c r="D7" s="6" t="s">
        <v>86</v>
      </c>
      <c r="E7" s="6" t="s">
        <v>649</v>
      </c>
      <c r="F7" s="24" t="s">
        <v>719</v>
      </c>
      <c r="H7" s="103" t="s">
        <v>658</v>
      </c>
      <c r="I7" s="6">
        <v>1</v>
      </c>
      <c r="J7" s="136">
        <f>1/30</f>
        <v>3.3333333333333333E-2</v>
      </c>
      <c r="L7" s="103" t="s">
        <v>658</v>
      </c>
      <c r="M7" s="6">
        <v>1</v>
      </c>
      <c r="N7" s="136">
        <f>1/30</f>
        <v>3.3333333333333333E-2</v>
      </c>
    </row>
    <row r="8" spans="1:14" ht="29" x14ac:dyDescent="0.35">
      <c r="A8" s="7" t="s">
        <v>618</v>
      </c>
      <c r="B8" s="6" t="s">
        <v>41</v>
      </c>
      <c r="C8" s="6" t="s">
        <v>645</v>
      </c>
      <c r="D8" s="6" t="s">
        <v>409</v>
      </c>
      <c r="E8" s="6" t="s">
        <v>649</v>
      </c>
      <c r="F8" s="24" t="s">
        <v>718</v>
      </c>
      <c r="H8" s="103" t="s">
        <v>652</v>
      </c>
      <c r="I8" s="6">
        <v>1</v>
      </c>
      <c r="J8" s="136">
        <f>1/30</f>
        <v>3.3333333333333333E-2</v>
      </c>
      <c r="L8" s="103" t="s">
        <v>666</v>
      </c>
      <c r="M8" s="6">
        <v>1</v>
      </c>
      <c r="N8" s="136">
        <f>1/30</f>
        <v>3.3333333333333333E-2</v>
      </c>
    </row>
    <row r="9" spans="1:14" ht="29" x14ac:dyDescent="0.35">
      <c r="A9" s="7" t="s">
        <v>619</v>
      </c>
      <c r="B9" s="6" t="s">
        <v>600</v>
      </c>
      <c r="C9" s="6" t="s">
        <v>645</v>
      </c>
      <c r="D9" s="6" t="s">
        <v>380</v>
      </c>
      <c r="E9" s="6" t="s">
        <v>649</v>
      </c>
      <c r="F9" s="24" t="s">
        <v>718</v>
      </c>
      <c r="H9" s="103" t="s">
        <v>662</v>
      </c>
      <c r="I9" s="6">
        <v>0</v>
      </c>
      <c r="J9" s="128">
        <v>0</v>
      </c>
      <c r="L9" s="103" t="s">
        <v>652</v>
      </c>
      <c r="M9" s="6">
        <v>0</v>
      </c>
      <c r="N9" s="128">
        <v>0</v>
      </c>
    </row>
    <row r="10" spans="1:14" ht="29" x14ac:dyDescent="0.35">
      <c r="A10" s="7" t="s">
        <v>620</v>
      </c>
      <c r="B10" s="6" t="s">
        <v>10</v>
      </c>
      <c r="C10" s="6" t="s">
        <v>649</v>
      </c>
      <c r="D10" s="6" t="s">
        <v>71</v>
      </c>
      <c r="E10" s="6" t="s">
        <v>658</v>
      </c>
      <c r="F10" s="24" t="s">
        <v>725</v>
      </c>
      <c r="H10" s="103" t="s">
        <v>663</v>
      </c>
      <c r="I10" s="6">
        <v>0</v>
      </c>
      <c r="J10" s="128">
        <v>0</v>
      </c>
      <c r="L10" s="103" t="s">
        <v>662</v>
      </c>
      <c r="M10" s="6">
        <v>0</v>
      </c>
      <c r="N10" s="128">
        <v>0</v>
      </c>
    </row>
    <row r="11" spans="1:14" ht="29" x14ac:dyDescent="0.35">
      <c r="A11" s="7" t="s">
        <v>621</v>
      </c>
      <c r="B11" s="6" t="s">
        <v>100</v>
      </c>
      <c r="C11" s="6" t="s">
        <v>645</v>
      </c>
      <c r="D11" s="6" t="s">
        <v>532</v>
      </c>
      <c r="E11" s="6" t="s">
        <v>645</v>
      </c>
      <c r="F11" s="24" t="s">
        <v>717</v>
      </c>
      <c r="H11" s="103" t="s">
        <v>664</v>
      </c>
      <c r="I11" s="6">
        <v>0</v>
      </c>
      <c r="J11" s="128">
        <v>0</v>
      </c>
      <c r="L11" s="103" t="s">
        <v>663</v>
      </c>
      <c r="M11" s="6">
        <v>0</v>
      </c>
      <c r="N11" s="128">
        <v>0</v>
      </c>
    </row>
    <row r="12" spans="1:14" ht="29" x14ac:dyDescent="0.35">
      <c r="A12" s="7" t="s">
        <v>622</v>
      </c>
      <c r="B12" s="6" t="s">
        <v>18</v>
      </c>
      <c r="C12" s="6" t="s">
        <v>645</v>
      </c>
      <c r="D12" s="6" t="s">
        <v>292</v>
      </c>
      <c r="E12" s="6" t="s">
        <v>649</v>
      </c>
      <c r="F12" s="24" t="s">
        <v>718</v>
      </c>
      <c r="H12" s="103" t="s">
        <v>665</v>
      </c>
      <c r="I12" s="6">
        <v>0</v>
      </c>
      <c r="J12" s="128">
        <v>0</v>
      </c>
      <c r="L12" s="103" t="s">
        <v>664</v>
      </c>
      <c r="M12" s="6">
        <v>0</v>
      </c>
      <c r="N12" s="128">
        <v>0</v>
      </c>
    </row>
    <row r="13" spans="1:14" ht="29" x14ac:dyDescent="0.35">
      <c r="A13" s="7" t="s">
        <v>623</v>
      </c>
      <c r="B13" s="6" t="s">
        <v>361</v>
      </c>
      <c r="C13" s="6" t="s">
        <v>649</v>
      </c>
      <c r="D13" s="6" t="s">
        <v>245</v>
      </c>
      <c r="E13" s="6" t="s">
        <v>649</v>
      </c>
      <c r="F13" s="24" t="s">
        <v>717</v>
      </c>
      <c r="H13" s="103" t="s">
        <v>666</v>
      </c>
      <c r="I13" s="6">
        <v>0</v>
      </c>
      <c r="J13" s="128">
        <v>0</v>
      </c>
      <c r="L13" s="103" t="s">
        <v>665</v>
      </c>
      <c r="M13" s="6">
        <v>0</v>
      </c>
      <c r="N13" s="128">
        <v>0</v>
      </c>
    </row>
    <row r="14" spans="1:14" ht="29" x14ac:dyDescent="0.35">
      <c r="A14" s="7" t="s">
        <v>624</v>
      </c>
      <c r="B14" s="6" t="s">
        <v>49</v>
      </c>
      <c r="C14" s="6" t="s">
        <v>645</v>
      </c>
      <c r="D14" s="6" t="s">
        <v>220</v>
      </c>
      <c r="E14" s="6" t="s">
        <v>649</v>
      </c>
      <c r="F14" s="24" t="s">
        <v>718</v>
      </c>
      <c r="H14" s="12" t="s">
        <v>667</v>
      </c>
      <c r="I14" s="106">
        <v>0</v>
      </c>
      <c r="J14" s="134">
        <v>0</v>
      </c>
      <c r="L14" s="12" t="s">
        <v>667</v>
      </c>
      <c r="M14" s="106">
        <v>0</v>
      </c>
      <c r="N14" s="134">
        <v>0</v>
      </c>
    </row>
    <row r="15" spans="1:14" ht="29" x14ac:dyDescent="0.35">
      <c r="A15" s="7" t="s">
        <v>648</v>
      </c>
      <c r="B15" s="6" t="s">
        <v>20</v>
      </c>
      <c r="C15" s="6" t="s">
        <v>645</v>
      </c>
      <c r="D15" s="6" t="s">
        <v>68</v>
      </c>
      <c r="E15" s="6" t="s">
        <v>649</v>
      </c>
      <c r="F15" s="24" t="s">
        <v>718</v>
      </c>
    </row>
    <row r="16" spans="1:14" ht="29" x14ac:dyDescent="0.35">
      <c r="A16" s="7" t="s">
        <v>625</v>
      </c>
      <c r="B16" s="6" t="s">
        <v>288</v>
      </c>
      <c r="C16" s="6" t="s">
        <v>649</v>
      </c>
      <c r="D16" s="6" t="s">
        <v>450</v>
      </c>
      <c r="E16" s="6" t="s">
        <v>649</v>
      </c>
      <c r="F16" s="24" t="s">
        <v>717</v>
      </c>
      <c r="H16" t="s">
        <v>668</v>
      </c>
      <c r="I16">
        <f>SUM(Tabelle2[Anzahl])</f>
        <v>30</v>
      </c>
    </row>
    <row r="17" spans="1:10" ht="29" x14ac:dyDescent="0.35">
      <c r="A17" s="7" t="s">
        <v>626</v>
      </c>
      <c r="B17" s="6" t="s">
        <v>653</v>
      </c>
      <c r="C17" s="6" t="s">
        <v>649</v>
      </c>
      <c r="D17" s="6" t="s">
        <v>495</v>
      </c>
      <c r="E17" s="6" t="s">
        <v>649</v>
      </c>
      <c r="F17" s="24" t="s">
        <v>717</v>
      </c>
    </row>
    <row r="18" spans="1:10" ht="29" x14ac:dyDescent="0.35">
      <c r="A18" s="7" t="s">
        <v>627</v>
      </c>
      <c r="B18" s="6" t="s">
        <v>330</v>
      </c>
      <c r="C18" s="6" t="s">
        <v>649</v>
      </c>
      <c r="D18" s="6" t="s">
        <v>330</v>
      </c>
      <c r="E18" s="6" t="s">
        <v>649</v>
      </c>
      <c r="F18" s="24" t="s">
        <v>717</v>
      </c>
      <c r="H18" s="129" t="s">
        <v>660</v>
      </c>
      <c r="I18" s="130" t="s">
        <v>672</v>
      </c>
      <c r="J18" s="131" t="s">
        <v>673</v>
      </c>
    </row>
    <row r="19" spans="1:10" ht="29" x14ac:dyDescent="0.35">
      <c r="A19" s="7" t="s">
        <v>628</v>
      </c>
      <c r="B19" s="6" t="s">
        <v>654</v>
      </c>
      <c r="C19" s="6" t="s">
        <v>645</v>
      </c>
      <c r="D19" s="6" t="s">
        <v>240</v>
      </c>
      <c r="E19" s="6" t="s">
        <v>645</v>
      </c>
      <c r="F19" s="24" t="s">
        <v>717</v>
      </c>
      <c r="H19" s="127" t="s">
        <v>645</v>
      </c>
      <c r="I19" s="19">
        <v>17</v>
      </c>
      <c r="J19" s="70">
        <v>11</v>
      </c>
    </row>
    <row r="20" spans="1:10" ht="29" x14ac:dyDescent="0.35">
      <c r="A20" s="7" t="s">
        <v>650</v>
      </c>
      <c r="B20" s="6" t="s">
        <v>651</v>
      </c>
      <c r="C20" s="6" t="s">
        <v>645</v>
      </c>
      <c r="D20" s="6" t="s">
        <v>3</v>
      </c>
      <c r="E20" s="6" t="s">
        <v>645</v>
      </c>
      <c r="F20" s="24" t="s">
        <v>717</v>
      </c>
      <c r="H20" s="127" t="s">
        <v>649</v>
      </c>
      <c r="I20" s="19">
        <v>11</v>
      </c>
      <c r="J20" s="70">
        <v>17</v>
      </c>
    </row>
    <row r="21" spans="1:10" x14ac:dyDescent="0.35">
      <c r="A21" s="7" t="s">
        <v>629</v>
      </c>
      <c r="B21" s="6" t="s">
        <v>544</v>
      </c>
      <c r="C21" s="6" t="s">
        <v>645</v>
      </c>
      <c r="D21" s="6" t="s">
        <v>670</v>
      </c>
      <c r="E21" s="6" t="s">
        <v>670</v>
      </c>
      <c r="F21" s="24" t="s">
        <v>726</v>
      </c>
      <c r="H21" s="127" t="s">
        <v>658</v>
      </c>
      <c r="I21" s="19">
        <v>1</v>
      </c>
      <c r="J21" s="70">
        <v>1</v>
      </c>
    </row>
    <row r="22" spans="1:10" ht="29" x14ac:dyDescent="0.35">
      <c r="A22" s="7" t="s">
        <v>630</v>
      </c>
      <c r="B22" s="6" t="s">
        <v>413</v>
      </c>
      <c r="C22" s="6" t="s">
        <v>649</v>
      </c>
      <c r="D22" s="6" t="s">
        <v>31</v>
      </c>
      <c r="E22" s="6" t="s">
        <v>645</v>
      </c>
      <c r="F22" s="24" t="s">
        <v>724</v>
      </c>
      <c r="H22" s="127" t="s">
        <v>652</v>
      </c>
      <c r="I22" s="19">
        <v>1</v>
      </c>
      <c r="J22" s="70">
        <v>0</v>
      </c>
    </row>
    <row r="23" spans="1:10" ht="29" x14ac:dyDescent="0.35">
      <c r="A23" s="7" t="s">
        <v>631</v>
      </c>
      <c r="B23" s="6" t="s">
        <v>282</v>
      </c>
      <c r="C23" s="6" t="s">
        <v>645</v>
      </c>
      <c r="D23" s="6" t="s">
        <v>31</v>
      </c>
      <c r="E23" s="6" t="s">
        <v>645</v>
      </c>
      <c r="F23" s="24" t="s">
        <v>717</v>
      </c>
      <c r="H23" s="132" t="s">
        <v>670</v>
      </c>
      <c r="I23" s="133">
        <v>0</v>
      </c>
      <c r="J23" s="134">
        <v>1</v>
      </c>
    </row>
    <row r="24" spans="1:10" ht="29" x14ac:dyDescent="0.35">
      <c r="A24" s="7" t="s">
        <v>632</v>
      </c>
      <c r="B24" s="6" t="s">
        <v>249</v>
      </c>
      <c r="C24" s="6" t="s">
        <v>645</v>
      </c>
      <c r="D24" s="6" t="s">
        <v>647</v>
      </c>
      <c r="E24" s="6" t="s">
        <v>645</v>
      </c>
      <c r="F24" s="24" t="s">
        <v>717</v>
      </c>
    </row>
    <row r="25" spans="1:10" ht="29" x14ac:dyDescent="0.35">
      <c r="A25" s="7" t="s">
        <v>655</v>
      </c>
      <c r="B25" s="6" t="s">
        <v>4</v>
      </c>
      <c r="C25" s="6" t="s">
        <v>645</v>
      </c>
      <c r="D25" s="6" t="s">
        <v>546</v>
      </c>
      <c r="E25" s="6" t="s">
        <v>649</v>
      </c>
      <c r="F25" s="24" t="s">
        <v>718</v>
      </c>
    </row>
    <row r="26" spans="1:10" ht="29" x14ac:dyDescent="0.35">
      <c r="A26" s="7" t="s">
        <v>633</v>
      </c>
      <c r="B26" s="6" t="s">
        <v>113</v>
      </c>
      <c r="C26" s="6" t="s">
        <v>645</v>
      </c>
      <c r="D26" s="6" t="s">
        <v>427</v>
      </c>
      <c r="E26" s="6" t="s">
        <v>645</v>
      </c>
      <c r="F26" s="24" t="s">
        <v>717</v>
      </c>
    </row>
    <row r="27" spans="1:10" x14ac:dyDescent="0.35">
      <c r="A27" s="7" t="s">
        <v>634</v>
      </c>
      <c r="B27" s="6" t="s">
        <v>14</v>
      </c>
      <c r="C27" s="6" t="s">
        <v>645</v>
      </c>
      <c r="D27" s="6" t="s">
        <v>14</v>
      </c>
      <c r="E27" s="6" t="s">
        <v>645</v>
      </c>
      <c r="F27" s="24" t="s">
        <v>716</v>
      </c>
    </row>
    <row r="28" spans="1:10" ht="29" x14ac:dyDescent="0.35">
      <c r="A28" s="7" t="s">
        <v>635</v>
      </c>
      <c r="B28" s="6" t="s">
        <v>656</v>
      </c>
      <c r="C28" s="6" t="s">
        <v>645</v>
      </c>
      <c r="D28" s="6" t="s">
        <v>218</v>
      </c>
      <c r="E28" s="6" t="s">
        <v>649</v>
      </c>
      <c r="F28" s="24" t="s">
        <v>718</v>
      </c>
    </row>
    <row r="29" spans="1:10" x14ac:dyDescent="0.35">
      <c r="A29" s="7" t="s">
        <v>646</v>
      </c>
      <c r="B29" s="6" t="s">
        <v>53</v>
      </c>
      <c r="C29" s="6" t="s">
        <v>645</v>
      </c>
      <c r="D29" s="6" t="s">
        <v>53</v>
      </c>
      <c r="E29" s="6" t="s">
        <v>645</v>
      </c>
      <c r="F29" s="24" t="s">
        <v>716</v>
      </c>
    </row>
    <row r="30" spans="1:10" ht="29" x14ac:dyDescent="0.35">
      <c r="A30" s="7" t="s">
        <v>636</v>
      </c>
      <c r="B30" s="6" t="s">
        <v>255</v>
      </c>
      <c r="C30" s="6" t="s">
        <v>645</v>
      </c>
      <c r="D30" s="6" t="s">
        <v>451</v>
      </c>
      <c r="E30" s="6" t="s">
        <v>645</v>
      </c>
      <c r="F30" s="24" t="s">
        <v>717</v>
      </c>
    </row>
    <row r="31" spans="1:10" x14ac:dyDescent="0.35">
      <c r="A31" s="7" t="s">
        <v>637</v>
      </c>
      <c r="B31" s="6" t="s">
        <v>657</v>
      </c>
      <c r="C31" s="6" t="s">
        <v>649</v>
      </c>
      <c r="D31" s="6" t="s">
        <v>657</v>
      </c>
      <c r="E31" s="6" t="s">
        <v>649</v>
      </c>
      <c r="F31" s="24" t="s">
        <v>716</v>
      </c>
    </row>
    <row r="32" spans="1:10" x14ac:dyDescent="0.35">
      <c r="A32" s="7" t="s">
        <v>638</v>
      </c>
      <c r="B32" s="6" t="s">
        <v>69</v>
      </c>
      <c r="C32" s="6" t="s">
        <v>649</v>
      </c>
      <c r="D32" s="6" t="s">
        <v>69</v>
      </c>
      <c r="E32" s="6" t="s">
        <v>649</v>
      </c>
      <c r="F32" s="24" t="s">
        <v>716</v>
      </c>
    </row>
    <row r="33" spans="1:6" ht="29" x14ac:dyDescent="0.35">
      <c r="A33" s="7" t="s">
        <v>639</v>
      </c>
      <c r="B33" s="6" t="s">
        <v>187</v>
      </c>
      <c r="C33" s="6" t="s">
        <v>652</v>
      </c>
      <c r="D33" s="6" t="s">
        <v>470</v>
      </c>
      <c r="E33" s="6" t="s">
        <v>649</v>
      </c>
      <c r="F33" s="24" t="s">
        <v>727</v>
      </c>
    </row>
    <row r="34" spans="1:6" ht="29" x14ac:dyDescent="0.35">
      <c r="A34" s="7" t="s">
        <v>640</v>
      </c>
      <c r="B34" s="6" t="s">
        <v>11</v>
      </c>
      <c r="C34" s="6" t="s">
        <v>649</v>
      </c>
      <c r="D34" s="6" t="s">
        <v>165</v>
      </c>
      <c r="E34" s="6" t="s">
        <v>649</v>
      </c>
      <c r="F34" s="24" t="s">
        <v>717</v>
      </c>
    </row>
    <row r="37" spans="1:6" x14ac:dyDescent="0.35">
      <c r="A37" s="171" t="s">
        <v>856</v>
      </c>
      <c r="B37" s="171"/>
    </row>
    <row r="39" spans="1:6" x14ac:dyDescent="0.35">
      <c r="A39" s="6" t="s">
        <v>716</v>
      </c>
      <c r="B39" s="6">
        <v>4</v>
      </c>
    </row>
    <row r="40" spans="1:6" x14ac:dyDescent="0.35">
      <c r="A40" s="6" t="s">
        <v>724</v>
      </c>
      <c r="B40" s="6">
        <v>2</v>
      </c>
    </row>
    <row r="41" spans="1:6" x14ac:dyDescent="0.35">
      <c r="A41" s="6" t="s">
        <v>718</v>
      </c>
      <c r="B41" s="6">
        <v>7</v>
      </c>
    </row>
    <row r="42" spans="1:6" x14ac:dyDescent="0.35">
      <c r="A42" s="6" t="s">
        <v>717</v>
      </c>
      <c r="B42" s="6">
        <f>COUNTIF(F5:F34, "Wechsel, gleicher Organisationstyp")</f>
        <v>13</v>
      </c>
    </row>
    <row r="43" spans="1:6" x14ac:dyDescent="0.35">
      <c r="A43" s="6" t="s">
        <v>859</v>
      </c>
      <c r="B43" s="6">
        <v>1</v>
      </c>
    </row>
    <row r="44" spans="1:6" x14ac:dyDescent="0.35">
      <c r="A44" s="6" t="s">
        <v>881</v>
      </c>
      <c r="B44" s="6">
        <v>3</v>
      </c>
    </row>
  </sheetData>
  <mergeCells count="1">
    <mergeCell ref="A37:B37"/>
  </mergeCells>
  <pageMargins left="0.7" right="0.7" top="0.78740157499999996" bottom="0.78740157499999996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9984-CDA5-4F36-996F-4C22256F804D}">
  <dimension ref="A1:N45"/>
  <sheetViews>
    <sheetView workbookViewId="0">
      <selection activeCell="A20" sqref="A20"/>
    </sheetView>
  </sheetViews>
  <sheetFormatPr baseColWidth="10" defaultRowHeight="14.5" x14ac:dyDescent="0.35"/>
  <cols>
    <col min="1" max="1" width="20.453125" customWidth="1"/>
    <col min="2" max="2" width="25.453125" style="22" customWidth="1"/>
    <col min="3" max="3" width="19" customWidth="1"/>
    <col min="4" max="4" width="23.90625" customWidth="1"/>
    <col min="5" max="5" width="18.08984375" customWidth="1"/>
    <col min="6" max="6" width="16.26953125" style="22" customWidth="1"/>
    <col min="7" max="7" width="5.36328125" customWidth="1"/>
    <col min="8" max="8" width="18" customWidth="1"/>
    <col min="9" max="9" width="19.1796875" customWidth="1"/>
    <col min="10" max="10" width="16.36328125" customWidth="1"/>
    <col min="11" max="11" width="3" customWidth="1"/>
    <col min="12" max="12" width="20.08984375" customWidth="1"/>
  </cols>
  <sheetData>
    <row r="1" spans="1:14" x14ac:dyDescent="0.35">
      <c r="A1" s="1" t="s">
        <v>674</v>
      </c>
    </row>
    <row r="2" spans="1:14" x14ac:dyDescent="0.35">
      <c r="H2" s="26" t="s">
        <v>659</v>
      </c>
      <c r="I2" s="27"/>
      <c r="J2" s="28"/>
      <c r="K2" s="27"/>
      <c r="L2" s="26" t="s">
        <v>671</v>
      </c>
      <c r="M2" s="27"/>
      <c r="N2" s="28"/>
    </row>
    <row r="3" spans="1:14" x14ac:dyDescent="0.35">
      <c r="A3" s="108" t="s">
        <v>613</v>
      </c>
      <c r="B3" s="109" t="s">
        <v>642</v>
      </c>
      <c r="C3" s="110" t="s">
        <v>660</v>
      </c>
      <c r="D3" s="110" t="s">
        <v>643</v>
      </c>
      <c r="E3" s="110" t="s">
        <v>875</v>
      </c>
      <c r="F3" s="111" t="s">
        <v>715</v>
      </c>
      <c r="H3" s="27"/>
      <c r="I3" s="27"/>
      <c r="J3" s="28"/>
      <c r="K3" s="27"/>
      <c r="L3" s="27"/>
      <c r="M3" s="27"/>
      <c r="N3" s="28"/>
    </row>
    <row r="4" spans="1:14" x14ac:dyDescent="0.35">
      <c r="A4" s="103" t="s">
        <v>675</v>
      </c>
      <c r="B4" s="24" t="s">
        <v>37</v>
      </c>
      <c r="C4" s="6" t="s">
        <v>649</v>
      </c>
      <c r="D4" s="6" t="s">
        <v>37</v>
      </c>
      <c r="E4" s="6" t="s">
        <v>649</v>
      </c>
      <c r="F4" s="104" t="s">
        <v>716</v>
      </c>
      <c r="H4" s="27" t="s">
        <v>660</v>
      </c>
      <c r="I4" s="27" t="s">
        <v>661</v>
      </c>
      <c r="J4" s="28" t="s">
        <v>669</v>
      </c>
      <c r="K4" s="27"/>
      <c r="L4" s="27" t="s">
        <v>660</v>
      </c>
      <c r="M4" s="27" t="s">
        <v>661</v>
      </c>
      <c r="N4" s="28" t="s">
        <v>669</v>
      </c>
    </row>
    <row r="5" spans="1:14" ht="29" x14ac:dyDescent="0.35">
      <c r="A5" s="103" t="s">
        <v>676</v>
      </c>
      <c r="B5" s="24" t="s">
        <v>112</v>
      </c>
      <c r="C5" s="6" t="s">
        <v>649</v>
      </c>
      <c r="D5" s="6" t="s">
        <v>341</v>
      </c>
      <c r="E5" s="6" t="s">
        <v>649</v>
      </c>
      <c r="F5" s="104" t="s">
        <v>717</v>
      </c>
      <c r="H5" s="27" t="s">
        <v>645</v>
      </c>
      <c r="I5" s="27">
        <v>14</v>
      </c>
      <c r="J5" s="28">
        <f>14/30</f>
        <v>0.46666666666666667</v>
      </c>
      <c r="K5" s="27"/>
      <c r="L5" s="27" t="s">
        <v>649</v>
      </c>
      <c r="M5" s="27">
        <v>20</v>
      </c>
      <c r="N5" s="28">
        <f t="shared" ref="N5" si="0">20/30</f>
        <v>0.66666666666666663</v>
      </c>
    </row>
    <row r="6" spans="1:14" ht="29" x14ac:dyDescent="0.35">
      <c r="A6" s="103" t="s">
        <v>677</v>
      </c>
      <c r="B6" s="24" t="s">
        <v>704</v>
      </c>
      <c r="C6" s="6" t="s">
        <v>649</v>
      </c>
      <c r="D6" s="6" t="s">
        <v>446</v>
      </c>
      <c r="E6" s="6" t="s">
        <v>649</v>
      </c>
      <c r="F6" s="104" t="s">
        <v>717</v>
      </c>
      <c r="H6" s="27" t="s">
        <v>649</v>
      </c>
      <c r="I6" s="27">
        <v>11</v>
      </c>
      <c r="J6" s="28">
        <f t="shared" ref="J6" si="1">11/30</f>
        <v>0.36666666666666664</v>
      </c>
      <c r="K6" s="27"/>
      <c r="L6" s="27" t="s">
        <v>645</v>
      </c>
      <c r="M6" s="27">
        <v>6</v>
      </c>
      <c r="N6" s="28">
        <f>6/30</f>
        <v>0.2</v>
      </c>
    </row>
    <row r="7" spans="1:14" x14ac:dyDescent="0.35">
      <c r="A7" s="103" t="s">
        <v>678</v>
      </c>
      <c r="B7" s="24" t="s">
        <v>35</v>
      </c>
      <c r="C7" s="6" t="s">
        <v>645</v>
      </c>
      <c r="D7" s="6" t="s">
        <v>35</v>
      </c>
      <c r="E7" s="6" t="s">
        <v>645</v>
      </c>
      <c r="F7" s="104" t="s">
        <v>716</v>
      </c>
      <c r="H7" s="27" t="s">
        <v>658</v>
      </c>
      <c r="I7" s="27">
        <v>1</v>
      </c>
      <c r="J7" s="28">
        <f>1/30</f>
        <v>3.3333333333333333E-2</v>
      </c>
      <c r="K7" s="27"/>
      <c r="L7" s="27" t="s">
        <v>658</v>
      </c>
      <c r="M7" s="27">
        <v>0</v>
      </c>
      <c r="N7" s="29">
        <v>0</v>
      </c>
    </row>
    <row r="8" spans="1:14" ht="29" x14ac:dyDescent="0.35">
      <c r="A8" s="103" t="s">
        <v>679</v>
      </c>
      <c r="B8" s="24" t="s">
        <v>4</v>
      </c>
      <c r="C8" s="6" t="s">
        <v>645</v>
      </c>
      <c r="D8" s="6" t="s">
        <v>710</v>
      </c>
      <c r="E8" s="6" t="s">
        <v>649</v>
      </c>
      <c r="F8" s="104" t="s">
        <v>718</v>
      </c>
      <c r="H8" s="27" t="s">
        <v>652</v>
      </c>
      <c r="I8" s="27">
        <v>0</v>
      </c>
      <c r="J8" s="29">
        <v>0</v>
      </c>
      <c r="K8" s="27"/>
      <c r="L8" s="27" t="s">
        <v>666</v>
      </c>
      <c r="M8" s="27">
        <v>0</v>
      </c>
      <c r="N8" s="29">
        <v>0</v>
      </c>
    </row>
    <row r="9" spans="1:14" x14ac:dyDescent="0.35">
      <c r="A9" s="103" t="s">
        <v>680</v>
      </c>
      <c r="B9" s="24" t="s">
        <v>528</v>
      </c>
      <c r="C9" s="6" t="s">
        <v>664</v>
      </c>
      <c r="D9" s="6" t="s">
        <v>528</v>
      </c>
      <c r="E9" s="6" t="s">
        <v>664</v>
      </c>
      <c r="F9" s="104" t="s">
        <v>716</v>
      </c>
      <c r="H9" s="27" t="s">
        <v>662</v>
      </c>
      <c r="I9" s="27">
        <v>0</v>
      </c>
      <c r="J9" s="29">
        <v>0</v>
      </c>
      <c r="K9" s="27"/>
      <c r="L9" s="27" t="s">
        <v>652</v>
      </c>
      <c r="M9" s="27">
        <v>0</v>
      </c>
      <c r="N9" s="29">
        <v>0</v>
      </c>
    </row>
    <row r="10" spans="1:14" ht="29" x14ac:dyDescent="0.35">
      <c r="A10" s="103" t="s">
        <v>681</v>
      </c>
      <c r="B10" s="24" t="s">
        <v>481</v>
      </c>
      <c r="C10" s="6" t="s">
        <v>645</v>
      </c>
      <c r="D10" s="6" t="s">
        <v>176</v>
      </c>
      <c r="E10" s="6" t="s">
        <v>645</v>
      </c>
      <c r="F10" s="104" t="s">
        <v>717</v>
      </c>
      <c r="H10" s="27" t="s">
        <v>663</v>
      </c>
      <c r="I10" s="27">
        <v>1</v>
      </c>
      <c r="J10" s="28">
        <f>1/30</f>
        <v>3.3333333333333333E-2</v>
      </c>
      <c r="K10" s="27"/>
      <c r="L10" s="27" t="s">
        <v>662</v>
      </c>
      <c r="M10" s="27">
        <v>0</v>
      </c>
      <c r="N10" s="29">
        <v>0</v>
      </c>
    </row>
    <row r="11" spans="1:14" x14ac:dyDescent="0.35">
      <c r="A11" s="103" t="s">
        <v>707</v>
      </c>
      <c r="B11" s="24" t="s">
        <v>30</v>
      </c>
      <c r="C11" s="6" t="s">
        <v>649</v>
      </c>
      <c r="D11" s="6" t="s">
        <v>30</v>
      </c>
      <c r="E11" s="6" t="s">
        <v>649</v>
      </c>
      <c r="F11" s="104" t="s">
        <v>716</v>
      </c>
      <c r="H11" s="27" t="s">
        <v>664</v>
      </c>
      <c r="I11" s="27">
        <v>1</v>
      </c>
      <c r="J11" s="28">
        <f>1/30</f>
        <v>3.3333333333333333E-2</v>
      </c>
      <c r="K11" s="27"/>
      <c r="L11" s="27" t="s">
        <v>663</v>
      </c>
      <c r="M11" s="27">
        <v>2</v>
      </c>
      <c r="N11" s="28">
        <f>2/30</f>
        <v>6.6666666666666666E-2</v>
      </c>
    </row>
    <row r="12" spans="1:14" ht="29" x14ac:dyDescent="0.35">
      <c r="A12" s="103" t="s">
        <v>682</v>
      </c>
      <c r="B12" s="24" t="s">
        <v>200</v>
      </c>
      <c r="C12" s="6" t="s">
        <v>649</v>
      </c>
      <c r="D12" s="6" t="s">
        <v>587</v>
      </c>
      <c r="E12" s="6" t="s">
        <v>649</v>
      </c>
      <c r="F12" s="104" t="s">
        <v>717</v>
      </c>
      <c r="H12" s="27" t="s">
        <v>665</v>
      </c>
      <c r="I12" s="27">
        <v>1</v>
      </c>
      <c r="J12" s="28">
        <f>1/30</f>
        <v>3.3333333333333333E-2</v>
      </c>
      <c r="K12" s="27"/>
      <c r="L12" s="27" t="s">
        <v>664</v>
      </c>
      <c r="M12" s="27">
        <v>1</v>
      </c>
      <c r="N12" s="28">
        <f>1/30</f>
        <v>3.3333333333333333E-2</v>
      </c>
    </row>
    <row r="13" spans="1:14" ht="29" x14ac:dyDescent="0.35">
      <c r="A13" s="103" t="s">
        <v>683</v>
      </c>
      <c r="B13" s="24" t="s">
        <v>586</v>
      </c>
      <c r="C13" s="6" t="s">
        <v>649</v>
      </c>
      <c r="D13" s="6" t="s">
        <v>194</v>
      </c>
      <c r="E13" s="6" t="s">
        <v>649</v>
      </c>
      <c r="F13" s="104" t="s">
        <v>717</v>
      </c>
      <c r="H13" s="27" t="s">
        <v>670</v>
      </c>
      <c r="I13" s="27">
        <v>1</v>
      </c>
      <c r="J13" s="28">
        <f>1/30</f>
        <v>3.3333333333333333E-2</v>
      </c>
      <c r="K13" s="27"/>
      <c r="L13" s="27" t="s">
        <v>665</v>
      </c>
      <c r="M13" s="27">
        <v>0</v>
      </c>
      <c r="N13" s="29">
        <v>0</v>
      </c>
    </row>
    <row r="14" spans="1:14" ht="29" x14ac:dyDescent="0.35">
      <c r="A14" s="103" t="s">
        <v>684</v>
      </c>
      <c r="B14" s="24" t="s">
        <v>147</v>
      </c>
      <c r="C14" s="6" t="s">
        <v>665</v>
      </c>
      <c r="D14" s="6" t="s">
        <v>439</v>
      </c>
      <c r="E14" s="6" t="s">
        <v>649</v>
      </c>
      <c r="F14" s="104" t="s">
        <v>717</v>
      </c>
      <c r="H14" s="27" t="s">
        <v>667</v>
      </c>
      <c r="I14" s="27">
        <v>0</v>
      </c>
      <c r="J14" s="29">
        <v>0</v>
      </c>
      <c r="K14" s="27"/>
      <c r="L14" s="27" t="s">
        <v>667</v>
      </c>
      <c r="M14" s="27">
        <v>1</v>
      </c>
      <c r="N14" s="28">
        <f>1/30</f>
        <v>3.3333333333333333E-2</v>
      </c>
    </row>
    <row r="15" spans="1:14" ht="29" x14ac:dyDescent="0.35">
      <c r="A15" s="103" t="s">
        <v>685</v>
      </c>
      <c r="B15" s="24" t="s">
        <v>300</v>
      </c>
      <c r="C15" s="6" t="s">
        <v>645</v>
      </c>
      <c r="D15" s="6" t="s">
        <v>205</v>
      </c>
      <c r="E15" s="6" t="s">
        <v>649</v>
      </c>
      <c r="F15" s="104" t="s">
        <v>718</v>
      </c>
      <c r="H15" s="27"/>
      <c r="I15" s="27"/>
      <c r="J15" s="28"/>
      <c r="K15" s="27"/>
      <c r="L15" s="27"/>
      <c r="M15" s="27"/>
      <c r="N15" s="27"/>
    </row>
    <row r="16" spans="1:14" ht="29" x14ac:dyDescent="0.35">
      <c r="A16" s="103" t="s">
        <v>686</v>
      </c>
      <c r="B16" s="24" t="s">
        <v>298</v>
      </c>
      <c r="C16" s="6" t="s">
        <v>645</v>
      </c>
      <c r="D16" s="6" t="s">
        <v>711</v>
      </c>
      <c r="E16" s="6" t="s">
        <v>649</v>
      </c>
      <c r="F16" s="104" t="s">
        <v>718</v>
      </c>
      <c r="H16" s="118" t="s">
        <v>660</v>
      </c>
      <c r="I16" s="119" t="s">
        <v>672</v>
      </c>
      <c r="J16" s="120" t="s">
        <v>673</v>
      </c>
      <c r="K16" s="27"/>
      <c r="L16" s="27"/>
      <c r="M16" s="27"/>
      <c r="N16" s="27"/>
    </row>
    <row r="17" spans="1:14" x14ac:dyDescent="0.35">
      <c r="A17" s="103" t="s">
        <v>687</v>
      </c>
      <c r="B17" s="24" t="s">
        <v>709</v>
      </c>
      <c r="C17" s="6" t="s">
        <v>645</v>
      </c>
      <c r="D17" s="6" t="s">
        <v>709</v>
      </c>
      <c r="E17" s="6" t="s">
        <v>645</v>
      </c>
      <c r="F17" s="104" t="s">
        <v>716</v>
      </c>
      <c r="H17" s="112" t="s">
        <v>645</v>
      </c>
      <c r="I17" s="32">
        <v>14</v>
      </c>
      <c r="J17" s="114">
        <v>6</v>
      </c>
      <c r="K17" s="27"/>
      <c r="L17" s="27"/>
      <c r="M17" s="27"/>
      <c r="N17" s="27"/>
    </row>
    <row r="18" spans="1:14" ht="29" x14ac:dyDescent="0.35">
      <c r="A18" s="103" t="s">
        <v>688</v>
      </c>
      <c r="B18" s="24" t="s">
        <v>354</v>
      </c>
      <c r="C18" s="6" t="s">
        <v>645</v>
      </c>
      <c r="D18" s="6" t="s">
        <v>76</v>
      </c>
      <c r="E18" s="6" t="s">
        <v>649</v>
      </c>
      <c r="F18" s="104" t="s">
        <v>718</v>
      </c>
      <c r="H18" s="112" t="s">
        <v>649</v>
      </c>
      <c r="I18" s="32">
        <v>11</v>
      </c>
      <c r="J18" s="114">
        <v>20</v>
      </c>
      <c r="K18" s="27"/>
      <c r="L18" s="27"/>
      <c r="M18" s="27"/>
      <c r="N18" s="27"/>
    </row>
    <row r="19" spans="1:14" ht="29" x14ac:dyDescent="0.35">
      <c r="A19" s="103" t="s">
        <v>689</v>
      </c>
      <c r="B19" s="24" t="s">
        <v>105</v>
      </c>
      <c r="C19" s="6" t="s">
        <v>658</v>
      </c>
      <c r="D19" s="6" t="s">
        <v>414</v>
      </c>
      <c r="E19" s="6" t="s">
        <v>649</v>
      </c>
      <c r="F19" s="104" t="s">
        <v>719</v>
      </c>
      <c r="H19" s="37" t="s">
        <v>708</v>
      </c>
      <c r="I19" s="33">
        <v>1</v>
      </c>
      <c r="J19" s="115">
        <v>2</v>
      </c>
      <c r="K19" s="27"/>
      <c r="L19" s="27"/>
      <c r="M19" s="27"/>
      <c r="N19" s="27"/>
    </row>
    <row r="20" spans="1:14" x14ac:dyDescent="0.35">
      <c r="A20" s="103" t="s">
        <v>690</v>
      </c>
      <c r="B20" s="24" t="s">
        <v>670</v>
      </c>
      <c r="C20" s="6" t="s">
        <v>705</v>
      </c>
      <c r="D20" s="6" t="s">
        <v>714</v>
      </c>
      <c r="E20" s="6" t="s">
        <v>645</v>
      </c>
      <c r="F20" s="104" t="s">
        <v>720</v>
      </c>
      <c r="H20" s="112" t="s">
        <v>658</v>
      </c>
      <c r="I20" s="32">
        <v>1</v>
      </c>
      <c r="J20" s="114">
        <v>0</v>
      </c>
      <c r="K20" s="27"/>
      <c r="L20" s="27"/>
      <c r="M20" s="27"/>
      <c r="N20" s="27"/>
    </row>
    <row r="21" spans="1:14" x14ac:dyDescent="0.35">
      <c r="A21" s="103" t="s">
        <v>691</v>
      </c>
      <c r="B21" s="24" t="s">
        <v>9</v>
      </c>
      <c r="C21" s="6" t="s">
        <v>649</v>
      </c>
      <c r="D21" s="6" t="s">
        <v>9</v>
      </c>
      <c r="E21" s="6" t="s">
        <v>649</v>
      </c>
      <c r="F21" s="104" t="s">
        <v>716</v>
      </c>
      <c r="H21" s="112" t="s">
        <v>664</v>
      </c>
      <c r="I21" s="32">
        <v>1</v>
      </c>
      <c r="J21" s="114">
        <v>1</v>
      </c>
      <c r="K21" s="27"/>
      <c r="L21" s="27"/>
      <c r="M21" s="27"/>
      <c r="N21" s="27"/>
    </row>
    <row r="22" spans="1:14" x14ac:dyDescent="0.35">
      <c r="A22" s="103" t="s">
        <v>692</v>
      </c>
      <c r="B22" s="24" t="s">
        <v>263</v>
      </c>
      <c r="C22" s="6" t="s">
        <v>645</v>
      </c>
      <c r="D22" s="6" t="s">
        <v>263</v>
      </c>
      <c r="E22" s="6" t="s">
        <v>645</v>
      </c>
      <c r="F22" s="104" t="s">
        <v>716</v>
      </c>
      <c r="H22" s="113" t="s">
        <v>665</v>
      </c>
      <c r="I22" s="34">
        <v>1</v>
      </c>
      <c r="J22" s="116">
        <v>0</v>
      </c>
      <c r="K22" s="27"/>
      <c r="L22" s="27"/>
      <c r="M22" s="27"/>
      <c r="N22" s="27"/>
    </row>
    <row r="23" spans="1:14" ht="29" x14ac:dyDescent="0.35">
      <c r="A23" s="103" t="s">
        <v>693</v>
      </c>
      <c r="B23" s="24" t="s">
        <v>250</v>
      </c>
      <c r="C23" s="6" t="s">
        <v>649</v>
      </c>
      <c r="D23" s="6" t="s">
        <v>47</v>
      </c>
      <c r="E23" s="6" t="s">
        <v>649</v>
      </c>
      <c r="F23" s="104" t="s">
        <v>717</v>
      </c>
      <c r="H23" s="113" t="s">
        <v>670</v>
      </c>
      <c r="I23" s="34">
        <v>1</v>
      </c>
      <c r="J23" s="117">
        <v>0</v>
      </c>
      <c r="K23" s="27"/>
      <c r="L23" s="27"/>
      <c r="M23" s="27"/>
      <c r="N23" s="27"/>
    </row>
    <row r="24" spans="1:14" ht="29" x14ac:dyDescent="0.35">
      <c r="A24" s="103" t="s">
        <v>694</v>
      </c>
      <c r="B24" s="24" t="s">
        <v>494</v>
      </c>
      <c r="C24" s="6" t="s">
        <v>649</v>
      </c>
      <c r="D24" s="6" t="s">
        <v>430</v>
      </c>
      <c r="E24" s="6" t="s">
        <v>667</v>
      </c>
      <c r="F24" s="104" t="s">
        <v>721</v>
      </c>
      <c r="H24" s="121" t="s">
        <v>667</v>
      </c>
      <c r="I24" s="64">
        <v>0</v>
      </c>
      <c r="J24" s="122">
        <v>1</v>
      </c>
      <c r="K24" s="27"/>
      <c r="L24" s="27"/>
      <c r="M24" s="27"/>
      <c r="N24" s="27"/>
    </row>
    <row r="25" spans="1:14" ht="29" x14ac:dyDescent="0.35">
      <c r="A25" s="103" t="s">
        <v>695</v>
      </c>
      <c r="B25" s="24" t="s">
        <v>651</v>
      </c>
      <c r="C25" s="6" t="s">
        <v>645</v>
      </c>
      <c r="D25" s="6" t="s">
        <v>712</v>
      </c>
      <c r="E25" s="6" t="s">
        <v>645</v>
      </c>
      <c r="F25" s="104" t="s">
        <v>717</v>
      </c>
    </row>
    <row r="26" spans="1:14" ht="29" x14ac:dyDescent="0.35">
      <c r="A26" s="103" t="s">
        <v>696</v>
      </c>
      <c r="B26" s="24" t="s">
        <v>15</v>
      </c>
      <c r="C26" s="6" t="s">
        <v>645</v>
      </c>
      <c r="D26" s="6" t="s">
        <v>63</v>
      </c>
      <c r="E26" s="6" t="s">
        <v>649</v>
      </c>
      <c r="F26" s="104" t="s">
        <v>718</v>
      </c>
    </row>
    <row r="27" spans="1:14" ht="29" x14ac:dyDescent="0.35">
      <c r="A27" s="103" t="s">
        <v>697</v>
      </c>
      <c r="B27" s="24" t="s">
        <v>706</v>
      </c>
      <c r="C27" s="6" t="s">
        <v>645</v>
      </c>
      <c r="D27" s="6" t="s">
        <v>0</v>
      </c>
      <c r="E27" s="6" t="s">
        <v>708</v>
      </c>
      <c r="F27" s="104" t="s">
        <v>723</v>
      </c>
    </row>
    <row r="28" spans="1:14" ht="29" x14ac:dyDescent="0.35">
      <c r="A28" s="103" t="s">
        <v>698</v>
      </c>
      <c r="B28" s="24" t="s">
        <v>42</v>
      </c>
      <c r="C28" s="6" t="s">
        <v>645</v>
      </c>
      <c r="D28" s="6" t="s">
        <v>93</v>
      </c>
      <c r="E28" s="6" t="s">
        <v>649</v>
      </c>
      <c r="F28" s="104" t="s">
        <v>718</v>
      </c>
    </row>
    <row r="29" spans="1:14" ht="43.5" x14ac:dyDescent="0.35">
      <c r="A29" s="103" t="s">
        <v>699</v>
      </c>
      <c r="B29" s="24" t="s">
        <v>0</v>
      </c>
      <c r="C29" s="6" t="s">
        <v>708</v>
      </c>
      <c r="D29" s="6" t="s">
        <v>713</v>
      </c>
      <c r="E29" s="6" t="s">
        <v>649</v>
      </c>
      <c r="F29" s="104" t="s">
        <v>722</v>
      </c>
    </row>
    <row r="30" spans="1:14" ht="29" x14ac:dyDescent="0.35">
      <c r="A30" s="103" t="s">
        <v>700</v>
      </c>
      <c r="B30" s="24" t="s">
        <v>493</v>
      </c>
      <c r="C30" s="6" t="s">
        <v>645</v>
      </c>
      <c r="D30" s="6" t="s">
        <v>0</v>
      </c>
      <c r="E30" s="6" t="s">
        <v>708</v>
      </c>
      <c r="F30" s="104" t="s">
        <v>723</v>
      </c>
    </row>
    <row r="31" spans="1:14" ht="29" x14ac:dyDescent="0.35">
      <c r="A31" s="103" t="s">
        <v>701</v>
      </c>
      <c r="B31" s="24" t="s">
        <v>253</v>
      </c>
      <c r="C31" s="6" t="s">
        <v>649</v>
      </c>
      <c r="D31" s="6" t="s">
        <v>612</v>
      </c>
      <c r="E31" s="6" t="s">
        <v>649</v>
      </c>
      <c r="F31" s="104" t="s">
        <v>717</v>
      </c>
    </row>
    <row r="32" spans="1:14" ht="29" x14ac:dyDescent="0.35">
      <c r="A32" s="103" t="s">
        <v>702</v>
      </c>
      <c r="B32" s="24" t="s">
        <v>145</v>
      </c>
      <c r="C32" s="6" t="s">
        <v>645</v>
      </c>
      <c r="D32" s="6" t="s">
        <v>178</v>
      </c>
      <c r="E32" s="6" t="s">
        <v>649</v>
      </c>
      <c r="F32" s="104" t="s">
        <v>718</v>
      </c>
    </row>
    <row r="33" spans="1:6" ht="29" x14ac:dyDescent="0.35">
      <c r="A33" s="12" t="s">
        <v>703</v>
      </c>
      <c r="B33" s="105" t="s">
        <v>116</v>
      </c>
      <c r="C33" s="106" t="s">
        <v>649</v>
      </c>
      <c r="D33" s="106" t="s">
        <v>30</v>
      </c>
      <c r="E33" s="106" t="s">
        <v>649</v>
      </c>
      <c r="F33" s="107" t="s">
        <v>717</v>
      </c>
    </row>
    <row r="36" spans="1:6" x14ac:dyDescent="0.35">
      <c r="A36" s="1" t="s">
        <v>856</v>
      </c>
    </row>
    <row r="38" spans="1:6" x14ac:dyDescent="0.35">
      <c r="A38" s="67" t="s">
        <v>716</v>
      </c>
      <c r="B38" s="7">
        <v>7</v>
      </c>
    </row>
    <row r="39" spans="1:6" ht="29" x14ac:dyDescent="0.35">
      <c r="A39" s="7" t="s">
        <v>717</v>
      </c>
      <c r="B39" s="7">
        <v>10</v>
      </c>
    </row>
    <row r="40" spans="1:6" x14ac:dyDescent="0.35">
      <c r="A40" s="67" t="s">
        <v>718</v>
      </c>
      <c r="B40" s="7">
        <v>7</v>
      </c>
    </row>
    <row r="41" spans="1:6" x14ac:dyDescent="0.35">
      <c r="A41" s="67" t="s">
        <v>724</v>
      </c>
      <c r="B41" s="7">
        <v>0</v>
      </c>
    </row>
    <row r="42" spans="1:6" x14ac:dyDescent="0.35">
      <c r="A42" s="7" t="s">
        <v>881</v>
      </c>
      <c r="B42" s="7">
        <v>5</v>
      </c>
    </row>
    <row r="43" spans="1:6" ht="43.5" x14ac:dyDescent="0.35">
      <c r="A43" s="68" t="s">
        <v>860</v>
      </c>
      <c r="B43" s="7">
        <v>1</v>
      </c>
    </row>
    <row r="44" spans="1:6" x14ac:dyDescent="0.35">
      <c r="A44" s="137"/>
      <c r="B44" s="138"/>
    </row>
    <row r="45" spans="1:6" x14ac:dyDescent="0.35">
      <c r="A45" s="137"/>
      <c r="B45" s="138"/>
    </row>
  </sheetData>
  <pageMargins left="0.7" right="0.7" top="0.78740157499999996" bottom="0.78740157499999996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7258-3955-4F80-B0A6-350F66803516}">
  <dimension ref="A1:N42"/>
  <sheetViews>
    <sheetView workbookViewId="0">
      <selection activeCell="A16" sqref="A16"/>
    </sheetView>
  </sheetViews>
  <sheetFormatPr baseColWidth="10" defaultRowHeight="14.5" x14ac:dyDescent="0.35"/>
  <cols>
    <col min="1" max="1" width="22.7265625" customWidth="1"/>
    <col min="2" max="2" width="25.90625" customWidth="1"/>
    <col min="3" max="3" width="15.08984375" bestFit="1" customWidth="1"/>
    <col min="4" max="4" width="20.54296875" bestFit="1" customWidth="1"/>
    <col min="5" max="5" width="15.08984375" bestFit="1" customWidth="1"/>
    <col min="6" max="6" width="26.08984375" style="22" customWidth="1"/>
    <col min="8" max="8" width="22" customWidth="1"/>
    <col min="12" max="12" width="21.54296875" customWidth="1"/>
    <col min="13" max="13" width="17.54296875" customWidth="1"/>
  </cols>
  <sheetData>
    <row r="1" spans="1:14" x14ac:dyDescent="0.35">
      <c r="A1" s="170" t="s">
        <v>728</v>
      </c>
      <c r="B1" s="170"/>
      <c r="C1" s="170"/>
    </row>
    <row r="2" spans="1:14" x14ac:dyDescent="0.35">
      <c r="B2" s="22"/>
      <c r="H2" s="26" t="s">
        <v>659</v>
      </c>
      <c r="I2" s="27"/>
      <c r="J2" s="28"/>
      <c r="K2" s="27"/>
      <c r="L2" s="26" t="s">
        <v>671</v>
      </c>
      <c r="M2" s="27"/>
      <c r="N2" s="28"/>
    </row>
    <row r="3" spans="1:14" x14ac:dyDescent="0.35">
      <c r="A3" s="20" t="s">
        <v>613</v>
      </c>
      <c r="B3" s="23" t="s">
        <v>642</v>
      </c>
      <c r="C3" s="20" t="s">
        <v>660</v>
      </c>
      <c r="D3" s="20" t="s">
        <v>643</v>
      </c>
      <c r="E3" s="20" t="s">
        <v>660</v>
      </c>
      <c r="F3" s="23" t="s">
        <v>715</v>
      </c>
      <c r="H3" s="27"/>
      <c r="I3" s="27"/>
      <c r="J3" s="28"/>
      <c r="K3" s="27"/>
      <c r="L3" s="27"/>
      <c r="M3" s="27"/>
      <c r="N3" s="28"/>
    </row>
    <row r="4" spans="1:14" ht="29" x14ac:dyDescent="0.35">
      <c r="A4" s="6" t="s">
        <v>729</v>
      </c>
      <c r="B4" s="6" t="s">
        <v>583</v>
      </c>
      <c r="C4" s="6" t="s">
        <v>649</v>
      </c>
      <c r="D4" s="6" t="s">
        <v>62</v>
      </c>
      <c r="E4" s="6" t="s">
        <v>649</v>
      </c>
      <c r="F4" s="24" t="s">
        <v>766</v>
      </c>
      <c r="H4" s="40" t="s">
        <v>660</v>
      </c>
      <c r="I4" s="41" t="s">
        <v>661</v>
      </c>
      <c r="J4" s="42" t="s">
        <v>669</v>
      </c>
      <c r="K4" s="27"/>
      <c r="L4" s="40" t="s">
        <v>660</v>
      </c>
      <c r="M4" s="41" t="s">
        <v>661</v>
      </c>
      <c r="N4" s="42" t="s">
        <v>669</v>
      </c>
    </row>
    <row r="5" spans="1:14" ht="29" x14ac:dyDescent="0.35">
      <c r="A5" s="6" t="s">
        <v>730</v>
      </c>
      <c r="B5" s="6" t="s">
        <v>1</v>
      </c>
      <c r="C5" s="6" t="s">
        <v>645</v>
      </c>
      <c r="D5" s="6" t="s">
        <v>540</v>
      </c>
      <c r="E5" s="6" t="s">
        <v>645</v>
      </c>
      <c r="F5" s="24" t="s">
        <v>766</v>
      </c>
      <c r="H5" s="43" t="s">
        <v>645</v>
      </c>
      <c r="I5" s="44">
        <v>16</v>
      </c>
      <c r="J5" s="45">
        <f>16/30</f>
        <v>0.53333333333333333</v>
      </c>
      <c r="K5" s="27"/>
      <c r="L5" s="43" t="s">
        <v>649</v>
      </c>
      <c r="M5" s="44">
        <v>13</v>
      </c>
      <c r="N5" s="45">
        <f>13/30</f>
        <v>0.43333333333333335</v>
      </c>
    </row>
    <row r="6" spans="1:14" ht="29" x14ac:dyDescent="0.35">
      <c r="A6" s="6" t="s">
        <v>731</v>
      </c>
      <c r="B6" s="6" t="s">
        <v>402</v>
      </c>
      <c r="C6" s="6" t="s">
        <v>649</v>
      </c>
      <c r="D6" s="6" t="s">
        <v>59</v>
      </c>
      <c r="E6" s="6" t="s">
        <v>649</v>
      </c>
      <c r="F6" s="24" t="s">
        <v>766</v>
      </c>
      <c r="H6" s="43" t="s">
        <v>649</v>
      </c>
      <c r="I6" s="44">
        <v>12</v>
      </c>
      <c r="J6" s="45">
        <f>12/30</f>
        <v>0.4</v>
      </c>
      <c r="K6" s="27"/>
      <c r="L6" s="43" t="s">
        <v>645</v>
      </c>
      <c r="M6" s="44">
        <v>12</v>
      </c>
      <c r="N6" s="45">
        <f>12/30</f>
        <v>0.4</v>
      </c>
    </row>
    <row r="7" spans="1:14" ht="29" x14ac:dyDescent="0.35">
      <c r="A7" s="6" t="s">
        <v>732</v>
      </c>
      <c r="B7" s="6" t="s">
        <v>109</v>
      </c>
      <c r="C7" s="6" t="s">
        <v>645</v>
      </c>
      <c r="D7" s="6" t="s">
        <v>259</v>
      </c>
      <c r="E7" s="6" t="s">
        <v>645</v>
      </c>
      <c r="F7" s="24" t="s">
        <v>766</v>
      </c>
      <c r="H7" s="43" t="s">
        <v>662</v>
      </c>
      <c r="I7" s="44">
        <v>1</v>
      </c>
      <c r="J7" s="45">
        <f>1/30</f>
        <v>3.3333333333333333E-2</v>
      </c>
      <c r="K7" s="27"/>
      <c r="L7" s="43" t="s">
        <v>665</v>
      </c>
      <c r="M7" s="44">
        <v>2</v>
      </c>
      <c r="N7" s="45">
        <f>2/30</f>
        <v>6.6666666666666666E-2</v>
      </c>
    </row>
    <row r="8" spans="1:14" ht="29" x14ac:dyDescent="0.35">
      <c r="A8" s="6" t="s">
        <v>733</v>
      </c>
      <c r="B8" s="6" t="s">
        <v>761</v>
      </c>
      <c r="C8" s="6" t="s">
        <v>645</v>
      </c>
      <c r="D8" s="6" t="s">
        <v>336</v>
      </c>
      <c r="E8" s="6" t="s">
        <v>645</v>
      </c>
      <c r="F8" s="24" t="s">
        <v>766</v>
      </c>
      <c r="H8" s="43" t="s">
        <v>663</v>
      </c>
      <c r="I8" s="44">
        <v>1</v>
      </c>
      <c r="J8" s="45">
        <f>1/30</f>
        <v>3.3333333333333333E-2</v>
      </c>
      <c r="K8" s="27"/>
      <c r="L8" s="43" t="s">
        <v>658</v>
      </c>
      <c r="M8" s="44">
        <v>1</v>
      </c>
      <c r="N8" s="45">
        <f>1/30</f>
        <v>3.3333333333333333E-2</v>
      </c>
    </row>
    <row r="9" spans="1:14" x14ac:dyDescent="0.35">
      <c r="A9" s="6" t="s">
        <v>734</v>
      </c>
      <c r="B9" s="6" t="s">
        <v>592</v>
      </c>
      <c r="C9" s="6" t="s">
        <v>662</v>
      </c>
      <c r="D9" s="6" t="s">
        <v>592</v>
      </c>
      <c r="E9" s="6" t="s">
        <v>662</v>
      </c>
      <c r="F9" s="24" t="s">
        <v>716</v>
      </c>
      <c r="H9" s="43" t="s">
        <v>658</v>
      </c>
      <c r="I9" s="44">
        <v>0</v>
      </c>
      <c r="J9" s="46">
        <v>0</v>
      </c>
      <c r="K9" s="27"/>
      <c r="L9" s="43" t="s">
        <v>670</v>
      </c>
      <c r="M9" s="44">
        <v>1</v>
      </c>
      <c r="N9" s="45">
        <f>1/30</f>
        <v>3.3333333333333333E-2</v>
      </c>
    </row>
    <row r="10" spans="1:14" ht="29" x14ac:dyDescent="0.35">
      <c r="A10" s="6" t="s">
        <v>735</v>
      </c>
      <c r="B10" s="6" t="s">
        <v>51</v>
      </c>
      <c r="C10" s="6" t="s">
        <v>708</v>
      </c>
      <c r="D10" s="6" t="s">
        <v>58</v>
      </c>
      <c r="E10" s="6" t="s">
        <v>665</v>
      </c>
      <c r="F10" s="24" t="s">
        <v>768</v>
      </c>
      <c r="H10" s="43" t="s">
        <v>652</v>
      </c>
      <c r="I10" s="44">
        <v>0</v>
      </c>
      <c r="J10" s="46">
        <v>0</v>
      </c>
      <c r="K10" s="27"/>
      <c r="L10" s="43" t="s">
        <v>662</v>
      </c>
      <c r="M10" s="44">
        <v>1</v>
      </c>
      <c r="N10" s="45">
        <f>1/30</f>
        <v>3.3333333333333333E-2</v>
      </c>
    </row>
    <row r="11" spans="1:14" ht="29" x14ac:dyDescent="0.35">
      <c r="A11" s="6" t="s">
        <v>736</v>
      </c>
      <c r="B11" s="6" t="s">
        <v>66</v>
      </c>
      <c r="C11" s="6" t="s">
        <v>649</v>
      </c>
      <c r="D11" s="6" t="s">
        <v>366</v>
      </c>
      <c r="E11" s="6" t="s">
        <v>649</v>
      </c>
      <c r="F11" s="24" t="s">
        <v>766</v>
      </c>
      <c r="H11" s="43" t="s">
        <v>664</v>
      </c>
      <c r="I11" s="44">
        <v>0</v>
      </c>
      <c r="J11" s="46">
        <v>0</v>
      </c>
      <c r="K11" s="27"/>
      <c r="L11" s="43" t="s">
        <v>652</v>
      </c>
      <c r="M11" s="44">
        <v>0</v>
      </c>
      <c r="N11" s="46">
        <v>0</v>
      </c>
    </row>
    <row r="12" spans="1:14" x14ac:dyDescent="0.35">
      <c r="A12" s="6" t="s">
        <v>737</v>
      </c>
      <c r="B12" s="6" t="s">
        <v>293</v>
      </c>
      <c r="C12" s="6" t="s">
        <v>645</v>
      </c>
      <c r="D12" s="6" t="s">
        <v>101</v>
      </c>
      <c r="E12" s="6" t="s">
        <v>649</v>
      </c>
      <c r="F12" s="24" t="s">
        <v>718</v>
      </c>
      <c r="H12" s="43" t="s">
        <v>665</v>
      </c>
      <c r="I12" s="44">
        <v>0</v>
      </c>
      <c r="J12" s="46">
        <v>0</v>
      </c>
      <c r="K12" s="27"/>
      <c r="L12" s="43" t="s">
        <v>663</v>
      </c>
      <c r="M12" s="44">
        <v>0</v>
      </c>
      <c r="N12" s="46">
        <v>0</v>
      </c>
    </row>
    <row r="13" spans="1:14" ht="29" x14ac:dyDescent="0.35">
      <c r="A13" s="6" t="s">
        <v>738</v>
      </c>
      <c r="B13" s="6" t="s">
        <v>763</v>
      </c>
      <c r="C13" s="6" t="s">
        <v>649</v>
      </c>
      <c r="D13" s="6" t="s">
        <v>387</v>
      </c>
      <c r="E13" s="6" t="s">
        <v>649</v>
      </c>
      <c r="F13" s="24" t="s">
        <v>766</v>
      </c>
      <c r="H13" s="43" t="s">
        <v>670</v>
      </c>
      <c r="I13" s="44">
        <v>0</v>
      </c>
      <c r="J13" s="46">
        <v>0</v>
      </c>
      <c r="K13" s="27"/>
      <c r="L13" s="43" t="s">
        <v>664</v>
      </c>
      <c r="M13" s="44">
        <v>0</v>
      </c>
      <c r="N13" s="46">
        <v>0</v>
      </c>
    </row>
    <row r="14" spans="1:14" ht="29" x14ac:dyDescent="0.35">
      <c r="A14" s="6" t="s">
        <v>739</v>
      </c>
      <c r="B14" s="6" t="s">
        <v>758</v>
      </c>
      <c r="C14" s="6" t="s">
        <v>649</v>
      </c>
      <c r="D14" s="6" t="s">
        <v>211</v>
      </c>
      <c r="E14" s="6" t="s">
        <v>665</v>
      </c>
      <c r="F14" s="24" t="s">
        <v>766</v>
      </c>
      <c r="H14" s="47" t="s">
        <v>667</v>
      </c>
      <c r="I14" s="48">
        <v>0</v>
      </c>
      <c r="J14" s="49">
        <v>0</v>
      </c>
      <c r="K14" s="27"/>
      <c r="L14" s="47" t="s">
        <v>667</v>
      </c>
      <c r="M14" s="48">
        <v>0</v>
      </c>
      <c r="N14" s="49">
        <v>0</v>
      </c>
    </row>
    <row r="15" spans="1:14" ht="29" x14ac:dyDescent="0.35">
      <c r="A15" s="6" t="s">
        <v>740</v>
      </c>
      <c r="B15" s="6" t="s">
        <v>14</v>
      </c>
      <c r="C15" s="6" t="s">
        <v>645</v>
      </c>
      <c r="D15" s="6" t="s">
        <v>13</v>
      </c>
      <c r="E15" s="6" t="s">
        <v>645</v>
      </c>
      <c r="F15" s="24" t="s">
        <v>766</v>
      </c>
      <c r="H15" s="27"/>
      <c r="I15" s="27"/>
      <c r="J15" s="28"/>
      <c r="K15" s="27"/>
      <c r="L15" s="27"/>
      <c r="M15" s="27"/>
      <c r="N15" s="27"/>
    </row>
    <row r="16" spans="1:14" ht="29" x14ac:dyDescent="0.35">
      <c r="A16" s="6" t="s">
        <v>741</v>
      </c>
      <c r="B16" s="6" t="s">
        <v>155</v>
      </c>
      <c r="C16" s="6" t="s">
        <v>649</v>
      </c>
      <c r="D16" s="6" t="s">
        <v>326</v>
      </c>
      <c r="E16" s="6" t="s">
        <v>649</v>
      </c>
      <c r="F16" s="24" t="s">
        <v>766</v>
      </c>
      <c r="H16" s="30" t="s">
        <v>660</v>
      </c>
      <c r="I16" s="30" t="s">
        <v>672</v>
      </c>
      <c r="J16" s="31" t="s">
        <v>673</v>
      </c>
      <c r="K16" s="27"/>
      <c r="L16" s="27"/>
      <c r="M16" s="27"/>
      <c r="N16" s="27"/>
    </row>
    <row r="17" spans="1:14" x14ac:dyDescent="0.35">
      <c r="A17" s="6" t="s">
        <v>742</v>
      </c>
      <c r="B17" s="6" t="s">
        <v>32</v>
      </c>
      <c r="C17" s="6" t="s">
        <v>645</v>
      </c>
      <c r="D17" s="6" t="s">
        <v>435</v>
      </c>
      <c r="E17" s="6" t="s">
        <v>649</v>
      </c>
      <c r="F17" s="24" t="s">
        <v>718</v>
      </c>
      <c r="H17" s="32" t="s">
        <v>649</v>
      </c>
      <c r="I17" s="32">
        <v>12</v>
      </c>
      <c r="J17" s="32">
        <v>13</v>
      </c>
      <c r="K17" s="27"/>
      <c r="L17" s="27"/>
      <c r="M17" s="27"/>
      <c r="N17" s="27"/>
    </row>
    <row r="18" spans="1:14" x14ac:dyDescent="0.35">
      <c r="A18" s="6" t="s">
        <v>743</v>
      </c>
      <c r="B18" s="6" t="s">
        <v>41</v>
      </c>
      <c r="C18" s="6" t="s">
        <v>645</v>
      </c>
      <c r="D18" s="6" t="s">
        <v>41</v>
      </c>
      <c r="E18" s="6" t="s">
        <v>645</v>
      </c>
      <c r="F18" s="24" t="s">
        <v>716</v>
      </c>
      <c r="H18" s="32" t="s">
        <v>645</v>
      </c>
      <c r="I18" s="32">
        <v>16</v>
      </c>
      <c r="J18" s="32">
        <v>12</v>
      </c>
      <c r="K18" s="27"/>
      <c r="L18" s="27"/>
      <c r="M18" s="27"/>
      <c r="N18" s="27"/>
    </row>
    <row r="19" spans="1:14" x14ac:dyDescent="0.35">
      <c r="A19" s="6" t="s">
        <v>744</v>
      </c>
      <c r="B19" s="6" t="s">
        <v>10</v>
      </c>
      <c r="C19" s="6" t="s">
        <v>649</v>
      </c>
      <c r="D19" s="6" t="s">
        <v>10</v>
      </c>
      <c r="E19" s="6" t="s">
        <v>649</v>
      </c>
      <c r="F19" s="24" t="s">
        <v>716</v>
      </c>
      <c r="H19" s="33" t="s">
        <v>662</v>
      </c>
      <c r="I19" s="33">
        <v>1</v>
      </c>
      <c r="J19" s="33">
        <v>1</v>
      </c>
      <c r="K19" s="27"/>
      <c r="L19" s="27"/>
      <c r="M19" s="27"/>
      <c r="N19" s="27"/>
    </row>
    <row r="20" spans="1:14" x14ac:dyDescent="0.35">
      <c r="A20" s="6" t="s">
        <v>745</v>
      </c>
      <c r="B20" s="6" t="s">
        <v>759</v>
      </c>
      <c r="C20" s="6" t="s">
        <v>649</v>
      </c>
      <c r="D20" s="6" t="s">
        <v>102</v>
      </c>
      <c r="E20" s="6" t="s">
        <v>645</v>
      </c>
      <c r="F20" s="24" t="s">
        <v>724</v>
      </c>
      <c r="H20" s="32" t="s">
        <v>708</v>
      </c>
      <c r="I20" s="32">
        <v>1</v>
      </c>
      <c r="J20" s="32">
        <v>0</v>
      </c>
      <c r="K20" s="27"/>
      <c r="L20" s="27"/>
      <c r="M20" s="27"/>
      <c r="N20" s="27"/>
    </row>
    <row r="21" spans="1:14" x14ac:dyDescent="0.35">
      <c r="A21" s="6" t="s">
        <v>746</v>
      </c>
      <c r="B21" s="6" t="s">
        <v>418</v>
      </c>
      <c r="C21" s="6" t="s">
        <v>645</v>
      </c>
      <c r="D21" s="6" t="s">
        <v>567</v>
      </c>
      <c r="E21" s="6" t="s">
        <v>658</v>
      </c>
      <c r="F21" s="24" t="s">
        <v>767</v>
      </c>
      <c r="H21" s="32" t="s">
        <v>658</v>
      </c>
      <c r="I21" s="32">
        <v>0</v>
      </c>
      <c r="J21" s="32">
        <v>1</v>
      </c>
      <c r="K21" s="27"/>
      <c r="L21" s="27"/>
      <c r="M21" s="27"/>
      <c r="N21" s="27"/>
    </row>
    <row r="22" spans="1:14" x14ac:dyDescent="0.35">
      <c r="A22" s="6" t="s">
        <v>747</v>
      </c>
      <c r="B22" s="6" t="s">
        <v>46</v>
      </c>
      <c r="C22" s="6" t="s">
        <v>649</v>
      </c>
      <c r="D22" s="6" t="s">
        <v>46</v>
      </c>
      <c r="E22" s="6" t="s">
        <v>649</v>
      </c>
      <c r="F22" s="24" t="s">
        <v>716</v>
      </c>
      <c r="H22" s="34" t="s">
        <v>665</v>
      </c>
      <c r="I22" s="34">
        <v>0</v>
      </c>
      <c r="J22" s="35">
        <v>2</v>
      </c>
      <c r="K22" s="27"/>
      <c r="L22" s="27"/>
      <c r="M22" s="27"/>
      <c r="N22" s="27"/>
    </row>
    <row r="23" spans="1:14" x14ac:dyDescent="0.35">
      <c r="A23" s="6" t="s">
        <v>748</v>
      </c>
      <c r="B23" s="6" t="s">
        <v>4</v>
      </c>
      <c r="C23" s="6" t="s">
        <v>645</v>
      </c>
      <c r="D23" s="6" t="s">
        <v>4</v>
      </c>
      <c r="E23" s="6" t="s">
        <v>645</v>
      </c>
      <c r="F23" s="24" t="s">
        <v>716</v>
      </c>
      <c r="H23" s="34" t="s">
        <v>670</v>
      </c>
      <c r="I23" s="34">
        <v>0</v>
      </c>
      <c r="J23" s="36">
        <v>1</v>
      </c>
      <c r="K23" s="27"/>
      <c r="L23" s="27"/>
      <c r="M23" s="27"/>
      <c r="N23" s="27"/>
    </row>
    <row r="24" spans="1:14" ht="29" x14ac:dyDescent="0.35">
      <c r="A24" s="6" t="s">
        <v>749</v>
      </c>
      <c r="B24" s="6" t="s">
        <v>82</v>
      </c>
      <c r="C24" s="6" t="s">
        <v>649</v>
      </c>
      <c r="D24" s="6" t="s">
        <v>9</v>
      </c>
      <c r="E24" s="6" t="s">
        <v>649</v>
      </c>
      <c r="F24" s="24" t="s">
        <v>766</v>
      </c>
      <c r="H24" s="34" t="s">
        <v>667</v>
      </c>
      <c r="I24" s="34">
        <v>0</v>
      </c>
      <c r="J24" s="36">
        <v>0</v>
      </c>
      <c r="K24" s="27"/>
      <c r="L24" s="27"/>
      <c r="M24" s="27"/>
      <c r="N24" s="27"/>
    </row>
    <row r="25" spans="1:14" x14ac:dyDescent="0.35">
      <c r="A25" s="6" t="s">
        <v>750</v>
      </c>
      <c r="B25" s="6" t="s">
        <v>75</v>
      </c>
      <c r="C25" s="6" t="s">
        <v>645</v>
      </c>
      <c r="D25" s="6" t="s">
        <v>487</v>
      </c>
      <c r="E25" s="6" t="s">
        <v>649</v>
      </c>
      <c r="F25" s="24" t="s">
        <v>718</v>
      </c>
    </row>
    <row r="26" spans="1:14" ht="29" x14ac:dyDescent="0.35">
      <c r="A26" s="6" t="s">
        <v>751</v>
      </c>
      <c r="B26" s="6" t="s">
        <v>11</v>
      </c>
      <c r="C26" s="6" t="s">
        <v>649</v>
      </c>
      <c r="D26" s="6" t="s">
        <v>86</v>
      </c>
      <c r="E26" s="6" t="s">
        <v>649</v>
      </c>
      <c r="F26" s="24" t="s">
        <v>766</v>
      </c>
    </row>
    <row r="27" spans="1:14" ht="29" x14ac:dyDescent="0.35">
      <c r="A27" s="6" t="s">
        <v>752</v>
      </c>
      <c r="B27" s="6" t="s">
        <v>15</v>
      </c>
      <c r="C27" s="6" t="s">
        <v>645</v>
      </c>
      <c r="D27" s="6" t="s">
        <v>36</v>
      </c>
      <c r="E27" s="6" t="s">
        <v>645</v>
      </c>
      <c r="F27" s="24" t="s">
        <v>766</v>
      </c>
    </row>
    <row r="28" spans="1:14" ht="29" x14ac:dyDescent="0.35">
      <c r="A28" s="6" t="s">
        <v>753</v>
      </c>
      <c r="B28" s="6" t="s">
        <v>91</v>
      </c>
      <c r="C28" s="6" t="s">
        <v>645</v>
      </c>
      <c r="D28" s="6" t="s">
        <v>15</v>
      </c>
      <c r="E28" s="6" t="s">
        <v>645</v>
      </c>
      <c r="F28" s="24" t="s">
        <v>766</v>
      </c>
    </row>
    <row r="29" spans="1:14" x14ac:dyDescent="0.35">
      <c r="A29" s="6" t="s">
        <v>754</v>
      </c>
      <c r="B29" s="6" t="s">
        <v>647</v>
      </c>
      <c r="C29" s="6" t="s">
        <v>645</v>
      </c>
      <c r="D29" s="6" t="s">
        <v>670</v>
      </c>
      <c r="E29" s="6" t="s">
        <v>2</v>
      </c>
      <c r="F29" s="24" t="s">
        <v>726</v>
      </c>
    </row>
    <row r="30" spans="1:14" x14ac:dyDescent="0.35">
      <c r="A30" s="6" t="s">
        <v>755</v>
      </c>
      <c r="B30" s="6" t="s">
        <v>74</v>
      </c>
      <c r="C30" s="6" t="s">
        <v>645</v>
      </c>
      <c r="D30" s="6" t="s">
        <v>764</v>
      </c>
      <c r="E30" s="6" t="s">
        <v>649</v>
      </c>
      <c r="F30" s="24" t="s">
        <v>718</v>
      </c>
    </row>
    <row r="31" spans="1:14" ht="29" x14ac:dyDescent="0.35">
      <c r="A31" s="6" t="s">
        <v>756</v>
      </c>
      <c r="B31" s="6" t="s">
        <v>762</v>
      </c>
      <c r="C31" s="6" t="s">
        <v>645</v>
      </c>
      <c r="D31" s="6" t="s">
        <v>765</v>
      </c>
      <c r="E31" s="6" t="s">
        <v>645</v>
      </c>
      <c r="F31" s="24" t="s">
        <v>766</v>
      </c>
    </row>
    <row r="32" spans="1:14" x14ac:dyDescent="0.35">
      <c r="A32" s="6" t="s">
        <v>760</v>
      </c>
      <c r="B32" s="6" t="s">
        <v>122</v>
      </c>
      <c r="C32" s="6" t="s">
        <v>649</v>
      </c>
      <c r="D32" s="6" t="s">
        <v>100</v>
      </c>
      <c r="E32" s="6" t="s">
        <v>645</v>
      </c>
      <c r="F32" s="24" t="s">
        <v>724</v>
      </c>
    </row>
    <row r="33" spans="1:6" x14ac:dyDescent="0.35">
      <c r="A33" s="6" t="s">
        <v>757</v>
      </c>
      <c r="B33" s="6" t="s">
        <v>31</v>
      </c>
      <c r="C33" s="6" t="s">
        <v>645</v>
      </c>
      <c r="D33" s="6" t="s">
        <v>31</v>
      </c>
      <c r="E33" s="6" t="s">
        <v>645</v>
      </c>
      <c r="F33" s="24" t="s">
        <v>716</v>
      </c>
    </row>
    <row r="35" spans="1:6" x14ac:dyDescent="0.35">
      <c r="A35" s="170" t="s">
        <v>856</v>
      </c>
      <c r="B35" s="170"/>
    </row>
    <row r="37" spans="1:6" ht="29" x14ac:dyDescent="0.35">
      <c r="A37" s="24" t="s">
        <v>855</v>
      </c>
      <c r="B37" s="6">
        <v>6</v>
      </c>
    </row>
    <row r="38" spans="1:6" ht="29" x14ac:dyDescent="0.35">
      <c r="A38" s="24" t="s">
        <v>766</v>
      </c>
      <c r="B38" s="6">
        <v>15</v>
      </c>
    </row>
    <row r="39" spans="1:6" x14ac:dyDescent="0.35">
      <c r="A39" s="24" t="s">
        <v>724</v>
      </c>
      <c r="B39" s="6">
        <v>2</v>
      </c>
    </row>
    <row r="40" spans="1:6" x14ac:dyDescent="0.35">
      <c r="A40" s="24" t="s">
        <v>718</v>
      </c>
      <c r="B40" s="6">
        <v>4</v>
      </c>
    </row>
    <row r="41" spans="1:6" ht="29" x14ac:dyDescent="0.35">
      <c r="A41" s="50" t="s">
        <v>859</v>
      </c>
      <c r="B41" s="6">
        <v>1</v>
      </c>
    </row>
    <row r="42" spans="1:6" x14ac:dyDescent="0.35">
      <c r="A42" s="50" t="s">
        <v>881</v>
      </c>
      <c r="B42" s="6">
        <v>2</v>
      </c>
    </row>
  </sheetData>
  <mergeCells count="2">
    <mergeCell ref="A1:C1"/>
    <mergeCell ref="A35:B35"/>
  </mergeCells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B762-7BAC-4F2C-A510-50F5C652F9D6}">
  <dimension ref="A1:N42"/>
  <sheetViews>
    <sheetView zoomScale="55" workbookViewId="0">
      <selection activeCell="C16" sqref="C16"/>
    </sheetView>
  </sheetViews>
  <sheetFormatPr baseColWidth="10" defaultRowHeight="14.5" x14ac:dyDescent="0.35"/>
  <cols>
    <col min="1" max="1" width="38.7265625" customWidth="1"/>
    <col min="2" max="2" width="27.1796875" customWidth="1"/>
    <col min="3" max="3" width="19.54296875" customWidth="1"/>
    <col min="4" max="4" width="21.1796875" customWidth="1"/>
    <col min="5" max="5" width="16.36328125" customWidth="1"/>
    <col min="6" max="6" width="17.1796875" customWidth="1"/>
    <col min="7" max="7" width="4.453125" customWidth="1"/>
    <col min="8" max="8" width="21.6328125" customWidth="1"/>
    <col min="9" max="9" width="13.54296875" customWidth="1"/>
    <col min="10" max="10" width="15.7265625" customWidth="1"/>
    <col min="12" max="12" width="17.7265625" customWidth="1"/>
  </cols>
  <sheetData>
    <row r="1" spans="1:14" x14ac:dyDescent="0.35">
      <c r="A1" s="170" t="s">
        <v>799</v>
      </c>
      <c r="B1" s="170"/>
      <c r="C1" s="170"/>
      <c r="F1" s="22"/>
    </row>
    <row r="2" spans="1:14" x14ac:dyDescent="0.35">
      <c r="B2" s="22"/>
      <c r="F2" s="22"/>
    </row>
    <row r="3" spans="1:14" x14ac:dyDescent="0.35">
      <c r="A3" s="51" t="s">
        <v>613</v>
      </c>
      <c r="B3" s="51" t="s">
        <v>642</v>
      </c>
      <c r="C3" s="51" t="s">
        <v>660</v>
      </c>
      <c r="D3" s="51" t="s">
        <v>643</v>
      </c>
      <c r="E3" s="51" t="s">
        <v>660</v>
      </c>
      <c r="F3" s="51" t="s">
        <v>715</v>
      </c>
      <c r="H3" s="26" t="s">
        <v>659</v>
      </c>
      <c r="I3" s="27"/>
      <c r="J3" s="28"/>
      <c r="K3" s="27"/>
      <c r="L3" s="26" t="s">
        <v>671</v>
      </c>
      <c r="M3" s="27"/>
      <c r="N3" s="28"/>
    </row>
    <row r="4" spans="1:14" ht="29" x14ac:dyDescent="0.35">
      <c r="A4" s="52" t="s">
        <v>769</v>
      </c>
      <c r="B4" s="52" t="s">
        <v>801</v>
      </c>
      <c r="C4" s="52" t="s">
        <v>645</v>
      </c>
      <c r="D4" s="53" t="s">
        <v>111</v>
      </c>
      <c r="E4" s="53" t="s">
        <v>649</v>
      </c>
      <c r="F4" s="53" t="s">
        <v>718</v>
      </c>
      <c r="H4" s="27"/>
      <c r="I4" s="27"/>
      <c r="J4" s="28"/>
      <c r="K4" s="27"/>
      <c r="L4" s="27"/>
      <c r="M4" s="27"/>
      <c r="N4" s="28"/>
    </row>
    <row r="5" spans="1:14" x14ac:dyDescent="0.35">
      <c r="A5" s="52" t="s">
        <v>770</v>
      </c>
      <c r="B5" s="52" t="s">
        <v>82</v>
      </c>
      <c r="C5" s="52" t="s">
        <v>649</v>
      </c>
      <c r="D5" s="52" t="s">
        <v>82</v>
      </c>
      <c r="E5" s="52" t="s">
        <v>649</v>
      </c>
      <c r="F5" s="53" t="s">
        <v>716</v>
      </c>
      <c r="H5" s="40" t="s">
        <v>660</v>
      </c>
      <c r="I5" s="41" t="s">
        <v>661</v>
      </c>
      <c r="J5" s="42" t="s">
        <v>669</v>
      </c>
      <c r="K5" s="27"/>
      <c r="L5" s="40" t="s">
        <v>660</v>
      </c>
      <c r="M5" s="41" t="s">
        <v>661</v>
      </c>
      <c r="N5" s="42" t="s">
        <v>669</v>
      </c>
    </row>
    <row r="6" spans="1:14" x14ac:dyDescent="0.35">
      <c r="A6" s="52" t="s">
        <v>771</v>
      </c>
      <c r="B6" s="52" t="s">
        <v>37</v>
      </c>
      <c r="C6" s="52" t="s">
        <v>649</v>
      </c>
      <c r="D6" s="53" t="s">
        <v>37</v>
      </c>
      <c r="E6" s="53" t="s">
        <v>649</v>
      </c>
      <c r="F6" s="53" t="s">
        <v>716</v>
      </c>
      <c r="H6" s="43" t="s">
        <v>645</v>
      </c>
      <c r="I6" s="44">
        <v>14</v>
      </c>
      <c r="J6" s="45">
        <f>14/30</f>
        <v>0.46666666666666667</v>
      </c>
      <c r="K6" s="27"/>
      <c r="L6" s="43" t="s">
        <v>649</v>
      </c>
      <c r="M6" s="44">
        <f>COUNTIF(E4:E33, "Unternehmen")</f>
        <v>16</v>
      </c>
      <c r="N6" s="45">
        <f>16/29</f>
        <v>0.55172413793103448</v>
      </c>
    </row>
    <row r="7" spans="1:14" x14ac:dyDescent="0.35">
      <c r="A7" s="52" t="s">
        <v>772</v>
      </c>
      <c r="B7" s="52" t="s">
        <v>87</v>
      </c>
      <c r="C7" s="52" t="s">
        <v>645</v>
      </c>
      <c r="D7" s="53" t="s">
        <v>87</v>
      </c>
      <c r="E7" s="53" t="s">
        <v>645</v>
      </c>
      <c r="F7" s="52" t="s">
        <v>716</v>
      </c>
      <c r="H7" s="43" t="s">
        <v>649</v>
      </c>
      <c r="I7" s="44">
        <f>COUNTIF(C4:C33, "Unternehmen")</f>
        <v>13</v>
      </c>
      <c r="J7" s="45">
        <f>13/30</f>
        <v>0.43333333333333335</v>
      </c>
      <c r="K7" s="27"/>
      <c r="L7" s="43" t="s">
        <v>645</v>
      </c>
      <c r="M7" s="44">
        <f>COUNTIF(E4:E33, "Agentur")</f>
        <v>11</v>
      </c>
      <c r="N7" s="45">
        <f>11/29</f>
        <v>0.37931034482758619</v>
      </c>
    </row>
    <row r="8" spans="1:14" x14ac:dyDescent="0.35">
      <c r="A8" s="52" t="s">
        <v>773</v>
      </c>
      <c r="B8" s="52" t="s">
        <v>604</v>
      </c>
      <c r="C8" s="52" t="s">
        <v>649</v>
      </c>
      <c r="D8" s="52" t="s">
        <v>604</v>
      </c>
      <c r="E8" s="52" t="s">
        <v>649</v>
      </c>
      <c r="F8" s="52" t="s">
        <v>716</v>
      </c>
      <c r="H8" s="43" t="s">
        <v>663</v>
      </c>
      <c r="I8" s="44">
        <v>2</v>
      </c>
      <c r="J8" s="45">
        <f>2/30</f>
        <v>6.6666666666666666E-2</v>
      </c>
      <c r="K8" s="27"/>
      <c r="L8" s="43" t="s">
        <v>662</v>
      </c>
      <c r="M8" s="44">
        <v>1</v>
      </c>
      <c r="N8" s="45">
        <f>1/29</f>
        <v>3.4482758620689655E-2</v>
      </c>
    </row>
    <row r="9" spans="1:14" ht="29" x14ac:dyDescent="0.35">
      <c r="A9" s="52" t="s">
        <v>774</v>
      </c>
      <c r="B9" s="52" t="s">
        <v>482</v>
      </c>
      <c r="C9" s="52" t="s">
        <v>649</v>
      </c>
      <c r="D9" s="53" t="s">
        <v>525</v>
      </c>
      <c r="E9" s="53" t="s">
        <v>649</v>
      </c>
      <c r="F9" s="53" t="s">
        <v>718</v>
      </c>
      <c r="H9" s="43" t="s">
        <v>662</v>
      </c>
      <c r="I9" s="44">
        <v>1</v>
      </c>
      <c r="J9" s="45">
        <f>1/30</f>
        <v>3.3333333333333333E-2</v>
      </c>
      <c r="K9" s="27"/>
      <c r="L9" s="43" t="s">
        <v>664</v>
      </c>
      <c r="M9" s="44">
        <v>1</v>
      </c>
      <c r="N9" s="45">
        <f>1/29</f>
        <v>3.4482758620689655E-2</v>
      </c>
    </row>
    <row r="10" spans="1:14" x14ac:dyDescent="0.35">
      <c r="A10" s="52" t="s">
        <v>775</v>
      </c>
      <c r="B10" s="52" t="s">
        <v>1</v>
      </c>
      <c r="C10" s="52" t="s">
        <v>645</v>
      </c>
      <c r="D10" s="53" t="s">
        <v>805</v>
      </c>
      <c r="E10" s="53" t="s">
        <v>840</v>
      </c>
      <c r="F10" s="53" t="s">
        <v>806</v>
      </c>
      <c r="H10" s="43" t="s">
        <v>658</v>
      </c>
      <c r="I10" s="44">
        <v>0</v>
      </c>
      <c r="J10" s="46">
        <v>0</v>
      </c>
      <c r="K10" s="27"/>
      <c r="L10" s="43" t="s">
        <v>665</v>
      </c>
      <c r="M10" s="54">
        <v>0</v>
      </c>
      <c r="N10" s="46">
        <v>0</v>
      </c>
    </row>
    <row r="11" spans="1:14" x14ac:dyDescent="0.35">
      <c r="A11" s="52" t="s">
        <v>776</v>
      </c>
      <c r="B11" s="52" t="s">
        <v>800</v>
      </c>
      <c r="C11" s="52" t="s">
        <v>649</v>
      </c>
      <c r="D11" s="53" t="s">
        <v>800</v>
      </c>
      <c r="E11" s="53" t="s">
        <v>649</v>
      </c>
      <c r="F11" s="53" t="s">
        <v>716</v>
      </c>
      <c r="H11" s="43" t="s">
        <v>652</v>
      </c>
      <c r="I11" s="44">
        <v>0</v>
      </c>
      <c r="J11" s="46">
        <v>0</v>
      </c>
      <c r="K11" s="27"/>
      <c r="L11" s="43" t="s">
        <v>658</v>
      </c>
      <c r="M11" s="54">
        <v>0</v>
      </c>
      <c r="N11" s="46">
        <v>0</v>
      </c>
    </row>
    <row r="12" spans="1:14" ht="43.5" x14ac:dyDescent="0.35">
      <c r="A12" s="52" t="s">
        <v>777</v>
      </c>
      <c r="B12" s="52" t="s">
        <v>404</v>
      </c>
      <c r="C12" s="52" t="s">
        <v>645</v>
      </c>
      <c r="D12" s="53" t="s">
        <v>513</v>
      </c>
      <c r="E12" s="53" t="s">
        <v>645</v>
      </c>
      <c r="F12" s="53" t="s">
        <v>766</v>
      </c>
      <c r="H12" s="43" t="s">
        <v>664</v>
      </c>
      <c r="I12" s="44">
        <v>0</v>
      </c>
      <c r="J12" s="46">
        <v>0</v>
      </c>
      <c r="K12" s="27"/>
      <c r="L12" s="43" t="s">
        <v>670</v>
      </c>
      <c r="M12" s="54">
        <v>0</v>
      </c>
      <c r="N12" s="46">
        <v>0</v>
      </c>
    </row>
    <row r="13" spans="1:14" x14ac:dyDescent="0.35">
      <c r="A13" s="52" t="s">
        <v>778</v>
      </c>
      <c r="B13" s="52" t="s">
        <v>8</v>
      </c>
      <c r="C13" s="52" t="s">
        <v>649</v>
      </c>
      <c r="D13" s="52" t="s">
        <v>8</v>
      </c>
      <c r="E13" s="52" t="s">
        <v>649</v>
      </c>
      <c r="F13" s="53" t="s">
        <v>716</v>
      </c>
      <c r="H13" s="43" t="s">
        <v>665</v>
      </c>
      <c r="I13" s="44">
        <v>0</v>
      </c>
      <c r="J13" s="46">
        <v>0</v>
      </c>
      <c r="K13" s="27"/>
      <c r="L13" s="43" t="s">
        <v>652</v>
      </c>
      <c r="M13" s="54">
        <v>0</v>
      </c>
      <c r="N13" s="46">
        <v>0</v>
      </c>
    </row>
    <row r="14" spans="1:14" ht="43.5" x14ac:dyDescent="0.35">
      <c r="A14" s="52" t="s">
        <v>779</v>
      </c>
      <c r="B14" s="52" t="s">
        <v>804</v>
      </c>
      <c r="C14" s="52" t="s">
        <v>708</v>
      </c>
      <c r="D14" s="53" t="s">
        <v>10</v>
      </c>
      <c r="E14" s="53" t="s">
        <v>645</v>
      </c>
      <c r="F14" s="53" t="s">
        <v>722</v>
      </c>
      <c r="H14" s="43" t="s">
        <v>670</v>
      </c>
      <c r="I14" s="44">
        <v>0</v>
      </c>
      <c r="J14" s="46">
        <v>0</v>
      </c>
      <c r="K14" s="27"/>
      <c r="L14" s="43" t="s">
        <v>663</v>
      </c>
      <c r="M14" s="54">
        <v>0</v>
      </c>
      <c r="N14" s="46">
        <v>0</v>
      </c>
    </row>
    <row r="15" spans="1:14" ht="43.5" x14ac:dyDescent="0.35">
      <c r="A15" s="52" t="s">
        <v>780</v>
      </c>
      <c r="B15" s="52" t="s">
        <v>192</v>
      </c>
      <c r="C15" s="52" t="s">
        <v>645</v>
      </c>
      <c r="D15" s="53" t="s">
        <v>72</v>
      </c>
      <c r="E15" s="53" t="s">
        <v>645</v>
      </c>
      <c r="F15" s="53" t="s">
        <v>716</v>
      </c>
      <c r="H15" s="47" t="s">
        <v>667</v>
      </c>
      <c r="I15" s="48">
        <v>0</v>
      </c>
      <c r="J15" s="49">
        <v>0</v>
      </c>
      <c r="K15" s="27"/>
      <c r="L15" s="47" t="s">
        <v>667</v>
      </c>
      <c r="M15" s="55">
        <v>0</v>
      </c>
      <c r="N15" s="49">
        <v>0</v>
      </c>
    </row>
    <row r="16" spans="1:14" x14ac:dyDescent="0.35">
      <c r="A16" s="52" t="s">
        <v>781</v>
      </c>
      <c r="B16" s="52" t="s">
        <v>111</v>
      </c>
      <c r="C16" s="52" t="s">
        <v>649</v>
      </c>
      <c r="D16" s="53" t="s">
        <v>111</v>
      </c>
      <c r="E16" s="53" t="s">
        <v>649</v>
      </c>
      <c r="F16" s="53" t="s">
        <v>716</v>
      </c>
      <c r="H16" s="27"/>
      <c r="I16" s="27"/>
      <c r="J16" s="28"/>
      <c r="K16" s="27"/>
      <c r="L16" s="27"/>
      <c r="M16" s="27"/>
      <c r="N16" s="27"/>
    </row>
    <row r="17" spans="1:14" ht="26.5" x14ac:dyDescent="0.35">
      <c r="A17" s="52" t="s">
        <v>782</v>
      </c>
      <c r="B17" s="52" t="s">
        <v>509</v>
      </c>
      <c r="C17" s="52" t="s">
        <v>645</v>
      </c>
      <c r="D17" s="53" t="s">
        <v>509</v>
      </c>
      <c r="E17" s="53" t="s">
        <v>645</v>
      </c>
      <c r="F17" s="53" t="s">
        <v>716</v>
      </c>
      <c r="H17" s="30" t="s">
        <v>660</v>
      </c>
      <c r="I17" s="30" t="s">
        <v>672</v>
      </c>
      <c r="J17" s="31" t="s">
        <v>673</v>
      </c>
      <c r="K17" s="27"/>
      <c r="L17" s="27"/>
      <c r="M17" s="27"/>
      <c r="N17" s="27"/>
    </row>
    <row r="18" spans="1:14" ht="29" x14ac:dyDescent="0.35">
      <c r="A18" s="52" t="s">
        <v>783</v>
      </c>
      <c r="B18" s="52" t="s">
        <v>268</v>
      </c>
      <c r="C18" s="52" t="s">
        <v>649</v>
      </c>
      <c r="D18" s="52" t="s">
        <v>268</v>
      </c>
      <c r="E18" s="52" t="s">
        <v>649</v>
      </c>
      <c r="F18" s="53" t="s">
        <v>716</v>
      </c>
      <c r="H18" s="32" t="s">
        <v>649</v>
      </c>
      <c r="I18" s="32">
        <v>13</v>
      </c>
      <c r="J18" s="32">
        <v>16</v>
      </c>
      <c r="K18" s="27"/>
      <c r="L18" s="27"/>
      <c r="M18" s="27"/>
      <c r="N18" s="27"/>
    </row>
    <row r="19" spans="1:14" x14ac:dyDescent="0.35">
      <c r="A19" s="52" t="s">
        <v>784</v>
      </c>
      <c r="B19" s="52" t="s">
        <v>283</v>
      </c>
      <c r="C19" s="52" t="s">
        <v>645</v>
      </c>
      <c r="D19" s="52" t="s">
        <v>283</v>
      </c>
      <c r="E19" s="52" t="s">
        <v>645</v>
      </c>
      <c r="F19" s="53" t="s">
        <v>716</v>
      </c>
      <c r="H19" s="32" t="s">
        <v>645</v>
      </c>
      <c r="I19" s="32">
        <v>14</v>
      </c>
      <c r="J19" s="32">
        <v>11</v>
      </c>
      <c r="K19" s="27"/>
      <c r="L19" s="27"/>
      <c r="M19" s="27"/>
      <c r="N19" s="27"/>
    </row>
    <row r="20" spans="1:14" x14ac:dyDescent="0.35">
      <c r="A20" s="52" t="s">
        <v>785</v>
      </c>
      <c r="B20" s="52" t="s">
        <v>36</v>
      </c>
      <c r="C20" s="52" t="s">
        <v>645</v>
      </c>
      <c r="D20" s="53" t="s">
        <v>36</v>
      </c>
      <c r="E20" s="53" t="s">
        <v>645</v>
      </c>
      <c r="F20" s="53" t="s">
        <v>716</v>
      </c>
      <c r="H20" s="33" t="s">
        <v>662</v>
      </c>
      <c r="I20" s="33">
        <v>1</v>
      </c>
      <c r="J20" s="33">
        <v>1</v>
      </c>
      <c r="K20" s="27"/>
      <c r="L20" s="27"/>
      <c r="M20" s="27"/>
      <c r="N20" s="27"/>
    </row>
    <row r="21" spans="1:14" x14ac:dyDescent="0.35">
      <c r="A21" s="52" t="s">
        <v>786</v>
      </c>
      <c r="B21" s="52" t="s">
        <v>9</v>
      </c>
      <c r="C21" s="52" t="s">
        <v>649</v>
      </c>
      <c r="D21" s="53" t="s">
        <v>9</v>
      </c>
      <c r="E21" s="53" t="s">
        <v>649</v>
      </c>
      <c r="F21" s="53" t="s">
        <v>716</v>
      </c>
      <c r="H21" s="32" t="s">
        <v>708</v>
      </c>
      <c r="I21" s="32">
        <v>2</v>
      </c>
      <c r="J21" s="32">
        <v>0</v>
      </c>
      <c r="K21" s="27"/>
      <c r="L21" s="27"/>
      <c r="M21" s="27"/>
      <c r="N21" s="27"/>
    </row>
    <row r="22" spans="1:14" ht="29" x14ac:dyDescent="0.35">
      <c r="A22" s="52" t="s">
        <v>787</v>
      </c>
      <c r="B22" s="52" t="s">
        <v>214</v>
      </c>
      <c r="C22" s="52" t="s">
        <v>645</v>
      </c>
      <c r="D22" s="53" t="s">
        <v>807</v>
      </c>
      <c r="E22" s="53" t="s">
        <v>649</v>
      </c>
      <c r="F22" s="53" t="s">
        <v>718</v>
      </c>
      <c r="H22" s="32" t="s">
        <v>658</v>
      </c>
      <c r="I22" s="32">
        <v>0</v>
      </c>
      <c r="J22" s="32">
        <v>0</v>
      </c>
      <c r="K22" s="27"/>
      <c r="L22" s="27"/>
      <c r="M22" s="27"/>
      <c r="N22" s="27"/>
    </row>
    <row r="23" spans="1:14" x14ac:dyDescent="0.35">
      <c r="A23" s="52" t="s">
        <v>788</v>
      </c>
      <c r="B23" s="52" t="s">
        <v>296</v>
      </c>
      <c r="C23" s="52" t="s">
        <v>645</v>
      </c>
      <c r="D23" s="53" t="s">
        <v>296</v>
      </c>
      <c r="E23" s="53" t="s">
        <v>645</v>
      </c>
      <c r="F23" s="53" t="s">
        <v>716</v>
      </c>
      <c r="H23" s="34" t="s">
        <v>665</v>
      </c>
      <c r="I23" s="34">
        <v>0</v>
      </c>
      <c r="J23" s="35">
        <v>0</v>
      </c>
      <c r="K23" s="27"/>
      <c r="L23" s="27"/>
      <c r="M23" s="27"/>
      <c r="N23" s="27"/>
    </row>
    <row r="24" spans="1:14" x14ac:dyDescent="0.35">
      <c r="A24" s="52" t="s">
        <v>789</v>
      </c>
      <c r="B24" s="52" t="s">
        <v>333</v>
      </c>
      <c r="C24" s="52" t="s">
        <v>649</v>
      </c>
      <c r="D24" s="53" t="s">
        <v>333</v>
      </c>
      <c r="E24" s="53" t="s">
        <v>649</v>
      </c>
      <c r="F24" s="53" t="s">
        <v>716</v>
      </c>
      <c r="H24" s="34" t="s">
        <v>670</v>
      </c>
      <c r="I24" s="34">
        <v>0</v>
      </c>
      <c r="J24" s="36">
        <v>0</v>
      </c>
      <c r="K24" s="27"/>
      <c r="L24" s="27"/>
      <c r="M24" s="27"/>
      <c r="N24" s="27"/>
    </row>
    <row r="25" spans="1:14" x14ac:dyDescent="0.35">
      <c r="A25" s="52" t="s">
        <v>790</v>
      </c>
      <c r="B25" s="52" t="s">
        <v>344</v>
      </c>
      <c r="C25" s="52" t="s">
        <v>649</v>
      </c>
      <c r="D25" s="52" t="s">
        <v>344</v>
      </c>
      <c r="E25" s="52" t="s">
        <v>649</v>
      </c>
      <c r="F25" s="53" t="s">
        <v>716</v>
      </c>
      <c r="H25" s="34" t="s">
        <v>664</v>
      </c>
      <c r="I25" s="34">
        <v>0</v>
      </c>
      <c r="J25" s="36">
        <v>1</v>
      </c>
      <c r="K25" s="27"/>
      <c r="L25" s="27"/>
      <c r="M25" s="27"/>
      <c r="N25" s="27"/>
    </row>
    <row r="26" spans="1:14" x14ac:dyDescent="0.35">
      <c r="A26" s="52" t="s">
        <v>791</v>
      </c>
      <c r="B26" s="52" t="s">
        <v>803</v>
      </c>
      <c r="C26" s="52" t="s">
        <v>649</v>
      </c>
      <c r="D26" s="52" t="s">
        <v>803</v>
      </c>
      <c r="E26" s="52" t="s">
        <v>649</v>
      </c>
      <c r="F26" s="53" t="s">
        <v>716</v>
      </c>
    </row>
    <row r="27" spans="1:14" x14ac:dyDescent="0.35">
      <c r="A27" s="52" t="s">
        <v>792</v>
      </c>
      <c r="B27" s="52" t="s">
        <v>802</v>
      </c>
      <c r="C27" s="52" t="s">
        <v>645</v>
      </c>
      <c r="D27" s="52" t="s">
        <v>802</v>
      </c>
      <c r="E27" s="52" t="s">
        <v>645</v>
      </c>
      <c r="F27" s="53" t="s">
        <v>716</v>
      </c>
    </row>
    <row r="28" spans="1:14" x14ac:dyDescent="0.35">
      <c r="A28" s="52" t="s">
        <v>793</v>
      </c>
      <c r="B28" s="52" t="s">
        <v>537</v>
      </c>
      <c r="C28" s="52" t="s">
        <v>649</v>
      </c>
      <c r="D28" s="53" t="s">
        <v>537</v>
      </c>
      <c r="E28" s="53" t="s">
        <v>649</v>
      </c>
      <c r="F28" s="53" t="s">
        <v>716</v>
      </c>
    </row>
    <row r="29" spans="1:14" x14ac:dyDescent="0.35">
      <c r="A29" s="52" t="s">
        <v>794</v>
      </c>
      <c r="B29" s="52" t="s">
        <v>41</v>
      </c>
      <c r="C29" s="52" t="s">
        <v>645</v>
      </c>
      <c r="D29" s="52" t="s">
        <v>41</v>
      </c>
      <c r="E29" s="52" t="s">
        <v>645</v>
      </c>
      <c r="F29" s="53" t="s">
        <v>716</v>
      </c>
    </row>
    <row r="30" spans="1:14" x14ac:dyDescent="0.35">
      <c r="A30" s="52" t="s">
        <v>795</v>
      </c>
      <c r="B30" s="52" t="s">
        <v>183</v>
      </c>
      <c r="C30" s="52" t="s">
        <v>662</v>
      </c>
      <c r="D30" s="52" t="s">
        <v>183</v>
      </c>
      <c r="E30" s="52" t="s">
        <v>662</v>
      </c>
      <c r="F30" s="53" t="s">
        <v>716</v>
      </c>
    </row>
    <row r="31" spans="1:14" x14ac:dyDescent="0.35">
      <c r="A31" s="52" t="s">
        <v>796</v>
      </c>
      <c r="B31" s="52" t="s">
        <v>83</v>
      </c>
      <c r="C31" s="52" t="s">
        <v>645</v>
      </c>
      <c r="D31" s="52" t="s">
        <v>83</v>
      </c>
      <c r="E31" s="52" t="s">
        <v>645</v>
      </c>
      <c r="F31" s="53" t="s">
        <v>716</v>
      </c>
    </row>
    <row r="32" spans="1:14" ht="30" customHeight="1" x14ac:dyDescent="0.35">
      <c r="A32" s="52" t="s">
        <v>797</v>
      </c>
      <c r="B32" s="52" t="s">
        <v>42</v>
      </c>
      <c r="C32" s="52" t="s">
        <v>645</v>
      </c>
      <c r="D32" s="53" t="s">
        <v>530</v>
      </c>
      <c r="E32" s="53" t="s">
        <v>664</v>
      </c>
      <c r="F32" s="53" t="s">
        <v>808</v>
      </c>
    </row>
    <row r="33" spans="1:6" ht="43.5" x14ac:dyDescent="0.35">
      <c r="A33" s="52" t="s">
        <v>798</v>
      </c>
      <c r="B33" s="52" t="s">
        <v>515</v>
      </c>
      <c r="C33" s="52" t="s">
        <v>708</v>
      </c>
      <c r="D33" s="53" t="s">
        <v>10</v>
      </c>
      <c r="E33" s="53" t="s">
        <v>649</v>
      </c>
      <c r="F33" s="53" t="s">
        <v>722</v>
      </c>
    </row>
    <row r="36" spans="1:6" ht="29" customHeight="1" x14ac:dyDescent="0.35">
      <c r="A36" s="172" t="s">
        <v>882</v>
      </c>
      <c r="B36" s="172"/>
    </row>
    <row r="37" spans="1:6" x14ac:dyDescent="0.35">
      <c r="A37" s="53" t="s">
        <v>858</v>
      </c>
      <c r="B37" s="6">
        <v>22</v>
      </c>
    </row>
    <row r="38" spans="1:6" x14ac:dyDescent="0.35">
      <c r="A38" s="6" t="s">
        <v>718</v>
      </c>
      <c r="B38" s="6">
        <v>3</v>
      </c>
    </row>
    <row r="39" spans="1:6" x14ac:dyDescent="0.35">
      <c r="A39" s="6" t="s">
        <v>724</v>
      </c>
      <c r="B39" s="6">
        <v>0</v>
      </c>
    </row>
    <row r="40" spans="1:6" x14ac:dyDescent="0.35">
      <c r="A40" s="6" t="s">
        <v>717</v>
      </c>
      <c r="B40" s="6">
        <v>1</v>
      </c>
    </row>
    <row r="41" spans="1:6" x14ac:dyDescent="0.35">
      <c r="A41" s="6" t="s">
        <v>881</v>
      </c>
      <c r="B41" s="6">
        <v>3</v>
      </c>
    </row>
    <row r="42" spans="1:6" x14ac:dyDescent="0.35">
      <c r="A42" s="6" t="s">
        <v>883</v>
      </c>
      <c r="B42" s="6">
        <v>1</v>
      </c>
    </row>
  </sheetData>
  <mergeCells count="2">
    <mergeCell ref="A1:C1"/>
    <mergeCell ref="A36:B36"/>
  </mergeCells>
  <pageMargins left="0.7" right="0.7" top="0.78740157499999996" bottom="0.78740157499999996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1C9A-B804-4B0F-B484-62A08BFDCE4B}">
  <dimension ref="A1:N38"/>
  <sheetViews>
    <sheetView zoomScale="70" workbookViewId="0">
      <selection activeCell="C17" sqref="C17"/>
    </sheetView>
  </sheetViews>
  <sheetFormatPr baseColWidth="10" defaultRowHeight="14.5" x14ac:dyDescent="0.35"/>
  <cols>
    <col min="1" max="1" width="27.453125" customWidth="1"/>
    <col min="2" max="3" width="29.453125" customWidth="1"/>
    <col min="4" max="4" width="21.08984375" customWidth="1"/>
    <col min="5" max="5" width="16.453125" customWidth="1"/>
    <col min="6" max="6" width="19.7265625" style="22" customWidth="1"/>
    <col min="8" max="8" width="18.453125" customWidth="1"/>
    <col min="12" max="12" width="17.7265625" customWidth="1"/>
  </cols>
  <sheetData>
    <row r="1" spans="1:14" x14ac:dyDescent="0.35">
      <c r="A1" s="170" t="s">
        <v>839</v>
      </c>
      <c r="B1" s="170"/>
      <c r="C1" s="170"/>
    </row>
    <row r="2" spans="1:14" x14ac:dyDescent="0.35">
      <c r="B2" s="22"/>
    </row>
    <row r="3" spans="1:14" x14ac:dyDescent="0.35">
      <c r="A3" s="51" t="s">
        <v>613</v>
      </c>
      <c r="B3" s="51" t="s">
        <v>642</v>
      </c>
      <c r="C3" s="51" t="s">
        <v>660</v>
      </c>
      <c r="D3" s="51" t="s">
        <v>643</v>
      </c>
      <c r="E3" s="51" t="s">
        <v>660</v>
      </c>
      <c r="F3" s="51" t="s">
        <v>715</v>
      </c>
      <c r="H3" s="26" t="s">
        <v>659</v>
      </c>
      <c r="I3" s="27"/>
      <c r="J3" s="28"/>
      <c r="K3" s="27"/>
      <c r="L3" s="26" t="s">
        <v>671</v>
      </c>
      <c r="M3" s="27"/>
      <c r="N3" s="28"/>
    </row>
    <row r="4" spans="1:14" x14ac:dyDescent="0.35">
      <c r="A4" s="6" t="s">
        <v>809</v>
      </c>
      <c r="B4" s="6" t="s">
        <v>841</v>
      </c>
      <c r="C4" s="6" t="s">
        <v>649</v>
      </c>
      <c r="D4" s="6" t="s">
        <v>841</v>
      </c>
      <c r="E4" s="6" t="s">
        <v>649</v>
      </c>
      <c r="F4" s="24" t="s">
        <v>716</v>
      </c>
      <c r="H4" s="27"/>
      <c r="I4" s="27"/>
      <c r="J4" s="28"/>
      <c r="K4" s="27"/>
      <c r="L4" s="27"/>
      <c r="M4" s="27"/>
      <c r="N4" s="28"/>
    </row>
    <row r="5" spans="1:14" x14ac:dyDescent="0.35">
      <c r="A5" s="6" t="s">
        <v>810</v>
      </c>
      <c r="B5" s="6" t="s">
        <v>842</v>
      </c>
      <c r="C5" s="6" t="s">
        <v>649</v>
      </c>
      <c r="D5" s="6" t="s">
        <v>842</v>
      </c>
      <c r="E5" s="6" t="s">
        <v>649</v>
      </c>
      <c r="F5" s="24" t="s">
        <v>716</v>
      </c>
      <c r="H5" s="40" t="s">
        <v>660</v>
      </c>
      <c r="I5" s="41" t="s">
        <v>661</v>
      </c>
      <c r="J5" s="42" t="s">
        <v>669</v>
      </c>
      <c r="K5" s="27"/>
      <c r="L5" s="40" t="s">
        <v>660</v>
      </c>
      <c r="M5" s="41" t="s">
        <v>661</v>
      </c>
      <c r="N5" s="42" t="s">
        <v>669</v>
      </c>
    </row>
    <row r="6" spans="1:14" ht="29" x14ac:dyDescent="0.35">
      <c r="A6" s="6" t="s">
        <v>811</v>
      </c>
      <c r="B6" s="6" t="s">
        <v>512</v>
      </c>
      <c r="C6" s="6" t="s">
        <v>649</v>
      </c>
      <c r="D6" s="6" t="s">
        <v>358</v>
      </c>
      <c r="E6" s="6" t="s">
        <v>649</v>
      </c>
      <c r="F6" s="24" t="s">
        <v>766</v>
      </c>
      <c r="H6" s="43" t="s">
        <v>645</v>
      </c>
      <c r="I6" s="44">
        <v>12</v>
      </c>
      <c r="J6" s="45">
        <f>12/30</f>
        <v>0.4</v>
      </c>
      <c r="K6" s="27"/>
      <c r="L6" s="43" t="s">
        <v>649</v>
      </c>
      <c r="M6" s="44">
        <v>13</v>
      </c>
      <c r="N6" s="45">
        <f>13/30</f>
        <v>0.43333333333333335</v>
      </c>
    </row>
    <row r="7" spans="1:14" x14ac:dyDescent="0.35">
      <c r="A7" s="6" t="s">
        <v>812</v>
      </c>
      <c r="B7" s="6" t="s">
        <v>843</v>
      </c>
      <c r="C7" s="6" t="s">
        <v>645</v>
      </c>
      <c r="D7" s="6" t="s">
        <v>843</v>
      </c>
      <c r="E7" s="6" t="s">
        <v>645</v>
      </c>
      <c r="F7" s="24" t="s">
        <v>716</v>
      </c>
      <c r="H7" s="43" t="s">
        <v>649</v>
      </c>
      <c r="I7" s="44">
        <f>COUNTIF(C4:C33, "Unternehmen")</f>
        <v>12</v>
      </c>
      <c r="J7" s="45">
        <f>12/30</f>
        <v>0.4</v>
      </c>
      <c r="K7" s="27"/>
      <c r="L7" s="43" t="s">
        <v>645</v>
      </c>
      <c r="M7" s="44">
        <v>12</v>
      </c>
      <c r="N7" s="45">
        <f>12/30</f>
        <v>0.4</v>
      </c>
    </row>
    <row r="8" spans="1:14" x14ac:dyDescent="0.35">
      <c r="A8" s="6" t="s">
        <v>813</v>
      </c>
      <c r="B8" s="6" t="s">
        <v>844</v>
      </c>
      <c r="C8" s="6" t="s">
        <v>645</v>
      </c>
      <c r="D8" s="6" t="s">
        <v>844</v>
      </c>
      <c r="E8" s="6" t="s">
        <v>645</v>
      </c>
      <c r="F8" s="24" t="s">
        <v>716</v>
      </c>
      <c r="H8" s="43" t="s">
        <v>667</v>
      </c>
      <c r="I8" s="44">
        <v>3</v>
      </c>
      <c r="J8" s="45">
        <f>3/30</f>
        <v>0.1</v>
      </c>
      <c r="K8" s="27"/>
      <c r="L8" s="43" t="s">
        <v>663</v>
      </c>
      <c r="M8" s="54">
        <v>2</v>
      </c>
      <c r="N8" s="45">
        <f>2/30</f>
        <v>6.6666666666666666E-2</v>
      </c>
    </row>
    <row r="9" spans="1:14" ht="29" x14ac:dyDescent="0.35">
      <c r="A9" s="6" t="s">
        <v>814</v>
      </c>
      <c r="B9" s="6" t="s">
        <v>845</v>
      </c>
      <c r="C9" s="6" t="s">
        <v>667</v>
      </c>
      <c r="D9" s="6" t="s">
        <v>39</v>
      </c>
      <c r="E9" s="6" t="s">
        <v>658</v>
      </c>
      <c r="F9" s="24" t="s">
        <v>854</v>
      </c>
      <c r="H9" s="43" t="s">
        <v>663</v>
      </c>
      <c r="I9" s="44">
        <v>2</v>
      </c>
      <c r="J9" s="45">
        <f>2/30</f>
        <v>6.6666666666666666E-2</v>
      </c>
      <c r="K9" s="27"/>
      <c r="L9" s="43" t="s">
        <v>667</v>
      </c>
      <c r="M9" s="54">
        <v>2</v>
      </c>
      <c r="N9" s="45">
        <f>2/30</f>
        <v>6.6666666666666666E-2</v>
      </c>
    </row>
    <row r="10" spans="1:14" ht="29" x14ac:dyDescent="0.35">
      <c r="A10" s="6" t="s">
        <v>815</v>
      </c>
      <c r="B10" s="6" t="s">
        <v>349</v>
      </c>
      <c r="C10" s="6" t="s">
        <v>645</v>
      </c>
      <c r="D10" s="6" t="s">
        <v>433</v>
      </c>
      <c r="E10" s="6" t="s">
        <v>645</v>
      </c>
      <c r="F10" s="24" t="s">
        <v>766</v>
      </c>
      <c r="H10" s="43" t="s">
        <v>662</v>
      </c>
      <c r="I10" s="44">
        <v>1</v>
      </c>
      <c r="J10" s="45">
        <f>1/30</f>
        <v>3.3333333333333333E-2</v>
      </c>
      <c r="K10" s="27"/>
      <c r="L10" s="43" t="s">
        <v>658</v>
      </c>
      <c r="M10" s="54">
        <v>1</v>
      </c>
      <c r="N10" s="45">
        <f>1/30</f>
        <v>3.3333333333333333E-2</v>
      </c>
    </row>
    <row r="11" spans="1:14" x14ac:dyDescent="0.35">
      <c r="A11" s="6" t="s">
        <v>816</v>
      </c>
      <c r="B11" s="6" t="s">
        <v>846</v>
      </c>
      <c r="C11" s="6" t="s">
        <v>645</v>
      </c>
      <c r="D11" s="6" t="s">
        <v>846</v>
      </c>
      <c r="E11" s="6" t="s">
        <v>645</v>
      </c>
      <c r="F11" s="24" t="s">
        <v>716</v>
      </c>
      <c r="H11" s="43" t="s">
        <v>658</v>
      </c>
      <c r="I11" s="44">
        <v>0</v>
      </c>
      <c r="J11" s="46">
        <v>0</v>
      </c>
      <c r="K11" s="27"/>
      <c r="L11" s="43" t="s">
        <v>662</v>
      </c>
      <c r="M11" s="44">
        <v>0</v>
      </c>
      <c r="N11" s="46">
        <v>0</v>
      </c>
    </row>
    <row r="12" spans="1:14" x14ac:dyDescent="0.35">
      <c r="A12" s="6" t="s">
        <v>817</v>
      </c>
      <c r="B12" s="6" t="s">
        <v>222</v>
      </c>
      <c r="C12" s="6" t="s">
        <v>708</v>
      </c>
      <c r="D12" s="6" t="s">
        <v>222</v>
      </c>
      <c r="E12" s="6" t="s">
        <v>708</v>
      </c>
      <c r="F12" s="24" t="s">
        <v>716</v>
      </c>
      <c r="H12" s="43" t="s">
        <v>652</v>
      </c>
      <c r="I12" s="44">
        <v>0</v>
      </c>
      <c r="J12" s="46">
        <v>0</v>
      </c>
      <c r="K12" s="27"/>
      <c r="L12" s="43" t="s">
        <v>664</v>
      </c>
      <c r="M12" s="44">
        <v>0</v>
      </c>
      <c r="N12" s="46">
        <v>0</v>
      </c>
    </row>
    <row r="13" spans="1:14" x14ac:dyDescent="0.35">
      <c r="A13" s="6" t="s">
        <v>818</v>
      </c>
      <c r="B13" s="6" t="s">
        <v>209</v>
      </c>
      <c r="C13" s="6" t="s">
        <v>649</v>
      </c>
      <c r="D13" s="6" t="s">
        <v>209</v>
      </c>
      <c r="E13" s="6" t="s">
        <v>649</v>
      </c>
      <c r="F13" s="24" t="s">
        <v>716</v>
      </c>
      <c r="H13" s="43" t="s">
        <v>664</v>
      </c>
      <c r="I13" s="44">
        <v>0</v>
      </c>
      <c r="J13" s="46">
        <v>0</v>
      </c>
      <c r="K13" s="27"/>
      <c r="L13" s="43" t="s">
        <v>665</v>
      </c>
      <c r="M13" s="54">
        <v>0</v>
      </c>
      <c r="N13" s="46">
        <v>0</v>
      </c>
    </row>
    <row r="14" spans="1:14" x14ac:dyDescent="0.35">
      <c r="A14" s="6" t="s">
        <v>819</v>
      </c>
      <c r="B14" s="6" t="s">
        <v>234</v>
      </c>
      <c r="C14" s="6" t="s">
        <v>649</v>
      </c>
      <c r="D14" s="6" t="s">
        <v>234</v>
      </c>
      <c r="E14" s="6" t="s">
        <v>649</v>
      </c>
      <c r="F14" s="24" t="s">
        <v>716</v>
      </c>
      <c r="H14" s="43" t="s">
        <v>665</v>
      </c>
      <c r="I14" s="44">
        <v>0</v>
      </c>
      <c r="J14" s="46">
        <v>0</v>
      </c>
      <c r="K14" s="27"/>
      <c r="L14" s="43" t="s">
        <v>670</v>
      </c>
      <c r="M14" s="54">
        <v>0</v>
      </c>
      <c r="N14" s="46">
        <v>0</v>
      </c>
    </row>
    <row r="15" spans="1:14" x14ac:dyDescent="0.35">
      <c r="A15" s="6" t="s">
        <v>820</v>
      </c>
      <c r="B15" s="6" t="s">
        <v>186</v>
      </c>
      <c r="C15" s="6" t="s">
        <v>708</v>
      </c>
      <c r="D15" s="6" t="s">
        <v>186</v>
      </c>
      <c r="E15" s="6" t="s">
        <v>708</v>
      </c>
      <c r="F15" s="24" t="s">
        <v>716</v>
      </c>
      <c r="H15" s="47" t="s">
        <v>670</v>
      </c>
      <c r="I15" s="48">
        <v>0</v>
      </c>
      <c r="J15" s="49">
        <v>0</v>
      </c>
      <c r="K15" s="27"/>
      <c r="L15" s="47" t="s">
        <v>652</v>
      </c>
      <c r="M15" s="55">
        <v>0</v>
      </c>
      <c r="N15" s="49">
        <v>0</v>
      </c>
    </row>
    <row r="16" spans="1:14" x14ac:dyDescent="0.35">
      <c r="A16" s="6" t="s">
        <v>821</v>
      </c>
      <c r="B16" s="6" t="s">
        <v>847</v>
      </c>
      <c r="C16" s="6" t="s">
        <v>667</v>
      </c>
      <c r="D16" s="6" t="s">
        <v>847</v>
      </c>
      <c r="E16" s="6" t="s">
        <v>667</v>
      </c>
      <c r="F16" s="24" t="s">
        <v>716</v>
      </c>
      <c r="H16" s="47"/>
      <c r="I16" s="55"/>
      <c r="J16" s="63"/>
      <c r="K16" s="27"/>
      <c r="L16" s="27"/>
      <c r="M16" s="27"/>
      <c r="N16" s="27"/>
    </row>
    <row r="17" spans="1:14" ht="26.5" x14ac:dyDescent="0.35">
      <c r="A17" s="6" t="s">
        <v>822</v>
      </c>
      <c r="B17" s="6" t="s">
        <v>848</v>
      </c>
      <c r="C17" s="6" t="s">
        <v>645</v>
      </c>
      <c r="D17" s="6" t="s">
        <v>848</v>
      </c>
      <c r="E17" s="6" t="s">
        <v>645</v>
      </c>
      <c r="F17" s="24" t="s">
        <v>716</v>
      </c>
      <c r="H17" s="30" t="s">
        <v>660</v>
      </c>
      <c r="I17" s="30" t="s">
        <v>672</v>
      </c>
      <c r="J17" s="31" t="s">
        <v>673</v>
      </c>
      <c r="K17" s="27"/>
      <c r="L17" s="27"/>
      <c r="M17" s="27"/>
      <c r="N17" s="27"/>
    </row>
    <row r="18" spans="1:14" x14ac:dyDescent="0.35">
      <c r="A18" s="6" t="s">
        <v>823</v>
      </c>
      <c r="B18" s="6" t="s">
        <v>492</v>
      </c>
      <c r="C18" s="6" t="s">
        <v>649</v>
      </c>
      <c r="D18" s="6" t="s">
        <v>492</v>
      </c>
      <c r="E18" s="6" t="s">
        <v>649</v>
      </c>
      <c r="F18" s="24" t="s">
        <v>716</v>
      </c>
      <c r="H18" s="32" t="s">
        <v>649</v>
      </c>
      <c r="I18" s="32">
        <v>12</v>
      </c>
      <c r="J18" s="32">
        <v>13</v>
      </c>
      <c r="K18" s="27"/>
      <c r="L18" s="27"/>
      <c r="M18" s="27"/>
      <c r="N18" s="27"/>
    </row>
    <row r="19" spans="1:14" x14ac:dyDescent="0.35">
      <c r="A19" s="6" t="s">
        <v>824</v>
      </c>
      <c r="B19" s="6" t="s">
        <v>36</v>
      </c>
      <c r="C19" s="6" t="s">
        <v>645</v>
      </c>
      <c r="D19" s="6" t="s">
        <v>36</v>
      </c>
      <c r="E19" s="6" t="s">
        <v>645</v>
      </c>
      <c r="F19" s="24" t="s">
        <v>716</v>
      </c>
      <c r="H19" s="32" t="s">
        <v>645</v>
      </c>
      <c r="I19" s="32">
        <v>12</v>
      </c>
      <c r="J19" s="32">
        <v>12</v>
      </c>
      <c r="K19" s="27"/>
      <c r="L19" s="27"/>
      <c r="M19" s="27"/>
      <c r="N19" s="27"/>
    </row>
    <row r="20" spans="1:14" x14ac:dyDescent="0.35">
      <c r="A20" s="6" t="s">
        <v>825</v>
      </c>
      <c r="B20" s="6" t="s">
        <v>390</v>
      </c>
      <c r="C20" s="6" t="s">
        <v>645</v>
      </c>
      <c r="D20" s="6" t="s">
        <v>390</v>
      </c>
      <c r="E20" s="6" t="s">
        <v>645</v>
      </c>
      <c r="F20" s="24" t="s">
        <v>716</v>
      </c>
      <c r="H20" s="33" t="s">
        <v>662</v>
      </c>
      <c r="I20" s="33">
        <v>1</v>
      </c>
      <c r="J20" s="33">
        <v>0</v>
      </c>
      <c r="K20" s="27"/>
      <c r="L20" s="27"/>
      <c r="M20" s="27"/>
      <c r="N20" s="27"/>
    </row>
    <row r="21" spans="1:14" x14ac:dyDescent="0.35">
      <c r="A21" s="6" t="s">
        <v>826</v>
      </c>
      <c r="B21" s="6" t="s">
        <v>9</v>
      </c>
      <c r="C21" s="6" t="s">
        <v>649</v>
      </c>
      <c r="D21" s="6" t="s">
        <v>9</v>
      </c>
      <c r="E21" s="6" t="s">
        <v>649</v>
      </c>
      <c r="F21" s="24" t="s">
        <v>716</v>
      </c>
      <c r="H21" s="32" t="s">
        <v>708</v>
      </c>
      <c r="I21" s="32">
        <v>2</v>
      </c>
      <c r="J21" s="32">
        <v>2</v>
      </c>
      <c r="K21" s="27"/>
      <c r="L21" s="27"/>
      <c r="M21" s="27"/>
      <c r="N21" s="27"/>
    </row>
    <row r="22" spans="1:14" x14ac:dyDescent="0.35">
      <c r="A22" s="6" t="s">
        <v>827</v>
      </c>
      <c r="B22" s="6" t="s">
        <v>849</v>
      </c>
      <c r="C22" s="6" t="s">
        <v>667</v>
      </c>
      <c r="D22" s="6" t="s">
        <v>849</v>
      </c>
      <c r="E22" s="6" t="s">
        <v>667</v>
      </c>
      <c r="F22" s="24" t="s">
        <v>716</v>
      </c>
      <c r="H22" s="32" t="s">
        <v>658</v>
      </c>
      <c r="I22" s="32">
        <v>0</v>
      </c>
      <c r="J22" s="32">
        <v>1</v>
      </c>
      <c r="K22" s="27"/>
      <c r="L22" s="27"/>
      <c r="M22" s="27"/>
      <c r="N22" s="27"/>
    </row>
    <row r="23" spans="1:14" x14ac:dyDescent="0.35">
      <c r="A23" s="6" t="s">
        <v>828</v>
      </c>
      <c r="B23" s="6" t="s">
        <v>68</v>
      </c>
      <c r="C23" s="6" t="s">
        <v>649</v>
      </c>
      <c r="D23" s="6" t="s">
        <v>68</v>
      </c>
      <c r="E23" s="6" t="s">
        <v>649</v>
      </c>
      <c r="F23" s="24" t="s">
        <v>716</v>
      </c>
      <c r="H23" s="34" t="s">
        <v>667</v>
      </c>
      <c r="I23" s="34">
        <v>3</v>
      </c>
      <c r="J23" s="35">
        <v>2</v>
      </c>
      <c r="K23" s="27"/>
      <c r="L23" s="27"/>
      <c r="M23" s="27"/>
      <c r="N23" s="27"/>
    </row>
    <row r="24" spans="1:14" x14ac:dyDescent="0.35">
      <c r="A24" s="6" t="s">
        <v>829</v>
      </c>
      <c r="B24" s="6" t="s">
        <v>850</v>
      </c>
      <c r="C24" s="6" t="s">
        <v>645</v>
      </c>
      <c r="D24" s="6" t="s">
        <v>850</v>
      </c>
      <c r="E24" s="6" t="s">
        <v>645</v>
      </c>
      <c r="F24" s="24" t="s">
        <v>716</v>
      </c>
      <c r="H24" s="65"/>
      <c r="I24" s="65"/>
      <c r="J24" s="66"/>
      <c r="K24" s="27"/>
      <c r="L24" s="27"/>
      <c r="M24" s="27"/>
      <c r="N24" s="27"/>
    </row>
    <row r="25" spans="1:14" x14ac:dyDescent="0.35">
      <c r="A25" s="6" t="s">
        <v>830</v>
      </c>
      <c r="B25" s="6" t="s">
        <v>348</v>
      </c>
      <c r="C25" s="6" t="s">
        <v>645</v>
      </c>
      <c r="D25" s="6" t="s">
        <v>348</v>
      </c>
      <c r="E25" s="6" t="s">
        <v>645</v>
      </c>
      <c r="F25" s="24" t="s">
        <v>716</v>
      </c>
      <c r="H25" s="65"/>
      <c r="I25" s="65"/>
      <c r="J25" s="66"/>
      <c r="K25" s="27"/>
      <c r="L25" s="27"/>
      <c r="M25" s="27"/>
      <c r="N25" s="27"/>
    </row>
    <row r="26" spans="1:14" x14ac:dyDescent="0.35">
      <c r="A26" s="6" t="s">
        <v>831</v>
      </c>
      <c r="B26" s="6" t="s">
        <v>605</v>
      </c>
      <c r="C26" s="6" t="s">
        <v>649</v>
      </c>
      <c r="D26" s="6" t="s">
        <v>605</v>
      </c>
      <c r="E26" s="6" t="s">
        <v>649</v>
      </c>
      <c r="F26" s="24" t="s">
        <v>716</v>
      </c>
    </row>
    <row r="27" spans="1:14" x14ac:dyDescent="0.35">
      <c r="A27" s="6" t="s">
        <v>832</v>
      </c>
      <c r="B27" s="6" t="s">
        <v>448</v>
      </c>
      <c r="C27" s="6" t="s">
        <v>649</v>
      </c>
      <c r="D27" s="6" t="s">
        <v>448</v>
      </c>
      <c r="E27" s="6" t="s">
        <v>649</v>
      </c>
      <c r="F27" s="24" t="s">
        <v>716</v>
      </c>
    </row>
    <row r="28" spans="1:14" x14ac:dyDescent="0.35">
      <c r="A28" s="6" t="s">
        <v>833</v>
      </c>
      <c r="B28" s="6" t="s">
        <v>8</v>
      </c>
      <c r="C28" s="6" t="s">
        <v>649</v>
      </c>
      <c r="D28" s="6" t="s">
        <v>8</v>
      </c>
      <c r="E28" s="6" t="s">
        <v>649</v>
      </c>
      <c r="F28" s="24" t="s">
        <v>716</v>
      </c>
    </row>
    <row r="29" spans="1:14" x14ac:dyDescent="0.35">
      <c r="A29" s="6" t="s">
        <v>834</v>
      </c>
      <c r="B29" s="6" t="s">
        <v>4</v>
      </c>
      <c r="C29" s="6" t="s">
        <v>645</v>
      </c>
      <c r="D29" s="6" t="s">
        <v>4</v>
      </c>
      <c r="E29" s="6" t="s">
        <v>645</v>
      </c>
      <c r="F29" s="24" t="s">
        <v>716</v>
      </c>
    </row>
    <row r="30" spans="1:14" x14ac:dyDescent="0.35">
      <c r="A30" s="6" t="s">
        <v>835</v>
      </c>
      <c r="B30" s="6" t="s">
        <v>851</v>
      </c>
      <c r="C30" s="6" t="s">
        <v>645</v>
      </c>
      <c r="D30" s="6" t="s">
        <v>851</v>
      </c>
      <c r="E30" s="6" t="s">
        <v>645</v>
      </c>
      <c r="F30" s="24" t="s">
        <v>716</v>
      </c>
    </row>
    <row r="31" spans="1:14" x14ac:dyDescent="0.35">
      <c r="A31" s="6" t="s">
        <v>836</v>
      </c>
      <c r="B31" s="6" t="s">
        <v>14</v>
      </c>
      <c r="C31" s="6" t="s">
        <v>645</v>
      </c>
      <c r="D31" s="6" t="s">
        <v>14</v>
      </c>
      <c r="E31" s="6" t="s">
        <v>645</v>
      </c>
      <c r="F31" s="24" t="s">
        <v>716</v>
      </c>
    </row>
    <row r="32" spans="1:14" ht="29" x14ac:dyDescent="0.35">
      <c r="A32" s="6" t="s">
        <v>837</v>
      </c>
      <c r="B32" s="6" t="s">
        <v>401</v>
      </c>
      <c r="C32" s="6" t="s">
        <v>649</v>
      </c>
      <c r="D32" s="6" t="s">
        <v>853</v>
      </c>
      <c r="E32" s="6" t="s">
        <v>649</v>
      </c>
      <c r="F32" s="24" t="s">
        <v>766</v>
      </c>
    </row>
    <row r="33" spans="1:6" ht="29" x14ac:dyDescent="0.35">
      <c r="A33" s="6" t="s">
        <v>838</v>
      </c>
      <c r="B33" s="6" t="s">
        <v>431</v>
      </c>
      <c r="C33" s="6" t="s">
        <v>662</v>
      </c>
      <c r="D33" s="6" t="s">
        <v>101</v>
      </c>
      <c r="E33" s="6" t="s">
        <v>649</v>
      </c>
      <c r="F33" s="24" t="s">
        <v>852</v>
      </c>
    </row>
    <row r="35" spans="1:6" x14ac:dyDescent="0.35">
      <c r="A35" s="62" t="s">
        <v>856</v>
      </c>
      <c r="B35" s="62" t="s">
        <v>857</v>
      </c>
      <c r="C35" s="62" t="s">
        <v>669</v>
      </c>
    </row>
    <row r="36" spans="1:6" x14ac:dyDescent="0.35">
      <c r="A36" s="59" t="s">
        <v>855</v>
      </c>
      <c r="B36" s="59">
        <v>25</v>
      </c>
      <c r="C36" s="60">
        <f>25/30</f>
        <v>0.83333333333333337</v>
      </c>
    </row>
    <row r="37" spans="1:6" ht="29" x14ac:dyDescent="0.35">
      <c r="A37" s="59" t="s">
        <v>766</v>
      </c>
      <c r="B37" s="59">
        <v>3</v>
      </c>
      <c r="C37" s="60">
        <f>3/30</f>
        <v>0.1</v>
      </c>
    </row>
    <row r="38" spans="1:6" x14ac:dyDescent="0.35">
      <c r="A38" s="59" t="s">
        <v>881</v>
      </c>
      <c r="B38" s="59">
        <v>2</v>
      </c>
      <c r="C38" s="60">
        <f>2/30</f>
        <v>6.6666666666666666E-2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0FA3-EABE-4C2D-BC9B-24AC05526644}">
  <dimension ref="A1:M41"/>
  <sheetViews>
    <sheetView zoomScale="40" workbookViewId="0">
      <selection activeCell="A34" sqref="A34:F41"/>
    </sheetView>
  </sheetViews>
  <sheetFormatPr baseColWidth="10" defaultRowHeight="14.5" x14ac:dyDescent="0.35"/>
  <cols>
    <col min="1" max="1" width="22.1796875" customWidth="1"/>
    <col min="2" max="2" width="20.7265625" style="56" bestFit="1" customWidth="1"/>
    <col min="3" max="3" width="20.7265625" style="56" customWidth="1"/>
    <col min="4" max="4" width="18.81640625" style="15" customWidth="1"/>
    <col min="5" max="5" width="20.36328125" style="15" customWidth="1"/>
    <col min="6" max="6" width="9.6328125" style="15" bestFit="1" customWidth="1"/>
    <col min="7" max="7" width="19.08984375" style="15" customWidth="1"/>
    <col min="8" max="8" width="19.36328125" style="15" customWidth="1"/>
    <col min="9" max="9" width="8.6328125" style="15" customWidth="1"/>
    <col min="10" max="10" width="13" style="15" customWidth="1"/>
    <col min="11" max="11" width="15.1796875" style="15" bestFit="1" customWidth="1"/>
    <col min="12" max="12" width="11.54296875" style="15" customWidth="1"/>
    <col min="13" max="13" width="13.7265625" style="15" bestFit="1" customWidth="1"/>
  </cols>
  <sheetData>
    <row r="1" spans="1:12" x14ac:dyDescent="0.35">
      <c r="A1" s="1" t="s">
        <v>868</v>
      </c>
      <c r="B1" s="22"/>
      <c r="C1" s="22"/>
      <c r="D1" s="22"/>
      <c r="E1"/>
      <c r="F1"/>
      <c r="G1"/>
      <c r="H1"/>
      <c r="I1"/>
      <c r="J1"/>
      <c r="K1"/>
      <c r="L1"/>
    </row>
    <row r="2" spans="1:12" x14ac:dyDescent="0.35">
      <c r="B2" s="22"/>
      <c r="C2" s="22"/>
      <c r="D2" s="22"/>
      <c r="E2"/>
      <c r="F2"/>
      <c r="G2"/>
      <c r="H2"/>
      <c r="I2"/>
      <c r="J2"/>
      <c r="K2"/>
      <c r="L2"/>
    </row>
    <row r="3" spans="1:12" x14ac:dyDescent="0.35">
      <c r="A3" s="100" t="s">
        <v>660</v>
      </c>
      <c r="B3" s="101" t="s">
        <v>872</v>
      </c>
      <c r="C3" s="101" t="s">
        <v>874</v>
      </c>
      <c r="D3" s="102" t="s">
        <v>873</v>
      </c>
      <c r="E3" s="101" t="s">
        <v>874</v>
      </c>
      <c r="F3" s="96"/>
      <c r="G3" s="100" t="s">
        <v>660</v>
      </c>
      <c r="H3" s="101" t="s">
        <v>871</v>
      </c>
      <c r="I3" s="102" t="s">
        <v>864</v>
      </c>
      <c r="K3" s="123"/>
      <c r="L3" s="96"/>
    </row>
    <row r="4" spans="1:12" x14ac:dyDescent="0.35">
      <c r="A4" s="95" t="s">
        <v>649</v>
      </c>
      <c r="B4" s="94">
        <v>59</v>
      </c>
      <c r="C4" s="97">
        <f>59/150</f>
        <v>0.39333333333333331</v>
      </c>
      <c r="D4" s="94">
        <v>79</v>
      </c>
      <c r="E4" s="98">
        <f>79/149</f>
        <v>0.53020134228187921</v>
      </c>
      <c r="F4" s="96"/>
      <c r="G4" s="95" t="s">
        <v>649</v>
      </c>
      <c r="H4" s="94">
        <v>59</v>
      </c>
      <c r="I4" s="94">
        <v>79</v>
      </c>
      <c r="K4" s="124"/>
      <c r="L4" s="96"/>
    </row>
    <row r="5" spans="1:12" x14ac:dyDescent="0.35">
      <c r="A5" s="95" t="s">
        <v>645</v>
      </c>
      <c r="B5" s="94">
        <v>73</v>
      </c>
      <c r="C5" s="97">
        <f>73/150</f>
        <v>0.48666666666666669</v>
      </c>
      <c r="D5" s="94">
        <v>64</v>
      </c>
      <c r="E5" s="98">
        <f>64/149</f>
        <v>0.42953020134228187</v>
      </c>
      <c r="F5" s="96"/>
      <c r="G5" s="95" t="s">
        <v>645</v>
      </c>
      <c r="H5" s="94">
        <v>73</v>
      </c>
      <c r="I5" s="94">
        <v>64</v>
      </c>
      <c r="K5" s="124"/>
      <c r="L5" s="96"/>
    </row>
    <row r="6" spans="1:12" x14ac:dyDescent="0.35">
      <c r="A6" s="95" t="s">
        <v>662</v>
      </c>
      <c r="B6" s="94">
        <v>3</v>
      </c>
      <c r="C6" s="97">
        <f>3/150</f>
        <v>0.02</v>
      </c>
      <c r="D6" s="94">
        <v>2</v>
      </c>
      <c r="E6" s="99">
        <f>2/149</f>
        <v>1.3422818791946308E-2</v>
      </c>
      <c r="F6" s="96"/>
      <c r="G6" s="95" t="s">
        <v>662</v>
      </c>
      <c r="H6" s="94">
        <v>3</v>
      </c>
      <c r="I6" s="94">
        <v>2</v>
      </c>
      <c r="K6" s="125"/>
      <c r="L6" s="96"/>
    </row>
    <row r="7" spans="1:12" x14ac:dyDescent="0.35">
      <c r="A7" s="95" t="s">
        <v>708</v>
      </c>
      <c r="B7" s="94">
        <v>6</v>
      </c>
      <c r="C7" s="97">
        <f>6/150</f>
        <v>0.04</v>
      </c>
      <c r="D7" s="94">
        <v>4</v>
      </c>
      <c r="E7" s="99">
        <f>4/149</f>
        <v>2.6845637583892617E-2</v>
      </c>
      <c r="F7" s="96"/>
      <c r="G7" s="95" t="s">
        <v>861</v>
      </c>
      <c r="H7" s="94">
        <v>6</v>
      </c>
      <c r="I7" s="94">
        <v>4</v>
      </c>
      <c r="K7" s="125"/>
      <c r="L7" s="96"/>
    </row>
    <row r="8" spans="1:12" x14ac:dyDescent="0.35">
      <c r="A8" s="95" t="s">
        <v>658</v>
      </c>
      <c r="B8" s="94">
        <v>2</v>
      </c>
      <c r="C8" s="97">
        <f>2/150</f>
        <v>1.3333333333333334E-2</v>
      </c>
      <c r="D8" s="94">
        <v>3</v>
      </c>
      <c r="E8" s="99">
        <f>3/149</f>
        <v>2.0134228187919462E-2</v>
      </c>
      <c r="F8" s="96"/>
      <c r="G8" s="95" t="s">
        <v>658</v>
      </c>
      <c r="H8" s="94">
        <v>2</v>
      </c>
      <c r="I8" s="94">
        <v>3</v>
      </c>
      <c r="K8" s="125"/>
      <c r="L8" s="96"/>
    </row>
    <row r="9" spans="1:12" x14ac:dyDescent="0.35">
      <c r="A9" s="95" t="s">
        <v>862</v>
      </c>
      <c r="B9" s="94">
        <v>1</v>
      </c>
      <c r="C9" s="97">
        <f>1/150</f>
        <v>6.6666666666666671E-3</v>
      </c>
      <c r="D9" s="94">
        <v>0</v>
      </c>
      <c r="E9" s="99">
        <v>0</v>
      </c>
      <c r="F9" s="96"/>
      <c r="G9" s="95" t="s">
        <v>862</v>
      </c>
      <c r="H9" s="94">
        <v>1</v>
      </c>
      <c r="I9" s="94">
        <v>0</v>
      </c>
      <c r="K9" s="125"/>
      <c r="L9" s="96"/>
    </row>
    <row r="10" spans="1:12" x14ac:dyDescent="0.35">
      <c r="A10" s="95" t="s">
        <v>664</v>
      </c>
      <c r="B10" s="94">
        <v>1</v>
      </c>
      <c r="C10" s="97">
        <f>1/150</f>
        <v>6.6666666666666671E-3</v>
      </c>
      <c r="D10" s="94">
        <v>2</v>
      </c>
      <c r="E10" s="99">
        <f>2/149</f>
        <v>1.3422818791946308E-2</v>
      </c>
      <c r="F10" s="96"/>
      <c r="G10" s="95" t="s">
        <v>664</v>
      </c>
      <c r="H10" s="94">
        <v>1</v>
      </c>
      <c r="I10" s="94">
        <v>2</v>
      </c>
      <c r="K10" s="125"/>
      <c r="L10" s="96"/>
    </row>
    <row r="11" spans="1:12" x14ac:dyDescent="0.35">
      <c r="A11" s="95" t="s">
        <v>665</v>
      </c>
      <c r="B11" s="94">
        <v>1</v>
      </c>
      <c r="C11" s="97">
        <f>1/150</f>
        <v>6.6666666666666671E-3</v>
      </c>
      <c r="D11" s="94">
        <v>2</v>
      </c>
      <c r="E11" s="99">
        <f>2/149</f>
        <v>1.3422818791946308E-2</v>
      </c>
      <c r="F11" s="96"/>
      <c r="G11" s="95" t="s">
        <v>876</v>
      </c>
      <c r="H11" s="94">
        <v>1</v>
      </c>
      <c r="I11" s="94">
        <v>2</v>
      </c>
      <c r="K11" s="125"/>
      <c r="L11" s="96"/>
    </row>
    <row r="12" spans="1:12" x14ac:dyDescent="0.35">
      <c r="A12" s="95" t="s">
        <v>666</v>
      </c>
      <c r="B12" s="94">
        <v>1</v>
      </c>
      <c r="C12" s="97">
        <f>1/150</f>
        <v>6.6666666666666671E-3</v>
      </c>
      <c r="D12" s="94">
        <v>2</v>
      </c>
      <c r="E12" s="99">
        <f>2/149</f>
        <v>1.3422818791946308E-2</v>
      </c>
      <c r="F12" s="96"/>
      <c r="G12" s="95" t="s">
        <v>666</v>
      </c>
      <c r="H12" s="94">
        <v>1</v>
      </c>
      <c r="I12" s="94">
        <v>2</v>
      </c>
      <c r="K12" s="125"/>
      <c r="L12" s="96"/>
    </row>
    <row r="13" spans="1:12" x14ac:dyDescent="0.35">
      <c r="A13" s="95" t="s">
        <v>667</v>
      </c>
      <c r="B13" s="94">
        <v>3</v>
      </c>
      <c r="C13" s="97">
        <f>3/150</f>
        <v>0.02</v>
      </c>
      <c r="D13" s="94">
        <v>3</v>
      </c>
      <c r="E13" s="99">
        <f>3/149</f>
        <v>2.0134228187919462E-2</v>
      </c>
      <c r="F13" s="96"/>
      <c r="G13" s="95" t="s">
        <v>667</v>
      </c>
      <c r="H13" s="94">
        <v>3</v>
      </c>
      <c r="I13" s="94">
        <v>3</v>
      </c>
      <c r="K13" s="125"/>
      <c r="L13" s="96"/>
    </row>
    <row r="17" spans="1:13" x14ac:dyDescent="0.35">
      <c r="A17" s="173" t="s">
        <v>869</v>
      </c>
      <c r="B17" s="173"/>
      <c r="C17" s="173"/>
      <c r="D17" s="173"/>
      <c r="E17" s="173"/>
      <c r="F17" s="173"/>
    </row>
    <row r="18" spans="1:13" x14ac:dyDescent="0.35">
      <c r="A18" s="71"/>
      <c r="B18" s="71"/>
      <c r="C18" s="71"/>
      <c r="D18" s="71"/>
      <c r="E18" s="71"/>
      <c r="F18" s="71"/>
    </row>
    <row r="19" spans="1:13" x14ac:dyDescent="0.35">
      <c r="A19" s="72"/>
      <c r="B19" s="73"/>
      <c r="C19" s="73"/>
      <c r="D19" s="77" t="s">
        <v>649</v>
      </c>
      <c r="E19" s="75" t="s">
        <v>645</v>
      </c>
      <c r="F19" s="76" t="s">
        <v>662</v>
      </c>
      <c r="G19" s="76" t="s">
        <v>861</v>
      </c>
      <c r="H19" s="76" t="s">
        <v>658</v>
      </c>
      <c r="I19" s="76" t="s">
        <v>862</v>
      </c>
      <c r="J19" s="76" t="s">
        <v>664</v>
      </c>
      <c r="K19" s="76" t="s">
        <v>665</v>
      </c>
      <c r="L19" s="76" t="s">
        <v>666</v>
      </c>
      <c r="M19" s="76" t="s">
        <v>667</v>
      </c>
    </row>
    <row r="20" spans="1:13" x14ac:dyDescent="0.35">
      <c r="A20" s="174" t="s">
        <v>863</v>
      </c>
      <c r="B20" s="78" t="s">
        <v>871</v>
      </c>
      <c r="C20" s="78"/>
      <c r="D20" s="79">
        <v>11</v>
      </c>
      <c r="E20" s="79">
        <v>17</v>
      </c>
      <c r="F20" s="79">
        <v>0</v>
      </c>
      <c r="G20" s="79">
        <v>0</v>
      </c>
      <c r="H20" s="79">
        <v>1</v>
      </c>
      <c r="I20" s="79">
        <v>1</v>
      </c>
      <c r="J20" s="79">
        <v>0</v>
      </c>
      <c r="K20" s="79">
        <v>0</v>
      </c>
      <c r="L20" s="79">
        <v>0</v>
      </c>
      <c r="M20" s="79">
        <v>0</v>
      </c>
    </row>
    <row r="21" spans="1:13" x14ac:dyDescent="0.35">
      <c r="A21" s="174"/>
      <c r="B21" s="80">
        <v>44621</v>
      </c>
      <c r="C21" s="80"/>
      <c r="D21" s="79">
        <v>17</v>
      </c>
      <c r="E21" s="79">
        <v>11</v>
      </c>
      <c r="F21" s="79">
        <v>0</v>
      </c>
      <c r="G21" s="79">
        <v>0</v>
      </c>
      <c r="H21" s="79">
        <v>1</v>
      </c>
      <c r="I21" s="79">
        <v>0</v>
      </c>
      <c r="J21" s="79">
        <v>0</v>
      </c>
      <c r="K21" s="79">
        <v>0</v>
      </c>
      <c r="L21" s="79">
        <v>1</v>
      </c>
      <c r="M21" s="79">
        <v>0</v>
      </c>
    </row>
    <row r="22" spans="1:13" x14ac:dyDescent="0.35">
      <c r="A22" s="175" t="s">
        <v>865</v>
      </c>
      <c r="B22" s="81" t="s">
        <v>871</v>
      </c>
      <c r="C22" s="81"/>
      <c r="D22" s="82">
        <v>11</v>
      </c>
      <c r="E22" s="82">
        <v>14</v>
      </c>
      <c r="F22" s="82">
        <v>0</v>
      </c>
      <c r="G22" s="82">
        <v>1</v>
      </c>
      <c r="H22" s="82">
        <v>1</v>
      </c>
      <c r="I22" s="82">
        <v>0</v>
      </c>
      <c r="J22" s="82">
        <v>1</v>
      </c>
      <c r="K22" s="82">
        <v>1</v>
      </c>
      <c r="L22" s="82">
        <v>1</v>
      </c>
      <c r="M22" s="82">
        <v>0</v>
      </c>
    </row>
    <row r="23" spans="1:13" x14ac:dyDescent="0.35">
      <c r="A23" s="175"/>
      <c r="B23" s="83">
        <v>44621</v>
      </c>
      <c r="C23" s="83"/>
      <c r="D23" s="82">
        <v>20</v>
      </c>
      <c r="E23" s="82">
        <v>6</v>
      </c>
      <c r="F23" s="82">
        <v>0</v>
      </c>
      <c r="G23" s="82">
        <v>2</v>
      </c>
      <c r="H23" s="82">
        <v>0</v>
      </c>
      <c r="I23" s="82">
        <v>0</v>
      </c>
      <c r="J23" s="82">
        <v>1</v>
      </c>
      <c r="K23" s="82">
        <v>0</v>
      </c>
      <c r="L23" s="82">
        <v>0</v>
      </c>
      <c r="M23" s="82">
        <v>1</v>
      </c>
    </row>
    <row r="24" spans="1:13" x14ac:dyDescent="0.35">
      <c r="A24" s="176" t="s">
        <v>866</v>
      </c>
      <c r="B24" s="84" t="s">
        <v>871</v>
      </c>
      <c r="C24" s="84"/>
      <c r="D24" s="85">
        <v>12</v>
      </c>
      <c r="E24" s="85">
        <v>16</v>
      </c>
      <c r="F24" s="85">
        <v>1</v>
      </c>
      <c r="G24" s="85">
        <v>1</v>
      </c>
      <c r="H24" s="85">
        <v>0</v>
      </c>
      <c r="I24" s="85">
        <v>0</v>
      </c>
      <c r="J24" s="85">
        <v>0</v>
      </c>
      <c r="K24" s="85">
        <v>0</v>
      </c>
      <c r="L24" s="85">
        <v>0</v>
      </c>
      <c r="M24" s="85">
        <v>0</v>
      </c>
    </row>
    <row r="25" spans="1:13" x14ac:dyDescent="0.35">
      <c r="A25" s="176"/>
      <c r="B25" s="86">
        <v>44621</v>
      </c>
      <c r="C25" s="86"/>
      <c r="D25" s="85">
        <v>13</v>
      </c>
      <c r="E25" s="85">
        <v>12</v>
      </c>
      <c r="F25" s="85">
        <v>1</v>
      </c>
      <c r="G25" s="85">
        <v>0</v>
      </c>
      <c r="H25" s="85">
        <v>1</v>
      </c>
      <c r="I25" s="85">
        <v>0</v>
      </c>
      <c r="J25" s="85">
        <v>0</v>
      </c>
      <c r="K25" s="85">
        <v>2</v>
      </c>
      <c r="L25" s="85">
        <v>1</v>
      </c>
      <c r="M25" s="85">
        <v>0</v>
      </c>
    </row>
    <row r="26" spans="1:13" x14ac:dyDescent="0.35">
      <c r="A26" s="177" t="s">
        <v>867</v>
      </c>
      <c r="B26" s="87" t="s">
        <v>871</v>
      </c>
      <c r="C26" s="87"/>
      <c r="D26" s="88">
        <v>13</v>
      </c>
      <c r="E26" s="88">
        <v>14</v>
      </c>
      <c r="F26" s="88">
        <v>1</v>
      </c>
      <c r="G26" s="88">
        <v>2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  <c r="M26" s="88">
        <v>0</v>
      </c>
    </row>
    <row r="27" spans="1:13" x14ac:dyDescent="0.35">
      <c r="A27" s="177"/>
      <c r="B27" s="89">
        <v>44621</v>
      </c>
      <c r="C27" s="89"/>
      <c r="D27" s="88">
        <v>16</v>
      </c>
      <c r="E27" s="88">
        <v>11</v>
      </c>
      <c r="F27" s="88">
        <v>1</v>
      </c>
      <c r="G27" s="88">
        <v>0</v>
      </c>
      <c r="H27" s="88">
        <v>0</v>
      </c>
      <c r="I27" s="88">
        <v>0</v>
      </c>
      <c r="J27" s="88">
        <v>1</v>
      </c>
      <c r="K27" s="88">
        <v>0</v>
      </c>
      <c r="L27" s="88">
        <v>0</v>
      </c>
      <c r="M27" s="88">
        <v>0</v>
      </c>
    </row>
    <row r="28" spans="1:13" x14ac:dyDescent="0.35">
      <c r="A28" s="178" t="s">
        <v>870</v>
      </c>
      <c r="B28" s="90" t="s">
        <v>871</v>
      </c>
      <c r="C28" s="90"/>
      <c r="D28" s="91">
        <v>12</v>
      </c>
      <c r="E28" s="91">
        <v>12</v>
      </c>
      <c r="F28" s="91">
        <v>1</v>
      </c>
      <c r="G28" s="91">
        <v>2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3</v>
      </c>
    </row>
    <row r="29" spans="1:13" x14ac:dyDescent="0.35">
      <c r="A29" s="178"/>
      <c r="B29" s="92">
        <v>44621</v>
      </c>
      <c r="C29" s="92"/>
      <c r="D29" s="91">
        <v>13</v>
      </c>
      <c r="E29" s="91">
        <v>12</v>
      </c>
      <c r="F29" s="91">
        <v>0</v>
      </c>
      <c r="G29" s="91">
        <v>2</v>
      </c>
      <c r="H29" s="91">
        <v>1</v>
      </c>
      <c r="I29" s="91">
        <v>0</v>
      </c>
      <c r="J29" s="91">
        <v>0</v>
      </c>
      <c r="K29" s="91">
        <v>0</v>
      </c>
      <c r="L29" s="91">
        <v>0</v>
      </c>
      <c r="M29" s="91">
        <v>2</v>
      </c>
    </row>
    <row r="30" spans="1:13" x14ac:dyDescent="0.35">
      <c r="B30" s="74"/>
      <c r="C30" s="74"/>
    </row>
    <row r="32" spans="1:13" x14ac:dyDescent="0.35">
      <c r="A32" s="1" t="s">
        <v>856</v>
      </c>
      <c r="B32" s="16"/>
      <c r="C32" s="16"/>
    </row>
    <row r="34" spans="1:13" s="22" customFormat="1" ht="37" customHeight="1" x14ac:dyDescent="0.35">
      <c r="A34" s="140" t="s">
        <v>886</v>
      </c>
      <c r="B34" s="141">
        <v>2017</v>
      </c>
      <c r="C34" s="141">
        <v>2018</v>
      </c>
      <c r="D34" s="142">
        <v>2019</v>
      </c>
      <c r="E34" s="142">
        <v>2020</v>
      </c>
      <c r="F34" s="142">
        <v>2021</v>
      </c>
      <c r="G34" s="25"/>
      <c r="H34" s="25"/>
      <c r="I34" s="25"/>
      <c r="J34" s="25"/>
      <c r="K34" s="25"/>
      <c r="L34" s="25"/>
      <c r="M34" s="25"/>
    </row>
    <row r="35" spans="1:13" x14ac:dyDescent="0.35">
      <c r="A35" s="24" t="s">
        <v>716</v>
      </c>
      <c r="B35" s="93">
        <v>4</v>
      </c>
      <c r="C35" s="93">
        <v>7</v>
      </c>
      <c r="D35" s="139">
        <v>6</v>
      </c>
      <c r="E35" s="139">
        <v>22</v>
      </c>
      <c r="F35" s="139">
        <v>25</v>
      </c>
    </row>
    <row r="36" spans="1:13" x14ac:dyDescent="0.35">
      <c r="A36" s="24" t="s">
        <v>718</v>
      </c>
      <c r="B36" s="93">
        <v>7</v>
      </c>
      <c r="C36" s="93">
        <v>7</v>
      </c>
      <c r="D36" s="139">
        <v>4</v>
      </c>
      <c r="E36" s="139">
        <v>3</v>
      </c>
      <c r="F36" s="139">
        <v>0</v>
      </c>
    </row>
    <row r="37" spans="1:13" ht="39.5" customHeight="1" x14ac:dyDescent="0.35">
      <c r="A37" s="24" t="s">
        <v>724</v>
      </c>
      <c r="B37" s="93">
        <v>2</v>
      </c>
      <c r="C37" s="93">
        <v>0</v>
      </c>
      <c r="D37" s="139">
        <v>2</v>
      </c>
      <c r="E37" s="139">
        <v>0</v>
      </c>
      <c r="F37" s="139">
        <v>0</v>
      </c>
    </row>
    <row r="38" spans="1:13" ht="29" x14ac:dyDescent="0.35">
      <c r="A38" s="24" t="s">
        <v>766</v>
      </c>
      <c r="B38" s="93">
        <v>13</v>
      </c>
      <c r="C38" s="93">
        <v>10</v>
      </c>
      <c r="D38" s="139">
        <v>15</v>
      </c>
      <c r="E38" s="139">
        <v>1</v>
      </c>
      <c r="F38" s="139">
        <v>3</v>
      </c>
    </row>
    <row r="39" spans="1:13" x14ac:dyDescent="0.35">
      <c r="A39" s="24" t="s">
        <v>884</v>
      </c>
      <c r="B39" s="93">
        <v>3</v>
      </c>
      <c r="C39" s="93">
        <v>5</v>
      </c>
      <c r="D39" s="139">
        <v>2</v>
      </c>
      <c r="E39" s="139">
        <v>3</v>
      </c>
      <c r="F39" s="139">
        <v>2</v>
      </c>
    </row>
    <row r="40" spans="1:13" ht="43.5" x14ac:dyDescent="0.35">
      <c r="A40" s="24" t="s">
        <v>885</v>
      </c>
      <c r="B40" s="93">
        <v>1</v>
      </c>
      <c r="C40" s="93">
        <v>1</v>
      </c>
      <c r="D40" s="139">
        <v>1</v>
      </c>
      <c r="E40" s="139">
        <v>0</v>
      </c>
      <c r="F40" s="139">
        <v>0</v>
      </c>
    </row>
    <row r="41" spans="1:13" x14ac:dyDescent="0.35">
      <c r="A41" s="24" t="s">
        <v>883</v>
      </c>
      <c r="B41" s="93">
        <v>0</v>
      </c>
      <c r="C41" s="93">
        <v>0</v>
      </c>
      <c r="D41" s="139">
        <v>0</v>
      </c>
      <c r="E41" s="139">
        <v>1</v>
      </c>
      <c r="F41" s="139">
        <v>0</v>
      </c>
    </row>
  </sheetData>
  <mergeCells count="6">
    <mergeCell ref="A28:A29"/>
    <mergeCell ref="A17:F17"/>
    <mergeCell ref="A20:A21"/>
    <mergeCell ref="A22:A23"/>
    <mergeCell ref="A24:A25"/>
    <mergeCell ref="A26:A2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4E8C-35C8-4A71-B9DE-2F0AADFDE6A2}">
  <dimension ref="A1:K153"/>
  <sheetViews>
    <sheetView workbookViewId="0">
      <selection activeCell="C13" sqref="C13"/>
    </sheetView>
  </sheetViews>
  <sheetFormatPr baseColWidth="10" defaultRowHeight="14.5" x14ac:dyDescent="0.35"/>
  <cols>
    <col min="1" max="1" width="24.6328125" style="22" customWidth="1"/>
    <col min="6" max="6" width="21.453125" customWidth="1"/>
  </cols>
  <sheetData>
    <row r="1" spans="1:11" ht="14.5" customHeight="1" x14ac:dyDescent="0.35">
      <c r="A1" s="179" t="s">
        <v>894</v>
      </c>
      <c r="B1" s="179"/>
      <c r="C1" s="179"/>
      <c r="D1" s="179"/>
    </row>
    <row r="2" spans="1:11" s="146" customFormat="1" x14ac:dyDescent="0.35">
      <c r="A2" s="151"/>
    </row>
    <row r="3" spans="1:11" x14ac:dyDescent="0.35">
      <c r="A3" s="152" t="s">
        <v>892</v>
      </c>
      <c r="F3" s="61" t="s">
        <v>613</v>
      </c>
      <c r="G3" s="159">
        <v>2017</v>
      </c>
      <c r="H3" s="159">
        <v>2018</v>
      </c>
      <c r="I3" s="159">
        <v>2019</v>
      </c>
      <c r="J3" s="159">
        <v>2020</v>
      </c>
      <c r="K3" s="159">
        <v>2021</v>
      </c>
    </row>
    <row r="4" spans="1:11" x14ac:dyDescent="0.35">
      <c r="A4" s="144" t="s">
        <v>42</v>
      </c>
      <c r="C4" s="17" t="s">
        <v>893</v>
      </c>
      <c r="F4" s="6" t="s">
        <v>42</v>
      </c>
      <c r="G4" s="158"/>
      <c r="H4" s="158" t="s">
        <v>896</v>
      </c>
      <c r="I4" s="158"/>
      <c r="J4" s="158" t="s">
        <v>896</v>
      </c>
      <c r="K4" s="158"/>
    </row>
    <row r="5" spans="1:11" x14ac:dyDescent="0.35">
      <c r="A5" s="148" t="s">
        <v>42</v>
      </c>
      <c r="C5" s="143"/>
      <c r="D5" s="6" t="s">
        <v>887</v>
      </c>
      <c r="E5" s="21"/>
      <c r="F5" s="6" t="s">
        <v>11</v>
      </c>
      <c r="G5" s="158" t="s">
        <v>896</v>
      </c>
      <c r="H5" s="158"/>
      <c r="I5" s="158" t="s">
        <v>896</v>
      </c>
      <c r="J5" s="158"/>
      <c r="K5" s="158"/>
    </row>
    <row r="6" spans="1:11" x14ac:dyDescent="0.35">
      <c r="A6" s="153" t="s">
        <v>122</v>
      </c>
      <c r="C6" s="156"/>
      <c r="D6" s="6" t="s">
        <v>888</v>
      </c>
      <c r="E6" s="21"/>
      <c r="F6" s="6" t="s">
        <v>848</v>
      </c>
      <c r="G6" s="158" t="s">
        <v>896</v>
      </c>
      <c r="H6" s="158"/>
      <c r="I6" s="158"/>
      <c r="J6" s="158"/>
      <c r="K6" s="158" t="s">
        <v>896</v>
      </c>
    </row>
    <row r="7" spans="1:11" x14ac:dyDescent="0.35">
      <c r="A7" s="153" t="s">
        <v>647</v>
      </c>
      <c r="C7" s="147"/>
      <c r="D7" s="6" t="s">
        <v>889</v>
      </c>
      <c r="E7" s="21"/>
      <c r="F7" s="6" t="s">
        <v>37</v>
      </c>
      <c r="G7" s="158"/>
      <c r="H7" s="158" t="s">
        <v>896</v>
      </c>
      <c r="I7" s="158"/>
      <c r="J7" s="158" t="s">
        <v>896</v>
      </c>
      <c r="K7" s="158"/>
    </row>
    <row r="8" spans="1:11" x14ac:dyDescent="0.35">
      <c r="A8" s="148" t="s">
        <v>802</v>
      </c>
      <c r="C8" s="157"/>
      <c r="D8" s="6" t="s">
        <v>890</v>
      </c>
      <c r="E8" s="21"/>
      <c r="F8" s="6" t="s">
        <v>4</v>
      </c>
      <c r="G8" s="158" t="s">
        <v>896</v>
      </c>
      <c r="H8" s="158" t="s">
        <v>896</v>
      </c>
      <c r="I8" s="158" t="s">
        <v>896</v>
      </c>
      <c r="J8" s="158"/>
      <c r="K8" s="158" t="s">
        <v>896</v>
      </c>
    </row>
    <row r="9" spans="1:11" ht="29" x14ac:dyDescent="0.35">
      <c r="A9" s="154" t="s">
        <v>845</v>
      </c>
      <c r="C9" s="149"/>
      <c r="D9" s="6" t="s">
        <v>891</v>
      </c>
      <c r="E9" s="21"/>
      <c r="F9" s="6" t="s">
        <v>1</v>
      </c>
      <c r="G9" s="158"/>
      <c r="H9" s="158"/>
      <c r="I9" s="158" t="s">
        <v>896</v>
      </c>
      <c r="J9" s="158" t="s">
        <v>896</v>
      </c>
      <c r="K9" s="158"/>
    </row>
    <row r="10" spans="1:11" x14ac:dyDescent="0.35">
      <c r="A10" s="144" t="s">
        <v>145</v>
      </c>
      <c r="F10" s="6" t="s">
        <v>7</v>
      </c>
      <c r="G10" s="158" t="s">
        <v>896</v>
      </c>
      <c r="H10" s="158" t="s">
        <v>896</v>
      </c>
      <c r="I10" s="158"/>
      <c r="J10" s="158" t="s">
        <v>896</v>
      </c>
      <c r="K10" s="158"/>
    </row>
    <row r="11" spans="1:11" x14ac:dyDescent="0.35">
      <c r="A11" s="144" t="s">
        <v>147</v>
      </c>
      <c r="F11" s="6" t="s">
        <v>895</v>
      </c>
      <c r="G11" s="158" t="s">
        <v>896</v>
      </c>
      <c r="H11" s="158"/>
      <c r="I11" s="158" t="s">
        <v>896</v>
      </c>
      <c r="J11" s="158"/>
      <c r="K11" s="158" t="s">
        <v>896</v>
      </c>
    </row>
    <row r="12" spans="1:11" x14ac:dyDescent="0.35">
      <c r="A12" s="153" t="s">
        <v>155</v>
      </c>
      <c r="F12" s="6" t="s">
        <v>15</v>
      </c>
      <c r="G12" s="158"/>
      <c r="H12" s="158" t="s">
        <v>896</v>
      </c>
      <c r="I12" s="158" t="s">
        <v>896</v>
      </c>
      <c r="J12" s="158"/>
      <c r="K12" s="158"/>
    </row>
    <row r="13" spans="1:11" x14ac:dyDescent="0.35">
      <c r="A13" s="155" t="s">
        <v>11</v>
      </c>
      <c r="F13" s="6" t="s">
        <v>82</v>
      </c>
      <c r="G13" s="158"/>
      <c r="H13" s="158"/>
      <c r="I13" s="158" t="s">
        <v>896</v>
      </c>
      <c r="J13" s="158" t="s">
        <v>896</v>
      </c>
      <c r="K13" s="158"/>
    </row>
    <row r="14" spans="1:11" x14ac:dyDescent="0.35">
      <c r="A14" s="153" t="s">
        <v>11</v>
      </c>
      <c r="F14" s="6" t="s">
        <v>656</v>
      </c>
      <c r="G14" s="158" t="s">
        <v>896</v>
      </c>
      <c r="H14" s="158"/>
      <c r="I14" s="158"/>
      <c r="J14" s="158" t="s">
        <v>896</v>
      </c>
      <c r="K14" s="158"/>
    </row>
    <row r="15" spans="1:11" x14ac:dyDescent="0.35">
      <c r="A15" s="153" t="s">
        <v>46</v>
      </c>
      <c r="F15" s="6" t="s">
        <v>8</v>
      </c>
      <c r="G15" s="158"/>
      <c r="H15" s="158"/>
      <c r="I15" s="158"/>
      <c r="J15" s="158" t="s">
        <v>896</v>
      </c>
      <c r="K15" s="158" t="s">
        <v>896</v>
      </c>
    </row>
    <row r="16" spans="1:11" x14ac:dyDescent="0.35">
      <c r="A16" s="148" t="s">
        <v>183</v>
      </c>
      <c r="F16" s="6" t="s">
        <v>36</v>
      </c>
      <c r="G16" s="158"/>
      <c r="H16" s="158"/>
      <c r="I16" s="158"/>
      <c r="J16" s="158" t="s">
        <v>896</v>
      </c>
      <c r="K16" s="158" t="s">
        <v>896</v>
      </c>
    </row>
    <row r="17" spans="1:11" x14ac:dyDescent="0.35">
      <c r="A17" s="155" t="s">
        <v>654</v>
      </c>
      <c r="F17" s="6" t="s">
        <v>9</v>
      </c>
      <c r="G17" s="158"/>
      <c r="H17" s="158" t="s">
        <v>896</v>
      </c>
      <c r="I17" s="158"/>
      <c r="J17" s="158" t="s">
        <v>896</v>
      </c>
      <c r="K17" s="158" t="s">
        <v>896</v>
      </c>
    </row>
    <row r="18" spans="1:11" x14ac:dyDescent="0.35">
      <c r="A18" s="145" t="s">
        <v>528</v>
      </c>
      <c r="F18" s="6" t="s">
        <v>10</v>
      </c>
      <c r="G18" s="158" t="s">
        <v>896</v>
      </c>
      <c r="H18" s="158"/>
      <c r="I18" s="158" t="s">
        <v>896</v>
      </c>
      <c r="J18" s="158"/>
      <c r="K18" s="158"/>
    </row>
    <row r="19" spans="1:11" x14ac:dyDescent="0.35">
      <c r="A19" s="153" t="s">
        <v>762</v>
      </c>
      <c r="F19" s="6" t="s">
        <v>41</v>
      </c>
      <c r="G19" s="158" t="s">
        <v>896</v>
      </c>
      <c r="H19" s="158"/>
      <c r="I19" s="158" t="s">
        <v>896</v>
      </c>
      <c r="J19" s="158" t="s">
        <v>896</v>
      </c>
      <c r="K19" s="158"/>
    </row>
    <row r="20" spans="1:11" x14ac:dyDescent="0.35">
      <c r="A20" s="154" t="s">
        <v>848</v>
      </c>
    </row>
    <row r="21" spans="1:11" x14ac:dyDescent="0.35">
      <c r="A21" s="155" t="s">
        <v>848</v>
      </c>
    </row>
    <row r="22" spans="1:11" ht="29" x14ac:dyDescent="0.35">
      <c r="A22" s="155" t="s">
        <v>187</v>
      </c>
    </row>
    <row r="23" spans="1:11" x14ac:dyDescent="0.35">
      <c r="A23" s="153" t="s">
        <v>51</v>
      </c>
    </row>
    <row r="24" spans="1:11" x14ac:dyDescent="0.35">
      <c r="A24" s="155" t="s">
        <v>18</v>
      </c>
    </row>
    <row r="25" spans="1:11" x14ac:dyDescent="0.35">
      <c r="A25" s="148" t="s">
        <v>192</v>
      </c>
    </row>
    <row r="26" spans="1:11" ht="29" x14ac:dyDescent="0.35">
      <c r="A26" s="144" t="s">
        <v>200</v>
      </c>
    </row>
    <row r="27" spans="1:11" x14ac:dyDescent="0.35">
      <c r="A27" s="154" t="s">
        <v>842</v>
      </c>
    </row>
    <row r="28" spans="1:11" x14ac:dyDescent="0.35">
      <c r="A28" s="155" t="s">
        <v>53</v>
      </c>
    </row>
    <row r="29" spans="1:11" x14ac:dyDescent="0.35">
      <c r="A29" s="154" t="s">
        <v>209</v>
      </c>
    </row>
    <row r="30" spans="1:11" x14ac:dyDescent="0.35">
      <c r="A30" s="145" t="s">
        <v>706</v>
      </c>
    </row>
    <row r="31" spans="1:11" x14ac:dyDescent="0.35">
      <c r="A31" s="148" t="s">
        <v>214</v>
      </c>
    </row>
    <row r="32" spans="1:11" x14ac:dyDescent="0.35">
      <c r="A32" s="153" t="s">
        <v>758</v>
      </c>
    </row>
    <row r="33" spans="1:1" x14ac:dyDescent="0.35">
      <c r="A33" s="154" t="s">
        <v>843</v>
      </c>
    </row>
    <row r="34" spans="1:1" x14ac:dyDescent="0.35">
      <c r="A34" s="154" t="s">
        <v>222</v>
      </c>
    </row>
    <row r="35" spans="1:1" x14ac:dyDescent="0.35">
      <c r="A35" s="154" t="s">
        <v>234</v>
      </c>
    </row>
    <row r="36" spans="1:1" ht="29" x14ac:dyDescent="0.35">
      <c r="A36" s="148" t="s">
        <v>268</v>
      </c>
    </row>
    <row r="37" spans="1:1" x14ac:dyDescent="0.35">
      <c r="A37" s="144" t="s">
        <v>37</v>
      </c>
    </row>
    <row r="38" spans="1:1" x14ac:dyDescent="0.35">
      <c r="A38" s="148" t="s">
        <v>37</v>
      </c>
    </row>
    <row r="39" spans="1:1" x14ac:dyDescent="0.35">
      <c r="A39" s="145" t="s">
        <v>0</v>
      </c>
    </row>
    <row r="40" spans="1:1" ht="29" x14ac:dyDescent="0.35">
      <c r="A40" s="154" t="s">
        <v>186</v>
      </c>
    </row>
    <row r="41" spans="1:1" x14ac:dyDescent="0.35">
      <c r="A41" s="155" t="s">
        <v>657</v>
      </c>
    </row>
    <row r="42" spans="1:1" x14ac:dyDescent="0.35">
      <c r="A42" s="155" t="s">
        <v>249</v>
      </c>
    </row>
    <row r="43" spans="1:1" x14ac:dyDescent="0.35">
      <c r="A43" s="145" t="s">
        <v>250</v>
      </c>
    </row>
    <row r="44" spans="1:1" x14ac:dyDescent="0.35">
      <c r="A44" s="145" t="s">
        <v>253</v>
      </c>
    </row>
    <row r="45" spans="1:1" x14ac:dyDescent="0.35">
      <c r="A45" s="155" t="s">
        <v>255</v>
      </c>
    </row>
    <row r="46" spans="1:1" x14ac:dyDescent="0.35">
      <c r="A46" s="144" t="s">
        <v>263</v>
      </c>
    </row>
    <row r="47" spans="1:1" x14ac:dyDescent="0.35">
      <c r="A47" s="155" t="s">
        <v>4</v>
      </c>
    </row>
    <row r="48" spans="1:1" x14ac:dyDescent="0.35">
      <c r="A48" s="144" t="s">
        <v>4</v>
      </c>
    </row>
    <row r="49" spans="1:1" x14ac:dyDescent="0.35">
      <c r="A49" s="153" t="s">
        <v>4</v>
      </c>
    </row>
    <row r="50" spans="1:1" x14ac:dyDescent="0.35">
      <c r="A50" s="154" t="s">
        <v>4</v>
      </c>
    </row>
    <row r="51" spans="1:1" x14ac:dyDescent="0.35">
      <c r="A51" s="153" t="s">
        <v>1</v>
      </c>
    </row>
    <row r="52" spans="1:1" x14ac:dyDescent="0.35">
      <c r="A52" s="148" t="s">
        <v>1</v>
      </c>
    </row>
    <row r="53" spans="1:1" x14ac:dyDescent="0.35">
      <c r="A53" s="153" t="s">
        <v>761</v>
      </c>
    </row>
    <row r="54" spans="1:1" x14ac:dyDescent="0.35">
      <c r="A54" s="153" t="s">
        <v>66</v>
      </c>
    </row>
    <row r="55" spans="1:1" x14ac:dyDescent="0.35">
      <c r="A55" s="144" t="s">
        <v>670</v>
      </c>
    </row>
    <row r="56" spans="1:1" x14ac:dyDescent="0.35">
      <c r="A56" s="155" t="s">
        <v>282</v>
      </c>
    </row>
    <row r="57" spans="1:1" x14ac:dyDescent="0.35">
      <c r="A57" s="148" t="s">
        <v>283</v>
      </c>
    </row>
    <row r="58" spans="1:1" x14ac:dyDescent="0.35">
      <c r="A58" s="155" t="s">
        <v>286</v>
      </c>
    </row>
    <row r="59" spans="1:1" x14ac:dyDescent="0.35">
      <c r="A59" s="155" t="s">
        <v>288</v>
      </c>
    </row>
    <row r="60" spans="1:1" x14ac:dyDescent="0.35">
      <c r="A60" s="153" t="s">
        <v>293</v>
      </c>
    </row>
    <row r="61" spans="1:1" x14ac:dyDescent="0.35">
      <c r="A61" s="148" t="s">
        <v>296</v>
      </c>
    </row>
    <row r="62" spans="1:1" x14ac:dyDescent="0.35">
      <c r="A62" s="144" t="s">
        <v>298</v>
      </c>
    </row>
    <row r="63" spans="1:1" x14ac:dyDescent="0.35">
      <c r="A63" s="154" t="s">
        <v>68</v>
      </c>
    </row>
    <row r="64" spans="1:1" x14ac:dyDescent="0.35">
      <c r="A64" s="145" t="s">
        <v>300</v>
      </c>
    </row>
    <row r="65" spans="1:1" x14ac:dyDescent="0.35">
      <c r="A65" s="145" t="s">
        <v>30</v>
      </c>
    </row>
    <row r="66" spans="1:1" x14ac:dyDescent="0.35">
      <c r="A66" s="155" t="s">
        <v>69</v>
      </c>
    </row>
    <row r="67" spans="1:1" x14ac:dyDescent="0.35">
      <c r="A67" s="153" t="s">
        <v>759</v>
      </c>
    </row>
    <row r="68" spans="1:1" x14ac:dyDescent="0.35">
      <c r="A68" s="155" t="s">
        <v>651</v>
      </c>
    </row>
    <row r="69" spans="1:1" x14ac:dyDescent="0.35">
      <c r="A69" s="145" t="s">
        <v>651</v>
      </c>
    </row>
    <row r="70" spans="1:1" x14ac:dyDescent="0.35">
      <c r="A70" s="148" t="s">
        <v>801</v>
      </c>
    </row>
    <row r="71" spans="1:1" x14ac:dyDescent="0.35">
      <c r="A71" s="155" t="s">
        <v>653</v>
      </c>
    </row>
    <row r="72" spans="1:1" x14ac:dyDescent="0.35">
      <c r="A72" s="153" t="s">
        <v>31</v>
      </c>
    </row>
    <row r="73" spans="1:1" x14ac:dyDescent="0.35">
      <c r="A73" s="144" t="s">
        <v>704</v>
      </c>
    </row>
    <row r="74" spans="1:1" x14ac:dyDescent="0.35">
      <c r="A74" s="155" t="s">
        <v>330</v>
      </c>
    </row>
    <row r="75" spans="1:1" x14ac:dyDescent="0.35">
      <c r="A75" s="148" t="s">
        <v>333</v>
      </c>
    </row>
    <row r="76" spans="1:1" ht="29" x14ac:dyDescent="0.35">
      <c r="A76" s="154" t="s">
        <v>849</v>
      </c>
    </row>
    <row r="77" spans="1:1" x14ac:dyDescent="0.35">
      <c r="A77" s="148" t="s">
        <v>344</v>
      </c>
    </row>
    <row r="78" spans="1:1" x14ac:dyDescent="0.35">
      <c r="A78" s="153" t="s">
        <v>74</v>
      </c>
    </row>
    <row r="79" spans="1:1" x14ac:dyDescent="0.35">
      <c r="A79" s="154" t="s">
        <v>348</v>
      </c>
    </row>
    <row r="80" spans="1:1" x14ac:dyDescent="0.35">
      <c r="A80" s="154" t="s">
        <v>349</v>
      </c>
    </row>
    <row r="81" spans="1:1" x14ac:dyDescent="0.35">
      <c r="A81" s="153" t="s">
        <v>32</v>
      </c>
    </row>
    <row r="82" spans="1:1" x14ac:dyDescent="0.35">
      <c r="A82" s="154" t="s">
        <v>850</v>
      </c>
    </row>
    <row r="83" spans="1:1" x14ac:dyDescent="0.35">
      <c r="A83" s="144" t="s">
        <v>354</v>
      </c>
    </row>
    <row r="84" spans="1:1" x14ac:dyDescent="0.35">
      <c r="A84" s="155" t="s">
        <v>14</v>
      </c>
    </row>
    <row r="85" spans="1:1" x14ac:dyDescent="0.35">
      <c r="A85" s="153" t="s">
        <v>14</v>
      </c>
    </row>
    <row r="86" spans="1:1" x14ac:dyDescent="0.35">
      <c r="A86" s="154" t="s">
        <v>14</v>
      </c>
    </row>
    <row r="87" spans="1:1" x14ac:dyDescent="0.35">
      <c r="A87" s="155" t="s">
        <v>361</v>
      </c>
    </row>
    <row r="88" spans="1:1" x14ac:dyDescent="0.35">
      <c r="A88" s="153" t="s">
        <v>75</v>
      </c>
    </row>
    <row r="89" spans="1:1" x14ac:dyDescent="0.35">
      <c r="A89" s="144" t="s">
        <v>15</v>
      </c>
    </row>
    <row r="90" spans="1:1" x14ac:dyDescent="0.35">
      <c r="A90" s="153" t="s">
        <v>15</v>
      </c>
    </row>
    <row r="91" spans="1:1" x14ac:dyDescent="0.35">
      <c r="A91" s="153" t="s">
        <v>763</v>
      </c>
    </row>
    <row r="92" spans="1:1" x14ac:dyDescent="0.35">
      <c r="A92" s="154" t="s">
        <v>390</v>
      </c>
    </row>
    <row r="93" spans="1:1" x14ac:dyDescent="0.35">
      <c r="A93" s="154" t="s">
        <v>841</v>
      </c>
    </row>
    <row r="94" spans="1:1" x14ac:dyDescent="0.35">
      <c r="A94" s="154" t="s">
        <v>401</v>
      </c>
    </row>
    <row r="95" spans="1:1" x14ac:dyDescent="0.35">
      <c r="A95" s="153" t="s">
        <v>402</v>
      </c>
    </row>
    <row r="96" spans="1:1" x14ac:dyDescent="0.35">
      <c r="A96" s="153" t="s">
        <v>82</v>
      </c>
    </row>
    <row r="97" spans="1:1" x14ac:dyDescent="0.35">
      <c r="A97" s="148" t="s">
        <v>82</v>
      </c>
    </row>
    <row r="98" spans="1:1" ht="29" x14ac:dyDescent="0.35">
      <c r="A98" s="148" t="s">
        <v>404</v>
      </c>
    </row>
    <row r="99" spans="1:1" x14ac:dyDescent="0.35">
      <c r="A99" s="148" t="s">
        <v>656</v>
      </c>
    </row>
    <row r="100" spans="1:1" x14ac:dyDescent="0.35">
      <c r="A100" s="155" t="s">
        <v>656</v>
      </c>
    </row>
    <row r="101" spans="1:1" x14ac:dyDescent="0.35">
      <c r="A101" s="155" t="s">
        <v>413</v>
      </c>
    </row>
    <row r="102" spans="1:1" x14ac:dyDescent="0.35">
      <c r="A102" s="153" t="s">
        <v>418</v>
      </c>
    </row>
    <row r="103" spans="1:1" x14ac:dyDescent="0.35">
      <c r="A103" s="154" t="s">
        <v>431</v>
      </c>
    </row>
    <row r="104" spans="1:1" x14ac:dyDescent="0.35">
      <c r="A104" s="145" t="s">
        <v>709</v>
      </c>
    </row>
    <row r="105" spans="1:1" x14ac:dyDescent="0.35">
      <c r="A105" s="148" t="s">
        <v>803</v>
      </c>
    </row>
    <row r="106" spans="1:1" x14ac:dyDescent="0.35">
      <c r="A106" s="154" t="s">
        <v>448</v>
      </c>
    </row>
    <row r="107" spans="1:1" x14ac:dyDescent="0.35">
      <c r="A107" s="148" t="s">
        <v>8</v>
      </c>
    </row>
    <row r="108" spans="1:1" x14ac:dyDescent="0.35">
      <c r="A108" s="154" t="s">
        <v>8</v>
      </c>
    </row>
    <row r="109" spans="1:1" x14ac:dyDescent="0.35">
      <c r="A109" s="148" t="s">
        <v>87</v>
      </c>
    </row>
    <row r="110" spans="1:1" x14ac:dyDescent="0.35">
      <c r="A110" s="145" t="s">
        <v>35</v>
      </c>
    </row>
    <row r="111" spans="1:1" x14ac:dyDescent="0.35">
      <c r="A111" s="153" t="s">
        <v>91</v>
      </c>
    </row>
    <row r="112" spans="1:1" x14ac:dyDescent="0.35">
      <c r="A112" s="148" t="s">
        <v>36</v>
      </c>
    </row>
    <row r="113" spans="1:1" x14ac:dyDescent="0.35">
      <c r="A113" s="154" t="s">
        <v>36</v>
      </c>
    </row>
    <row r="114" spans="1:1" x14ac:dyDescent="0.35">
      <c r="A114" s="144" t="s">
        <v>481</v>
      </c>
    </row>
    <row r="115" spans="1:1" x14ac:dyDescent="0.35">
      <c r="A115" s="148" t="s">
        <v>482</v>
      </c>
    </row>
    <row r="116" spans="1:1" x14ac:dyDescent="0.35">
      <c r="A116" s="154" t="s">
        <v>492</v>
      </c>
    </row>
    <row r="117" spans="1:1" x14ac:dyDescent="0.35">
      <c r="A117" s="144" t="s">
        <v>493</v>
      </c>
    </row>
    <row r="118" spans="1:1" x14ac:dyDescent="0.35">
      <c r="A118" s="144" t="s">
        <v>494</v>
      </c>
    </row>
    <row r="119" spans="1:1" x14ac:dyDescent="0.35">
      <c r="A119" s="154" t="s">
        <v>846</v>
      </c>
    </row>
    <row r="120" spans="1:1" x14ac:dyDescent="0.35">
      <c r="A120" s="155" t="s">
        <v>20</v>
      </c>
    </row>
    <row r="121" spans="1:1" x14ac:dyDescent="0.35">
      <c r="A121" s="145" t="s">
        <v>9</v>
      </c>
    </row>
    <row r="122" spans="1:1" x14ac:dyDescent="0.35">
      <c r="A122" s="148" t="s">
        <v>9</v>
      </c>
    </row>
    <row r="123" spans="1:1" x14ac:dyDescent="0.35">
      <c r="A123" s="154" t="s">
        <v>9</v>
      </c>
    </row>
    <row r="124" spans="1:1" x14ac:dyDescent="0.35">
      <c r="A124" s="148" t="s">
        <v>509</v>
      </c>
    </row>
    <row r="125" spans="1:1" x14ac:dyDescent="0.35">
      <c r="A125" s="154" t="s">
        <v>512</v>
      </c>
    </row>
    <row r="126" spans="1:1" x14ac:dyDescent="0.35">
      <c r="A126" s="148" t="s">
        <v>515</v>
      </c>
    </row>
    <row r="127" spans="1:1" x14ac:dyDescent="0.35">
      <c r="A127" s="154" t="s">
        <v>851</v>
      </c>
    </row>
    <row r="128" spans="1:1" x14ac:dyDescent="0.35">
      <c r="A128" s="148" t="s">
        <v>537</v>
      </c>
    </row>
    <row r="129" spans="1:1" x14ac:dyDescent="0.35">
      <c r="A129" s="148" t="s">
        <v>800</v>
      </c>
    </row>
    <row r="130" spans="1:1" x14ac:dyDescent="0.35">
      <c r="A130" s="155" t="s">
        <v>544</v>
      </c>
    </row>
    <row r="131" spans="1:1" x14ac:dyDescent="0.35">
      <c r="A131" s="155" t="s">
        <v>100</v>
      </c>
    </row>
    <row r="132" spans="1:1" x14ac:dyDescent="0.35">
      <c r="A132" s="154" t="s">
        <v>844</v>
      </c>
    </row>
    <row r="133" spans="1:1" x14ac:dyDescent="0.35">
      <c r="A133" s="155" t="s">
        <v>553</v>
      </c>
    </row>
    <row r="134" spans="1:1" ht="29" x14ac:dyDescent="0.35">
      <c r="A134" s="154" t="s">
        <v>847</v>
      </c>
    </row>
    <row r="135" spans="1:1" x14ac:dyDescent="0.35">
      <c r="A135" s="153" t="s">
        <v>109</v>
      </c>
    </row>
    <row r="136" spans="1:1" x14ac:dyDescent="0.35">
      <c r="A136" s="145" t="s">
        <v>105</v>
      </c>
    </row>
    <row r="137" spans="1:1" x14ac:dyDescent="0.35">
      <c r="A137" s="155" t="s">
        <v>39</v>
      </c>
    </row>
    <row r="138" spans="1:1" x14ac:dyDescent="0.35">
      <c r="A138" s="148" t="s">
        <v>804</v>
      </c>
    </row>
    <row r="139" spans="1:1" x14ac:dyDescent="0.35">
      <c r="A139" s="148" t="s">
        <v>111</v>
      </c>
    </row>
    <row r="140" spans="1:1" x14ac:dyDescent="0.35">
      <c r="A140" s="145" t="s">
        <v>112</v>
      </c>
    </row>
    <row r="141" spans="1:1" x14ac:dyDescent="0.35">
      <c r="A141" s="153" t="s">
        <v>583</v>
      </c>
    </row>
    <row r="142" spans="1:1" x14ac:dyDescent="0.35">
      <c r="A142" s="155" t="s">
        <v>10</v>
      </c>
    </row>
    <row r="143" spans="1:1" x14ac:dyDescent="0.35">
      <c r="A143" s="153" t="s">
        <v>10</v>
      </c>
    </row>
    <row r="144" spans="1:1" x14ac:dyDescent="0.35">
      <c r="A144" s="145" t="s">
        <v>586</v>
      </c>
    </row>
    <row r="145" spans="1:1" x14ac:dyDescent="0.35">
      <c r="A145" s="155" t="s">
        <v>41</v>
      </c>
    </row>
    <row r="146" spans="1:1" x14ac:dyDescent="0.35">
      <c r="A146" s="153" t="s">
        <v>41</v>
      </c>
    </row>
    <row r="147" spans="1:1" x14ac:dyDescent="0.35">
      <c r="A147" s="148" t="s">
        <v>41</v>
      </c>
    </row>
    <row r="148" spans="1:1" x14ac:dyDescent="0.35">
      <c r="A148" s="155" t="s">
        <v>113</v>
      </c>
    </row>
    <row r="149" spans="1:1" x14ac:dyDescent="0.35">
      <c r="A149" s="155" t="s">
        <v>600</v>
      </c>
    </row>
    <row r="150" spans="1:1" x14ac:dyDescent="0.35">
      <c r="A150" s="153" t="s">
        <v>592</v>
      </c>
    </row>
    <row r="151" spans="1:1" x14ac:dyDescent="0.35">
      <c r="A151" s="148" t="s">
        <v>604</v>
      </c>
    </row>
    <row r="152" spans="1:1" x14ac:dyDescent="0.35">
      <c r="A152" s="154" t="s">
        <v>605</v>
      </c>
    </row>
    <row r="153" spans="1:1" x14ac:dyDescent="0.35">
      <c r="A153" s="150" t="s">
        <v>116</v>
      </c>
    </row>
  </sheetData>
  <mergeCells count="1">
    <mergeCell ref="A1:D1"/>
  </mergeCells>
  <conditionalFormatting sqref="G4:K19">
    <cfRule type="cellIs" dxfId="23" priority="1" operator="equal">
      <formula>"x"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1A6C-5329-4DDC-94AE-803232663956}">
  <dimension ref="A1:I351"/>
  <sheetViews>
    <sheetView topLeftCell="A44" workbookViewId="0">
      <selection activeCell="J57" sqref="J57"/>
    </sheetView>
  </sheetViews>
  <sheetFormatPr baseColWidth="10" defaultRowHeight="14.5" x14ac:dyDescent="0.35"/>
  <cols>
    <col min="1" max="1" width="22.90625" customWidth="1"/>
    <col min="4" max="4" width="13.90625" customWidth="1"/>
    <col min="5" max="5" width="15.08984375" customWidth="1"/>
    <col min="6" max="6" width="12.54296875" style="56" customWidth="1"/>
    <col min="8" max="8" width="20.81640625" customWidth="1"/>
    <col min="9" max="9" width="12.26953125" bestFit="1" customWidth="1"/>
  </cols>
  <sheetData>
    <row r="1" spans="1:9" x14ac:dyDescent="0.35">
      <c r="A1" s="1" t="s">
        <v>877</v>
      </c>
      <c r="H1" s="1" t="s">
        <v>901</v>
      </c>
    </row>
    <row r="2" spans="1:9" x14ac:dyDescent="0.35">
      <c r="A2" s="17" t="s">
        <v>897</v>
      </c>
      <c r="H2" s="17" t="s">
        <v>902</v>
      </c>
    </row>
    <row r="4" spans="1:9" x14ac:dyDescent="0.35">
      <c r="A4" s="13" t="s">
        <v>613</v>
      </c>
      <c r="B4" s="14" t="s">
        <v>614</v>
      </c>
      <c r="D4" s="1" t="s">
        <v>877</v>
      </c>
      <c r="H4" s="164" t="s">
        <v>613</v>
      </c>
      <c r="I4" s="164" t="s">
        <v>913</v>
      </c>
    </row>
    <row r="5" spans="1:9" x14ac:dyDescent="0.35">
      <c r="A5" s="8" t="s">
        <v>0</v>
      </c>
      <c r="B5" s="9">
        <v>9</v>
      </c>
      <c r="H5" s="7" t="s">
        <v>827</v>
      </c>
      <c r="I5" s="7">
        <v>9</v>
      </c>
    </row>
    <row r="6" spans="1:9" ht="36.5" x14ac:dyDescent="0.35">
      <c r="A6" s="8" t="s">
        <v>5</v>
      </c>
      <c r="B6" s="9">
        <v>8</v>
      </c>
      <c r="D6" s="160" t="s">
        <v>898</v>
      </c>
      <c r="E6" s="160" t="s">
        <v>899</v>
      </c>
      <c r="F6" s="180" t="s">
        <v>900</v>
      </c>
      <c r="H6" s="7" t="s">
        <v>701</v>
      </c>
      <c r="I6" s="7">
        <v>9</v>
      </c>
    </row>
    <row r="7" spans="1:9" x14ac:dyDescent="0.35">
      <c r="A7" s="8" t="s">
        <v>3</v>
      </c>
      <c r="B7" s="9">
        <v>7</v>
      </c>
      <c r="D7" s="161">
        <v>1</v>
      </c>
      <c r="E7" s="161">
        <v>290</v>
      </c>
      <c r="F7" s="162">
        <f>290/346</f>
        <v>0.83815028901734101</v>
      </c>
      <c r="H7" s="7" t="s">
        <v>684</v>
      </c>
      <c r="I7" s="7">
        <v>8</v>
      </c>
    </row>
    <row r="8" spans="1:9" x14ac:dyDescent="0.35">
      <c r="A8" s="8" t="s">
        <v>6</v>
      </c>
      <c r="B8" s="9">
        <v>6</v>
      </c>
      <c r="D8" s="161">
        <v>2</v>
      </c>
      <c r="E8" s="161">
        <v>31</v>
      </c>
      <c r="F8" s="163">
        <f>31/346</f>
        <v>8.9595375722543349E-2</v>
      </c>
      <c r="H8" s="7" t="s">
        <v>816</v>
      </c>
      <c r="I8" s="7">
        <v>7</v>
      </c>
    </row>
    <row r="9" spans="1:9" x14ac:dyDescent="0.35">
      <c r="A9" s="8" t="s">
        <v>8</v>
      </c>
      <c r="B9" s="9">
        <v>6</v>
      </c>
      <c r="D9" s="161">
        <v>3</v>
      </c>
      <c r="E9" s="161">
        <v>11</v>
      </c>
      <c r="F9" s="163">
        <f>11/346</f>
        <v>3.1791907514450865E-2</v>
      </c>
      <c r="H9" s="7" t="s">
        <v>777</v>
      </c>
      <c r="I9" s="7">
        <v>7</v>
      </c>
    </row>
    <row r="10" spans="1:9" x14ac:dyDescent="0.35">
      <c r="A10" s="8" t="s">
        <v>1</v>
      </c>
      <c r="B10" s="9">
        <v>5</v>
      </c>
      <c r="D10" s="161">
        <v>4</v>
      </c>
      <c r="E10" s="161">
        <v>8</v>
      </c>
      <c r="F10" s="163">
        <f>8/346</f>
        <v>2.3121387283236993E-2</v>
      </c>
      <c r="H10" s="7" t="s">
        <v>822</v>
      </c>
      <c r="I10" s="7">
        <v>7</v>
      </c>
    </row>
    <row r="11" spans="1:9" x14ac:dyDescent="0.35">
      <c r="A11" s="8" t="s">
        <v>11</v>
      </c>
      <c r="B11" s="9">
        <v>4</v>
      </c>
      <c r="D11" s="161">
        <v>5</v>
      </c>
      <c r="E11" s="161">
        <v>1</v>
      </c>
      <c r="F11" s="163">
        <f>1/346</f>
        <v>2.8901734104046241E-3</v>
      </c>
      <c r="H11" s="7" t="s">
        <v>791</v>
      </c>
      <c r="I11" s="7">
        <v>7</v>
      </c>
    </row>
    <row r="12" spans="1:9" x14ac:dyDescent="0.35">
      <c r="A12" s="8" t="s">
        <v>17</v>
      </c>
      <c r="B12" s="9">
        <v>4</v>
      </c>
      <c r="D12" s="161">
        <v>6</v>
      </c>
      <c r="E12" s="161">
        <v>2</v>
      </c>
      <c r="F12" s="163">
        <f>2/346</f>
        <v>5.7803468208092483E-3</v>
      </c>
      <c r="H12" s="7" t="s">
        <v>751</v>
      </c>
      <c r="I12" s="7">
        <v>7</v>
      </c>
    </row>
    <row r="13" spans="1:9" x14ac:dyDescent="0.35">
      <c r="A13" s="8" t="s">
        <v>12</v>
      </c>
      <c r="B13" s="9">
        <v>4</v>
      </c>
      <c r="D13" s="161">
        <v>7</v>
      </c>
      <c r="E13" s="161">
        <v>1</v>
      </c>
      <c r="F13" s="163">
        <f>1/346</f>
        <v>2.8901734104046241E-3</v>
      </c>
      <c r="H13" s="7" t="s">
        <v>793</v>
      </c>
      <c r="I13" s="7">
        <v>7</v>
      </c>
    </row>
    <row r="14" spans="1:9" x14ac:dyDescent="0.35">
      <c r="A14" s="8" t="s">
        <v>4</v>
      </c>
      <c r="B14" s="9">
        <v>4</v>
      </c>
      <c r="D14" s="161">
        <v>8</v>
      </c>
      <c r="E14" s="161">
        <v>1</v>
      </c>
      <c r="F14" s="163">
        <f>1/346</f>
        <v>2.8901734104046241E-3</v>
      </c>
      <c r="G14" s="18"/>
      <c r="H14" s="7" t="s">
        <v>770</v>
      </c>
      <c r="I14" s="7">
        <v>6</v>
      </c>
    </row>
    <row r="15" spans="1:9" x14ac:dyDescent="0.35">
      <c r="A15" s="8" t="s">
        <v>14</v>
      </c>
      <c r="B15" s="9">
        <v>4</v>
      </c>
      <c r="D15" s="161">
        <v>9</v>
      </c>
      <c r="E15" s="161">
        <v>1</v>
      </c>
      <c r="F15" s="163">
        <f>1/346</f>
        <v>2.8901734104046241E-3</v>
      </c>
      <c r="H15" s="7" t="s">
        <v>903</v>
      </c>
      <c r="I15" s="7">
        <v>6</v>
      </c>
    </row>
    <row r="16" spans="1:9" x14ac:dyDescent="0.35">
      <c r="A16" s="8" t="s">
        <v>19</v>
      </c>
      <c r="B16" s="9">
        <v>4</v>
      </c>
      <c r="H16" s="7" t="s">
        <v>729</v>
      </c>
      <c r="I16" s="7">
        <v>6</v>
      </c>
    </row>
    <row r="17" spans="1:9" x14ac:dyDescent="0.35">
      <c r="A17" s="8" t="s">
        <v>21</v>
      </c>
      <c r="B17" s="9">
        <v>4</v>
      </c>
      <c r="D17" t="s">
        <v>668</v>
      </c>
      <c r="E17" s="56">
        <f>SUM(E7:E15)</f>
        <v>346</v>
      </c>
      <c r="H17" s="7" t="s">
        <v>677</v>
      </c>
      <c r="I17" s="7">
        <v>6</v>
      </c>
    </row>
    <row r="18" spans="1:9" x14ac:dyDescent="0.35">
      <c r="A18" s="8" t="s">
        <v>16</v>
      </c>
      <c r="B18" s="9">
        <v>4</v>
      </c>
      <c r="H18" s="7" t="s">
        <v>734</v>
      </c>
      <c r="I18" s="7">
        <v>6</v>
      </c>
    </row>
    <row r="19" spans="1:9" x14ac:dyDescent="0.35">
      <c r="A19" s="8" t="s">
        <v>22</v>
      </c>
      <c r="B19" s="9">
        <v>3</v>
      </c>
      <c r="H19" s="7" t="s">
        <v>817</v>
      </c>
      <c r="I19" s="7">
        <v>6</v>
      </c>
    </row>
    <row r="20" spans="1:9" x14ac:dyDescent="0.35">
      <c r="A20" s="8" t="s">
        <v>23</v>
      </c>
      <c r="B20" s="9">
        <v>3</v>
      </c>
      <c r="H20" s="7" t="s">
        <v>707</v>
      </c>
      <c r="I20" s="7">
        <v>6</v>
      </c>
    </row>
    <row r="21" spans="1:9" x14ac:dyDescent="0.35">
      <c r="A21" s="8" t="s">
        <v>26</v>
      </c>
      <c r="B21" s="9">
        <v>3</v>
      </c>
      <c r="H21" s="7" t="s">
        <v>820</v>
      </c>
      <c r="I21" s="7">
        <v>6</v>
      </c>
    </row>
    <row r="22" spans="1:9" x14ac:dyDescent="0.35">
      <c r="A22" s="8" t="s">
        <v>18</v>
      </c>
      <c r="B22" s="9">
        <v>3</v>
      </c>
      <c r="H22" s="7" t="s">
        <v>785</v>
      </c>
      <c r="I22" s="7">
        <v>6</v>
      </c>
    </row>
    <row r="23" spans="1:9" x14ac:dyDescent="0.35">
      <c r="A23" s="8" t="s">
        <v>27</v>
      </c>
      <c r="B23" s="9">
        <v>3</v>
      </c>
      <c r="H23" s="7" t="s">
        <v>825</v>
      </c>
      <c r="I23" s="7">
        <v>6</v>
      </c>
    </row>
    <row r="24" spans="1:9" x14ac:dyDescent="0.35">
      <c r="A24" s="8" t="s">
        <v>7</v>
      </c>
      <c r="B24" s="9">
        <v>3</v>
      </c>
      <c r="H24" s="7" t="s">
        <v>833</v>
      </c>
      <c r="I24" s="7">
        <v>6</v>
      </c>
    </row>
    <row r="25" spans="1:9" x14ac:dyDescent="0.35">
      <c r="A25" s="8" t="s">
        <v>33</v>
      </c>
      <c r="B25" s="9">
        <v>3</v>
      </c>
      <c r="H25" s="7" t="s">
        <v>834</v>
      </c>
      <c r="I25" s="7">
        <v>6</v>
      </c>
    </row>
    <row r="26" spans="1:9" x14ac:dyDescent="0.35">
      <c r="A26" s="8" t="s">
        <v>9</v>
      </c>
      <c r="B26" s="9">
        <v>3</v>
      </c>
      <c r="H26" s="7" t="s">
        <v>810</v>
      </c>
      <c r="I26" s="7">
        <v>6</v>
      </c>
    </row>
    <row r="27" spans="1:9" x14ac:dyDescent="0.35">
      <c r="A27" s="8" t="s">
        <v>39</v>
      </c>
      <c r="B27" s="9">
        <v>3</v>
      </c>
      <c r="H27" s="7" t="s">
        <v>703</v>
      </c>
      <c r="I27" s="7">
        <v>6</v>
      </c>
    </row>
    <row r="28" spans="1:9" ht="29" x14ac:dyDescent="0.35">
      <c r="A28" s="8" t="s">
        <v>40</v>
      </c>
      <c r="B28" s="9">
        <v>3</v>
      </c>
      <c r="H28" s="7" t="s">
        <v>824</v>
      </c>
      <c r="I28" s="7">
        <v>5</v>
      </c>
    </row>
    <row r="29" spans="1:9" x14ac:dyDescent="0.35">
      <c r="A29" s="8" t="s">
        <v>10</v>
      </c>
      <c r="B29" s="9">
        <v>3</v>
      </c>
      <c r="H29" s="7" t="s">
        <v>733</v>
      </c>
      <c r="I29" s="7">
        <v>5</v>
      </c>
    </row>
    <row r="30" spans="1:9" x14ac:dyDescent="0.35">
      <c r="A30" s="8" t="s">
        <v>45</v>
      </c>
      <c r="B30" s="9">
        <v>2</v>
      </c>
      <c r="H30" s="7" t="s">
        <v>818</v>
      </c>
      <c r="I30" s="7">
        <v>5</v>
      </c>
    </row>
    <row r="31" spans="1:9" x14ac:dyDescent="0.35">
      <c r="A31" s="8" t="s">
        <v>24</v>
      </c>
      <c r="B31" s="9">
        <v>2</v>
      </c>
      <c r="H31" s="7" t="s">
        <v>737</v>
      </c>
      <c r="I31" s="7">
        <v>5</v>
      </c>
    </row>
    <row r="32" spans="1:9" ht="29" x14ac:dyDescent="0.35">
      <c r="A32" s="8" t="s">
        <v>25</v>
      </c>
      <c r="B32" s="9">
        <v>2</v>
      </c>
      <c r="H32" s="7" t="s">
        <v>655</v>
      </c>
      <c r="I32" s="7">
        <v>5</v>
      </c>
    </row>
    <row r="33" spans="1:9" x14ac:dyDescent="0.35">
      <c r="A33" s="8" t="s">
        <v>48</v>
      </c>
      <c r="B33" s="9">
        <v>2</v>
      </c>
      <c r="H33" s="7" t="s">
        <v>786</v>
      </c>
      <c r="I33" s="7">
        <v>5</v>
      </c>
    </row>
    <row r="34" spans="1:9" ht="29" x14ac:dyDescent="0.35">
      <c r="A34" s="8" t="s">
        <v>53</v>
      </c>
      <c r="B34" s="9">
        <v>2</v>
      </c>
      <c r="H34" s="7" t="s">
        <v>747</v>
      </c>
      <c r="I34" s="7">
        <v>5</v>
      </c>
    </row>
    <row r="35" spans="1:9" x14ac:dyDescent="0.35">
      <c r="A35" s="8" t="s">
        <v>57</v>
      </c>
      <c r="B35" s="9">
        <v>2</v>
      </c>
      <c r="H35" s="7" t="s">
        <v>634</v>
      </c>
      <c r="I35" s="7">
        <v>5</v>
      </c>
    </row>
    <row r="36" spans="1:9" x14ac:dyDescent="0.35">
      <c r="A36" s="8" t="s">
        <v>67</v>
      </c>
      <c r="B36" s="9">
        <v>2</v>
      </c>
      <c r="H36" s="7" t="s">
        <v>748</v>
      </c>
      <c r="I36" s="7">
        <v>5</v>
      </c>
    </row>
    <row r="37" spans="1:9" x14ac:dyDescent="0.35">
      <c r="A37" s="8" t="s">
        <v>29</v>
      </c>
      <c r="B37" s="9">
        <v>2</v>
      </c>
      <c r="H37" s="7" t="s">
        <v>695</v>
      </c>
      <c r="I37" s="7">
        <v>5</v>
      </c>
    </row>
    <row r="38" spans="1:9" x14ac:dyDescent="0.35">
      <c r="A38" s="8" t="s">
        <v>30</v>
      </c>
      <c r="B38" s="9">
        <v>2</v>
      </c>
      <c r="H38" s="7" t="s">
        <v>753</v>
      </c>
      <c r="I38" s="7">
        <v>5</v>
      </c>
    </row>
    <row r="39" spans="1:9" x14ac:dyDescent="0.35">
      <c r="A39" s="8" t="s">
        <v>32</v>
      </c>
      <c r="B39" s="9">
        <v>2</v>
      </c>
      <c r="H39" s="7" t="s">
        <v>835</v>
      </c>
      <c r="I39" s="7">
        <v>5</v>
      </c>
    </row>
    <row r="40" spans="1:9" x14ac:dyDescent="0.35">
      <c r="A40" s="8" t="s">
        <v>77</v>
      </c>
      <c r="B40" s="9">
        <v>2</v>
      </c>
      <c r="H40" s="7" t="s">
        <v>700</v>
      </c>
      <c r="I40" s="7">
        <v>5</v>
      </c>
    </row>
    <row r="41" spans="1:9" x14ac:dyDescent="0.35">
      <c r="A41" s="8" t="s">
        <v>80</v>
      </c>
      <c r="B41" s="9">
        <v>2</v>
      </c>
      <c r="H41" s="7" t="s">
        <v>836</v>
      </c>
      <c r="I41" s="7">
        <v>5</v>
      </c>
    </row>
    <row r="42" spans="1:9" ht="29" x14ac:dyDescent="0.35">
      <c r="A42" s="8" t="s">
        <v>81</v>
      </c>
      <c r="B42" s="9">
        <v>2</v>
      </c>
      <c r="H42" s="7" t="s">
        <v>904</v>
      </c>
      <c r="I42" s="7">
        <v>4</v>
      </c>
    </row>
    <row r="43" spans="1:9" x14ac:dyDescent="0.35">
      <c r="A43" s="8" t="s">
        <v>84</v>
      </c>
      <c r="B43" s="9">
        <v>2</v>
      </c>
      <c r="H43" s="7" t="s">
        <v>811</v>
      </c>
      <c r="I43" s="7">
        <v>4</v>
      </c>
    </row>
    <row r="44" spans="1:9" x14ac:dyDescent="0.35">
      <c r="A44" s="8" t="s">
        <v>85</v>
      </c>
      <c r="B44" s="9">
        <v>2</v>
      </c>
      <c r="H44" s="7" t="s">
        <v>814</v>
      </c>
      <c r="I44" s="7">
        <v>4</v>
      </c>
    </row>
    <row r="45" spans="1:9" x14ac:dyDescent="0.35">
      <c r="A45" s="8" t="s">
        <v>34</v>
      </c>
      <c r="B45" s="9">
        <v>2</v>
      </c>
      <c r="H45" s="7" t="s">
        <v>679</v>
      </c>
      <c r="I45" s="7">
        <v>4</v>
      </c>
    </row>
    <row r="46" spans="1:9" x14ac:dyDescent="0.35">
      <c r="A46" s="8" t="s">
        <v>88</v>
      </c>
      <c r="B46" s="9">
        <v>2</v>
      </c>
      <c r="H46" s="7" t="s">
        <v>623</v>
      </c>
      <c r="I46" s="7">
        <v>4</v>
      </c>
    </row>
    <row r="47" spans="1:9" x14ac:dyDescent="0.35">
      <c r="A47" s="8" t="s">
        <v>89</v>
      </c>
      <c r="B47" s="9">
        <v>2</v>
      </c>
      <c r="H47" s="7" t="s">
        <v>819</v>
      </c>
      <c r="I47" s="7">
        <v>4</v>
      </c>
    </row>
    <row r="48" spans="1:9" x14ac:dyDescent="0.35">
      <c r="A48" s="8" t="s">
        <v>20</v>
      </c>
      <c r="B48" s="9">
        <v>2</v>
      </c>
      <c r="H48" s="7" t="s">
        <v>627</v>
      </c>
      <c r="I48" s="7">
        <v>4</v>
      </c>
    </row>
    <row r="49" spans="1:9" ht="29" x14ac:dyDescent="0.35">
      <c r="A49" s="8" t="s">
        <v>95</v>
      </c>
      <c r="B49" s="9">
        <v>2</v>
      </c>
      <c r="H49" s="7" t="s">
        <v>648</v>
      </c>
      <c r="I49" s="7">
        <v>4</v>
      </c>
    </row>
    <row r="50" spans="1:9" x14ac:dyDescent="0.35">
      <c r="A50" s="8" t="s">
        <v>97</v>
      </c>
      <c r="B50" s="9">
        <v>2</v>
      </c>
      <c r="H50" s="7" t="s">
        <v>782</v>
      </c>
      <c r="I50" s="7">
        <v>4</v>
      </c>
    </row>
    <row r="51" spans="1:9" x14ac:dyDescent="0.35">
      <c r="A51" s="8" t="s">
        <v>98</v>
      </c>
      <c r="B51" s="9">
        <v>2</v>
      </c>
      <c r="H51" s="7" t="s">
        <v>688</v>
      </c>
      <c r="I51" s="7">
        <v>4</v>
      </c>
    </row>
    <row r="52" spans="1:9" x14ac:dyDescent="0.35">
      <c r="A52" s="8" t="s">
        <v>38</v>
      </c>
      <c r="B52" s="9">
        <v>2</v>
      </c>
      <c r="H52" s="7" t="s">
        <v>691</v>
      </c>
      <c r="I52" s="7">
        <v>4</v>
      </c>
    </row>
    <row r="53" spans="1:9" ht="29" x14ac:dyDescent="0.35">
      <c r="A53" s="8" t="s">
        <v>103</v>
      </c>
      <c r="B53" s="9">
        <v>2</v>
      </c>
      <c r="H53" s="7" t="s">
        <v>905</v>
      </c>
      <c r="I53" s="7">
        <v>4</v>
      </c>
    </row>
    <row r="54" spans="1:9" ht="29" x14ac:dyDescent="0.35">
      <c r="A54" s="8" t="s">
        <v>104</v>
      </c>
      <c r="B54" s="9">
        <v>2</v>
      </c>
      <c r="H54" s="7" t="s">
        <v>829</v>
      </c>
      <c r="I54" s="7">
        <v>4</v>
      </c>
    </row>
    <row r="55" spans="1:9" x14ac:dyDescent="0.35">
      <c r="A55" s="8" t="s">
        <v>105</v>
      </c>
      <c r="B55" s="9">
        <v>2</v>
      </c>
      <c r="H55" s="7" t="s">
        <v>832</v>
      </c>
      <c r="I55" s="7">
        <v>4</v>
      </c>
    </row>
    <row r="56" spans="1:9" ht="29" x14ac:dyDescent="0.35">
      <c r="A56" s="8" t="s">
        <v>106</v>
      </c>
      <c r="B56" s="9">
        <v>2</v>
      </c>
      <c r="H56" s="7" t="s">
        <v>750</v>
      </c>
      <c r="I56" s="7">
        <v>4</v>
      </c>
    </row>
    <row r="57" spans="1:9" x14ac:dyDescent="0.35">
      <c r="A57" s="8" t="s">
        <v>107</v>
      </c>
      <c r="B57" s="9">
        <v>2</v>
      </c>
      <c r="H57" s="7" t="s">
        <v>752</v>
      </c>
      <c r="I57" s="7">
        <v>4</v>
      </c>
    </row>
    <row r="58" spans="1:9" ht="29" x14ac:dyDescent="0.35">
      <c r="A58" s="8" t="s">
        <v>108</v>
      </c>
      <c r="B58" s="9">
        <v>2</v>
      </c>
      <c r="H58" s="7" t="s">
        <v>754</v>
      </c>
      <c r="I58" s="7">
        <v>4</v>
      </c>
    </row>
    <row r="59" spans="1:9" x14ac:dyDescent="0.35">
      <c r="A59" s="8" t="s">
        <v>112</v>
      </c>
      <c r="B59" s="9">
        <v>2</v>
      </c>
      <c r="H59" s="7" t="s">
        <v>637</v>
      </c>
      <c r="I59" s="7">
        <v>4</v>
      </c>
    </row>
    <row r="60" spans="1:9" x14ac:dyDescent="0.35">
      <c r="A60" s="8" t="s">
        <v>113</v>
      </c>
      <c r="B60" s="9">
        <v>2</v>
      </c>
      <c r="H60" s="7" t="s">
        <v>698</v>
      </c>
      <c r="I60" s="7">
        <v>4</v>
      </c>
    </row>
    <row r="61" spans="1:9" x14ac:dyDescent="0.35">
      <c r="A61" s="8" t="s">
        <v>114</v>
      </c>
      <c r="B61" s="9">
        <v>2</v>
      </c>
      <c r="H61" s="7" t="s">
        <v>906</v>
      </c>
      <c r="I61" s="7">
        <v>4</v>
      </c>
    </row>
    <row r="62" spans="1:9" x14ac:dyDescent="0.35">
      <c r="A62" s="8" t="s">
        <v>43</v>
      </c>
      <c r="B62" s="9">
        <v>1</v>
      </c>
      <c r="H62" s="7" t="s">
        <v>837</v>
      </c>
      <c r="I62" s="7">
        <v>4</v>
      </c>
    </row>
    <row r="63" spans="1:9" x14ac:dyDescent="0.35">
      <c r="A63" s="8" t="s">
        <v>118</v>
      </c>
      <c r="B63" s="9">
        <v>1</v>
      </c>
      <c r="H63" s="7" t="s">
        <v>639</v>
      </c>
      <c r="I63" s="7">
        <v>4</v>
      </c>
    </row>
    <row r="64" spans="1:9" x14ac:dyDescent="0.35">
      <c r="A64" s="8" t="s">
        <v>119</v>
      </c>
      <c r="B64" s="9">
        <v>1</v>
      </c>
      <c r="H64" s="7" t="s">
        <v>675</v>
      </c>
      <c r="I64" s="7">
        <v>3</v>
      </c>
    </row>
    <row r="65" spans="1:9" x14ac:dyDescent="0.35">
      <c r="A65" s="8" t="s">
        <v>120</v>
      </c>
      <c r="B65" s="9">
        <v>1</v>
      </c>
      <c r="H65" s="7" t="s">
        <v>676</v>
      </c>
      <c r="I65" s="7">
        <v>3</v>
      </c>
    </row>
    <row r="66" spans="1:9" x14ac:dyDescent="0.35">
      <c r="A66" s="8" t="s">
        <v>121</v>
      </c>
      <c r="B66" s="9">
        <v>1</v>
      </c>
      <c r="H66" s="7" t="s">
        <v>730</v>
      </c>
      <c r="I66" s="7">
        <v>3</v>
      </c>
    </row>
    <row r="67" spans="1:9" x14ac:dyDescent="0.35">
      <c r="A67" s="8" t="s">
        <v>123</v>
      </c>
      <c r="B67" s="9">
        <v>1</v>
      </c>
      <c r="H67" s="7" t="s">
        <v>907</v>
      </c>
      <c r="I67" s="7">
        <v>3</v>
      </c>
    </row>
    <row r="68" spans="1:9" x14ac:dyDescent="0.35">
      <c r="A68" s="8" t="s">
        <v>128</v>
      </c>
      <c r="B68" s="9">
        <v>1</v>
      </c>
      <c r="H68" s="7" t="s">
        <v>774</v>
      </c>
      <c r="I68" s="7">
        <v>3</v>
      </c>
    </row>
    <row r="69" spans="1:9" x14ac:dyDescent="0.35">
      <c r="A69" s="8" t="s">
        <v>129</v>
      </c>
      <c r="B69" s="9">
        <v>1</v>
      </c>
      <c r="H69" s="7" t="s">
        <v>775</v>
      </c>
      <c r="I69" s="7">
        <v>3</v>
      </c>
    </row>
    <row r="70" spans="1:9" x14ac:dyDescent="0.35">
      <c r="A70" s="8" t="s">
        <v>131</v>
      </c>
      <c r="B70" s="9">
        <v>1</v>
      </c>
      <c r="H70" s="7" t="s">
        <v>776</v>
      </c>
      <c r="I70" s="7">
        <v>3</v>
      </c>
    </row>
    <row r="71" spans="1:9" ht="29" x14ac:dyDescent="0.35">
      <c r="A71" s="8" t="s">
        <v>133</v>
      </c>
      <c r="B71" s="9">
        <v>1</v>
      </c>
      <c r="H71" s="7" t="s">
        <v>683</v>
      </c>
      <c r="I71" s="7">
        <v>3</v>
      </c>
    </row>
    <row r="72" spans="1:9" ht="58" x14ac:dyDescent="0.35">
      <c r="A72" s="8" t="s">
        <v>134</v>
      </c>
      <c r="B72" s="9">
        <v>1</v>
      </c>
      <c r="H72" s="7" t="s">
        <v>780</v>
      </c>
      <c r="I72" s="7">
        <v>3</v>
      </c>
    </row>
    <row r="73" spans="1:9" x14ac:dyDescent="0.35">
      <c r="A73" s="8" t="s">
        <v>137</v>
      </c>
      <c r="B73" s="9">
        <v>1</v>
      </c>
      <c r="H73" s="7" t="s">
        <v>738</v>
      </c>
      <c r="I73" s="7">
        <v>3</v>
      </c>
    </row>
    <row r="74" spans="1:9" x14ac:dyDescent="0.35">
      <c r="A74" s="8" t="s">
        <v>138</v>
      </c>
      <c r="B74" s="9">
        <v>1</v>
      </c>
      <c r="H74" s="7" t="s">
        <v>628</v>
      </c>
      <c r="I74" s="7">
        <v>3</v>
      </c>
    </row>
    <row r="75" spans="1:9" x14ac:dyDescent="0.35">
      <c r="A75" s="8" t="s">
        <v>139</v>
      </c>
      <c r="B75" s="9">
        <v>1</v>
      </c>
      <c r="H75" s="7" t="s">
        <v>650</v>
      </c>
      <c r="I75" s="7">
        <v>3</v>
      </c>
    </row>
    <row r="76" spans="1:9" x14ac:dyDescent="0.35">
      <c r="A76" s="8" t="s">
        <v>140</v>
      </c>
      <c r="B76" s="9">
        <v>1</v>
      </c>
      <c r="H76" s="7" t="s">
        <v>740</v>
      </c>
      <c r="I76" s="7">
        <v>3</v>
      </c>
    </row>
    <row r="77" spans="1:9" x14ac:dyDescent="0.35">
      <c r="A77" s="8" t="s">
        <v>141</v>
      </c>
      <c r="B77" s="9">
        <v>1</v>
      </c>
      <c r="H77" s="7" t="s">
        <v>689</v>
      </c>
      <c r="I77" s="7">
        <v>3</v>
      </c>
    </row>
    <row r="78" spans="1:9" x14ac:dyDescent="0.35">
      <c r="A78" s="8" t="s">
        <v>144</v>
      </c>
      <c r="B78" s="9">
        <v>1</v>
      </c>
      <c r="H78" s="7" t="s">
        <v>631</v>
      </c>
      <c r="I78" s="7">
        <v>3</v>
      </c>
    </row>
    <row r="79" spans="1:9" x14ac:dyDescent="0.35">
      <c r="A79" s="8" t="s">
        <v>146</v>
      </c>
      <c r="B79" s="9">
        <v>1</v>
      </c>
      <c r="H79" s="7" t="s">
        <v>690</v>
      </c>
      <c r="I79" s="7">
        <v>3</v>
      </c>
    </row>
    <row r="80" spans="1:9" x14ac:dyDescent="0.35">
      <c r="A80" s="8" t="s">
        <v>147</v>
      </c>
      <c r="B80" s="9">
        <v>1</v>
      </c>
      <c r="H80" s="7" t="s">
        <v>633</v>
      </c>
      <c r="I80" s="7">
        <v>3</v>
      </c>
    </row>
    <row r="81" spans="1:9" x14ac:dyDescent="0.35">
      <c r="A81" s="8" t="s">
        <v>148</v>
      </c>
      <c r="B81" s="9">
        <v>1</v>
      </c>
      <c r="H81" s="7" t="s">
        <v>745</v>
      </c>
      <c r="I81" s="7">
        <v>3</v>
      </c>
    </row>
    <row r="82" spans="1:9" x14ac:dyDescent="0.35">
      <c r="A82" s="8" t="s">
        <v>149</v>
      </c>
      <c r="B82" s="9">
        <v>1</v>
      </c>
      <c r="H82" s="7" t="s">
        <v>831</v>
      </c>
      <c r="I82" s="7">
        <v>3</v>
      </c>
    </row>
    <row r="83" spans="1:9" ht="29" x14ac:dyDescent="0.35">
      <c r="A83" s="8" t="s">
        <v>151</v>
      </c>
      <c r="B83" s="9">
        <v>1</v>
      </c>
      <c r="H83" s="7" t="s">
        <v>646</v>
      </c>
      <c r="I83" s="7">
        <v>3</v>
      </c>
    </row>
    <row r="84" spans="1:9" x14ac:dyDescent="0.35">
      <c r="A84" s="8" t="s">
        <v>152</v>
      </c>
      <c r="B84" s="9">
        <v>1</v>
      </c>
      <c r="H84" s="7" t="s">
        <v>755</v>
      </c>
      <c r="I84" s="7">
        <v>3</v>
      </c>
    </row>
    <row r="85" spans="1:9" x14ac:dyDescent="0.35">
      <c r="A85" s="8" t="s">
        <v>153</v>
      </c>
      <c r="B85" s="9">
        <v>1</v>
      </c>
      <c r="H85" s="7" t="s">
        <v>697</v>
      </c>
      <c r="I85" s="7">
        <v>3</v>
      </c>
    </row>
    <row r="86" spans="1:9" x14ac:dyDescent="0.35">
      <c r="A86" s="8" t="s">
        <v>154</v>
      </c>
      <c r="B86" s="9">
        <v>1</v>
      </c>
      <c r="H86" s="7" t="s">
        <v>640</v>
      </c>
      <c r="I86" s="7">
        <v>3</v>
      </c>
    </row>
    <row r="87" spans="1:9" x14ac:dyDescent="0.35">
      <c r="A87" s="8" t="s">
        <v>156</v>
      </c>
      <c r="B87" s="9">
        <v>1</v>
      </c>
      <c r="H87" s="7" t="s">
        <v>796</v>
      </c>
      <c r="I87" s="7">
        <v>3</v>
      </c>
    </row>
    <row r="88" spans="1:9" x14ac:dyDescent="0.35">
      <c r="A88" s="8" t="s">
        <v>161</v>
      </c>
      <c r="B88" s="9">
        <v>1</v>
      </c>
      <c r="H88" s="7" t="s">
        <v>757</v>
      </c>
      <c r="I88" s="7">
        <v>3</v>
      </c>
    </row>
    <row r="89" spans="1:9" x14ac:dyDescent="0.35">
      <c r="A89" s="8" t="s">
        <v>162</v>
      </c>
      <c r="B89" s="9">
        <v>1</v>
      </c>
      <c r="H89" s="7" t="s">
        <v>908</v>
      </c>
      <c r="I89" s="7">
        <v>3</v>
      </c>
    </row>
    <row r="90" spans="1:9" x14ac:dyDescent="0.35">
      <c r="A90" s="8" t="s">
        <v>164</v>
      </c>
      <c r="B90" s="9">
        <v>1</v>
      </c>
      <c r="H90" s="7" t="s">
        <v>809</v>
      </c>
      <c r="I90" s="7">
        <v>2</v>
      </c>
    </row>
    <row r="91" spans="1:9" x14ac:dyDescent="0.35">
      <c r="A91" s="8" t="s">
        <v>46</v>
      </c>
      <c r="B91" s="9">
        <v>1</v>
      </c>
      <c r="H91" s="7" t="s">
        <v>616</v>
      </c>
      <c r="I91" s="7">
        <v>2</v>
      </c>
    </row>
    <row r="92" spans="1:9" ht="43.5" x14ac:dyDescent="0.35">
      <c r="A92" s="8" t="s">
        <v>167</v>
      </c>
      <c r="B92" s="9">
        <v>1</v>
      </c>
      <c r="H92" s="7" t="s">
        <v>773</v>
      </c>
      <c r="I92" s="7">
        <v>2</v>
      </c>
    </row>
    <row r="93" spans="1:9" x14ac:dyDescent="0.35">
      <c r="A93" s="8" t="s">
        <v>168</v>
      </c>
      <c r="B93" s="9">
        <v>1</v>
      </c>
      <c r="H93" s="7" t="s">
        <v>678</v>
      </c>
      <c r="I93" s="7">
        <v>2</v>
      </c>
    </row>
    <row r="94" spans="1:9" x14ac:dyDescent="0.35">
      <c r="A94" s="8" t="s">
        <v>169</v>
      </c>
      <c r="B94" s="9">
        <v>1</v>
      </c>
      <c r="H94" s="7" t="s">
        <v>620</v>
      </c>
      <c r="I94" s="7">
        <v>2</v>
      </c>
    </row>
    <row r="95" spans="1:9" x14ac:dyDescent="0.35">
      <c r="A95" s="8" t="s">
        <v>170</v>
      </c>
      <c r="B95" s="9">
        <v>1</v>
      </c>
      <c r="H95" s="7" t="s">
        <v>680</v>
      </c>
      <c r="I95" s="7">
        <v>2</v>
      </c>
    </row>
    <row r="96" spans="1:9" x14ac:dyDescent="0.35">
      <c r="A96" s="8" t="s">
        <v>171</v>
      </c>
      <c r="B96" s="9">
        <v>1</v>
      </c>
      <c r="H96" s="7" t="s">
        <v>682</v>
      </c>
      <c r="I96" s="7">
        <v>2</v>
      </c>
    </row>
    <row r="97" spans="1:9" x14ac:dyDescent="0.35">
      <c r="A97" s="8" t="s">
        <v>172</v>
      </c>
      <c r="B97" s="9">
        <v>1</v>
      </c>
      <c r="H97" s="7" t="s">
        <v>622</v>
      </c>
      <c r="I97" s="7">
        <v>2</v>
      </c>
    </row>
    <row r="98" spans="1:9" ht="29" x14ac:dyDescent="0.35">
      <c r="A98" s="8" t="s">
        <v>173</v>
      </c>
      <c r="B98" s="9">
        <v>1</v>
      </c>
      <c r="H98" s="7" t="s">
        <v>625</v>
      </c>
      <c r="I98" s="7">
        <v>2</v>
      </c>
    </row>
    <row r="99" spans="1:9" x14ac:dyDescent="0.35">
      <c r="A99" s="8" t="s">
        <v>174</v>
      </c>
      <c r="B99" s="9">
        <v>1</v>
      </c>
      <c r="H99" s="7" t="s">
        <v>760</v>
      </c>
      <c r="I99" s="7">
        <v>2</v>
      </c>
    </row>
    <row r="100" spans="1:9" x14ac:dyDescent="0.35">
      <c r="A100" s="8" t="s">
        <v>177</v>
      </c>
      <c r="B100" s="9">
        <v>1</v>
      </c>
      <c r="H100" s="7" t="s">
        <v>739</v>
      </c>
      <c r="I100" s="7">
        <v>2</v>
      </c>
    </row>
    <row r="101" spans="1:9" x14ac:dyDescent="0.35">
      <c r="A101" s="8" t="s">
        <v>47</v>
      </c>
      <c r="B101" s="9">
        <v>1</v>
      </c>
      <c r="H101" s="7" t="s">
        <v>909</v>
      </c>
      <c r="I101" s="7">
        <v>2</v>
      </c>
    </row>
    <row r="102" spans="1:9" x14ac:dyDescent="0.35">
      <c r="A102" s="8" t="s">
        <v>180</v>
      </c>
      <c r="B102" s="9">
        <v>1</v>
      </c>
      <c r="H102" s="7" t="s">
        <v>687</v>
      </c>
      <c r="I102" s="7">
        <v>2</v>
      </c>
    </row>
    <row r="103" spans="1:9" x14ac:dyDescent="0.35">
      <c r="A103" s="8" t="s">
        <v>181</v>
      </c>
      <c r="B103" s="9">
        <v>1</v>
      </c>
      <c r="H103" s="7" t="s">
        <v>632</v>
      </c>
      <c r="I103" s="7">
        <v>2</v>
      </c>
    </row>
    <row r="104" spans="1:9" x14ac:dyDescent="0.35">
      <c r="A104" s="8" t="s">
        <v>182</v>
      </c>
      <c r="B104" s="9">
        <v>1</v>
      </c>
      <c r="H104" s="7" t="s">
        <v>741</v>
      </c>
      <c r="I104" s="7">
        <v>2</v>
      </c>
    </row>
    <row r="105" spans="1:9" x14ac:dyDescent="0.35">
      <c r="A105" s="8" t="s">
        <v>49</v>
      </c>
      <c r="B105" s="9">
        <v>1</v>
      </c>
      <c r="H105" s="7" t="s">
        <v>742</v>
      </c>
      <c r="I105" s="7">
        <v>2</v>
      </c>
    </row>
    <row r="106" spans="1:9" x14ac:dyDescent="0.35">
      <c r="A106" s="8" t="s">
        <v>184</v>
      </c>
      <c r="B106" s="9">
        <v>1</v>
      </c>
      <c r="H106" s="7" t="s">
        <v>693</v>
      </c>
      <c r="I106" s="7">
        <v>2</v>
      </c>
    </row>
    <row r="107" spans="1:9" x14ac:dyDescent="0.35">
      <c r="A107" s="8" t="s">
        <v>50</v>
      </c>
      <c r="B107" s="9">
        <v>1</v>
      </c>
      <c r="H107" s="7" t="s">
        <v>743</v>
      </c>
      <c r="I107" s="7">
        <v>2</v>
      </c>
    </row>
    <row r="108" spans="1:9" x14ac:dyDescent="0.35">
      <c r="A108" s="8" t="s">
        <v>188</v>
      </c>
      <c r="B108" s="9">
        <v>1</v>
      </c>
      <c r="H108" s="7" t="s">
        <v>828</v>
      </c>
      <c r="I108" s="7">
        <v>2</v>
      </c>
    </row>
    <row r="109" spans="1:9" ht="29" x14ac:dyDescent="0.35">
      <c r="A109" s="8" t="s">
        <v>189</v>
      </c>
      <c r="B109" s="9">
        <v>1</v>
      </c>
      <c r="H109" s="7" t="s">
        <v>635</v>
      </c>
      <c r="I109" s="7">
        <v>2</v>
      </c>
    </row>
    <row r="110" spans="1:9" x14ac:dyDescent="0.35">
      <c r="A110" s="8" t="s">
        <v>191</v>
      </c>
      <c r="B110" s="9">
        <v>1</v>
      </c>
      <c r="H110" s="7" t="s">
        <v>749</v>
      </c>
      <c r="I110" s="7">
        <v>2</v>
      </c>
    </row>
    <row r="111" spans="1:9" x14ac:dyDescent="0.35">
      <c r="A111" s="8" t="s">
        <v>52</v>
      </c>
      <c r="B111" s="9">
        <v>1</v>
      </c>
      <c r="H111" s="7" t="s">
        <v>792</v>
      </c>
      <c r="I111" s="7">
        <v>2</v>
      </c>
    </row>
    <row r="112" spans="1:9" x14ac:dyDescent="0.35">
      <c r="A112" s="8" t="s">
        <v>193</v>
      </c>
      <c r="B112" s="9">
        <v>1</v>
      </c>
      <c r="H112" s="7" t="s">
        <v>756</v>
      </c>
      <c r="I112" s="7">
        <v>2</v>
      </c>
    </row>
    <row r="113" spans="1:9" x14ac:dyDescent="0.35">
      <c r="A113" s="8" t="s">
        <v>195</v>
      </c>
      <c r="B113" s="9">
        <v>1</v>
      </c>
      <c r="H113" s="7" t="s">
        <v>699</v>
      </c>
      <c r="I113" s="7">
        <v>2</v>
      </c>
    </row>
    <row r="114" spans="1:9" ht="29" x14ac:dyDescent="0.35">
      <c r="A114" s="8" t="s">
        <v>196</v>
      </c>
      <c r="B114" s="9">
        <v>1</v>
      </c>
      <c r="H114" s="7" t="s">
        <v>910</v>
      </c>
      <c r="I114" s="7">
        <v>2</v>
      </c>
    </row>
    <row r="115" spans="1:9" ht="29" x14ac:dyDescent="0.35">
      <c r="A115" s="8" t="s">
        <v>197</v>
      </c>
      <c r="B115" s="9">
        <v>1</v>
      </c>
      <c r="H115" s="7" t="s">
        <v>911</v>
      </c>
      <c r="I115" s="7">
        <v>1</v>
      </c>
    </row>
    <row r="116" spans="1:9" x14ac:dyDescent="0.35">
      <c r="A116" s="8" t="s">
        <v>198</v>
      </c>
      <c r="B116" s="9">
        <v>1</v>
      </c>
      <c r="H116" s="7" t="s">
        <v>619</v>
      </c>
      <c r="I116" s="7">
        <v>1</v>
      </c>
    </row>
    <row r="117" spans="1:9" x14ac:dyDescent="0.35">
      <c r="A117" s="8" t="s">
        <v>199</v>
      </c>
      <c r="B117" s="9">
        <v>1</v>
      </c>
      <c r="H117" s="7" t="s">
        <v>731</v>
      </c>
      <c r="I117" s="7">
        <v>1</v>
      </c>
    </row>
    <row r="118" spans="1:9" x14ac:dyDescent="0.35">
      <c r="A118" s="8" t="s">
        <v>201</v>
      </c>
      <c r="B118" s="9">
        <v>1</v>
      </c>
      <c r="H118" s="7" t="s">
        <v>732</v>
      </c>
      <c r="I118" s="7">
        <v>1</v>
      </c>
    </row>
    <row r="119" spans="1:9" x14ac:dyDescent="0.35">
      <c r="A119" s="8" t="s">
        <v>202</v>
      </c>
      <c r="B119" s="9">
        <v>1</v>
      </c>
      <c r="H119" s="7" t="s">
        <v>815</v>
      </c>
      <c r="I119" s="7">
        <v>1</v>
      </c>
    </row>
    <row r="120" spans="1:9" ht="29" x14ac:dyDescent="0.35">
      <c r="A120" s="8" t="s">
        <v>203</v>
      </c>
      <c r="B120" s="9">
        <v>1</v>
      </c>
      <c r="H120" s="7" t="s">
        <v>735</v>
      </c>
      <c r="I120" s="7">
        <v>1</v>
      </c>
    </row>
    <row r="121" spans="1:9" x14ac:dyDescent="0.35">
      <c r="A121" s="8" t="s">
        <v>204</v>
      </c>
      <c r="B121" s="9">
        <v>1</v>
      </c>
      <c r="H121" s="7" t="s">
        <v>736</v>
      </c>
      <c r="I121" s="7">
        <v>1</v>
      </c>
    </row>
    <row r="122" spans="1:9" x14ac:dyDescent="0.35">
      <c r="A122" s="8" t="s">
        <v>207</v>
      </c>
      <c r="B122" s="9">
        <v>1</v>
      </c>
      <c r="H122" s="7" t="s">
        <v>624</v>
      </c>
      <c r="I122" s="7">
        <v>1</v>
      </c>
    </row>
    <row r="123" spans="1:9" x14ac:dyDescent="0.35">
      <c r="A123" s="8" t="s">
        <v>208</v>
      </c>
      <c r="B123" s="9">
        <v>1</v>
      </c>
      <c r="H123" s="7" t="s">
        <v>778</v>
      </c>
      <c r="I123" s="7">
        <v>1</v>
      </c>
    </row>
    <row r="124" spans="1:9" ht="29" x14ac:dyDescent="0.35">
      <c r="A124" s="8" t="s">
        <v>210</v>
      </c>
      <c r="B124" s="9">
        <v>1</v>
      </c>
      <c r="H124" s="7" t="s">
        <v>912</v>
      </c>
      <c r="I124" s="7">
        <v>1</v>
      </c>
    </row>
    <row r="125" spans="1:9" x14ac:dyDescent="0.35">
      <c r="A125" s="8" t="s">
        <v>212</v>
      </c>
      <c r="B125" s="9">
        <v>1</v>
      </c>
      <c r="H125" s="7" t="s">
        <v>781</v>
      </c>
      <c r="I125" s="7">
        <v>1</v>
      </c>
    </row>
    <row r="126" spans="1:9" x14ac:dyDescent="0.35">
      <c r="A126" s="8" t="s">
        <v>55</v>
      </c>
      <c r="B126" s="9">
        <v>1</v>
      </c>
      <c r="H126" s="7" t="s">
        <v>629</v>
      </c>
      <c r="I126" s="7">
        <v>1</v>
      </c>
    </row>
    <row r="127" spans="1:9" x14ac:dyDescent="0.35">
      <c r="A127" s="8" t="s">
        <v>217</v>
      </c>
      <c r="B127" s="9">
        <v>1</v>
      </c>
      <c r="H127" s="7" t="s">
        <v>644</v>
      </c>
      <c r="I127" s="7">
        <v>1</v>
      </c>
    </row>
    <row r="128" spans="1:9" x14ac:dyDescent="0.35">
      <c r="A128" s="8" t="s">
        <v>219</v>
      </c>
      <c r="B128" s="9">
        <v>1</v>
      </c>
      <c r="H128" s="7" t="s">
        <v>783</v>
      </c>
      <c r="I128" s="7">
        <v>1</v>
      </c>
    </row>
    <row r="129" spans="1:9" x14ac:dyDescent="0.35">
      <c r="A129" s="8" t="s">
        <v>221</v>
      </c>
      <c r="B129" s="9">
        <v>1</v>
      </c>
      <c r="H129" s="7" t="s">
        <v>784</v>
      </c>
      <c r="I129" s="7">
        <v>1</v>
      </c>
    </row>
    <row r="130" spans="1:9" ht="29" x14ac:dyDescent="0.35">
      <c r="A130" s="8" t="s">
        <v>223</v>
      </c>
      <c r="B130" s="9">
        <v>1</v>
      </c>
      <c r="H130" s="7" t="s">
        <v>823</v>
      </c>
      <c r="I130" s="7">
        <v>1</v>
      </c>
    </row>
    <row r="131" spans="1:9" x14ac:dyDescent="0.35">
      <c r="A131" s="8" t="s">
        <v>224</v>
      </c>
      <c r="B131" s="9">
        <v>1</v>
      </c>
      <c r="H131" s="7" t="s">
        <v>787</v>
      </c>
      <c r="I131" s="7">
        <v>1</v>
      </c>
    </row>
    <row r="132" spans="1:9" x14ac:dyDescent="0.35">
      <c r="A132" s="8" t="s">
        <v>225</v>
      </c>
      <c r="B132" s="9">
        <v>1</v>
      </c>
      <c r="H132" s="7" t="s">
        <v>744</v>
      </c>
      <c r="I132" s="7">
        <v>1</v>
      </c>
    </row>
    <row r="133" spans="1:9" x14ac:dyDescent="0.35">
      <c r="A133" s="8" t="s">
        <v>226</v>
      </c>
      <c r="B133" s="9">
        <v>1</v>
      </c>
      <c r="H133" s="7" t="s">
        <v>788</v>
      </c>
      <c r="I133" s="7">
        <v>1</v>
      </c>
    </row>
    <row r="134" spans="1:9" x14ac:dyDescent="0.35">
      <c r="A134" s="8" t="s">
        <v>227</v>
      </c>
      <c r="B134" s="9">
        <v>1</v>
      </c>
      <c r="H134" s="7" t="s">
        <v>696</v>
      </c>
      <c r="I134" s="7">
        <v>1</v>
      </c>
    </row>
    <row r="135" spans="1:9" ht="29" x14ac:dyDescent="0.35">
      <c r="A135" s="8" t="s">
        <v>228</v>
      </c>
      <c r="B135" s="9">
        <v>1</v>
      </c>
      <c r="H135" s="7" t="s">
        <v>830</v>
      </c>
      <c r="I135" s="7">
        <v>1</v>
      </c>
    </row>
    <row r="136" spans="1:9" x14ac:dyDescent="0.35">
      <c r="A136" s="8" t="s">
        <v>229</v>
      </c>
      <c r="B136" s="9">
        <v>1</v>
      </c>
      <c r="H136" s="7" t="s">
        <v>789</v>
      </c>
      <c r="I136" s="7">
        <v>1</v>
      </c>
    </row>
    <row r="137" spans="1:9" x14ac:dyDescent="0.35">
      <c r="A137" s="8" t="s">
        <v>230</v>
      </c>
      <c r="B137" s="9">
        <v>1</v>
      </c>
    </row>
    <row r="138" spans="1:9" ht="29" x14ac:dyDescent="0.35">
      <c r="A138" s="8" t="s">
        <v>232</v>
      </c>
      <c r="B138" s="9">
        <v>1</v>
      </c>
      <c r="H138" s="137" t="s">
        <v>914</v>
      </c>
      <c r="I138" s="165">
        <f>AVERAGE(I5:I136)</f>
        <v>3.4848484848484849</v>
      </c>
    </row>
    <row r="139" spans="1:9" x14ac:dyDescent="0.35">
      <c r="A139" s="8" t="s">
        <v>235</v>
      </c>
      <c r="B139" s="9">
        <v>1</v>
      </c>
    </row>
    <row r="140" spans="1:9" x14ac:dyDescent="0.35">
      <c r="A140" s="8" t="s">
        <v>236</v>
      </c>
      <c r="B140" s="9">
        <v>1</v>
      </c>
    </row>
    <row r="141" spans="1:9" x14ac:dyDescent="0.35">
      <c r="A141" s="8" t="s">
        <v>237</v>
      </c>
      <c r="B141" s="9">
        <v>1</v>
      </c>
    </row>
    <row r="142" spans="1:9" x14ac:dyDescent="0.35">
      <c r="A142" s="8" t="s">
        <v>238</v>
      </c>
      <c r="B142" s="9">
        <v>1</v>
      </c>
    </row>
    <row r="143" spans="1:9" x14ac:dyDescent="0.35">
      <c r="A143" s="8" t="s">
        <v>242</v>
      </c>
      <c r="B143" s="9">
        <v>1</v>
      </c>
    </row>
    <row r="144" spans="1:9" x14ac:dyDescent="0.35">
      <c r="A144" s="8" t="s">
        <v>58</v>
      </c>
      <c r="B144" s="9">
        <v>1</v>
      </c>
    </row>
    <row r="145" spans="1:2" x14ac:dyDescent="0.35">
      <c r="A145" s="8" t="s">
        <v>60</v>
      </c>
      <c r="B145" s="9">
        <v>1</v>
      </c>
    </row>
    <row r="146" spans="1:2" x14ac:dyDescent="0.35">
      <c r="A146" s="8" t="s">
        <v>61</v>
      </c>
      <c r="B146" s="9">
        <v>1</v>
      </c>
    </row>
    <row r="147" spans="1:2" ht="29" x14ac:dyDescent="0.35">
      <c r="A147" s="8" t="s">
        <v>251</v>
      </c>
      <c r="B147" s="9">
        <v>1</v>
      </c>
    </row>
    <row r="148" spans="1:2" x14ac:dyDescent="0.35">
      <c r="A148" s="8" t="s">
        <v>254</v>
      </c>
      <c r="B148" s="9">
        <v>1</v>
      </c>
    </row>
    <row r="149" spans="1:2" x14ac:dyDescent="0.35">
      <c r="A149" s="8" t="s">
        <v>62</v>
      </c>
      <c r="B149" s="9">
        <v>1</v>
      </c>
    </row>
    <row r="150" spans="1:2" x14ac:dyDescent="0.35">
      <c r="A150" s="8" t="s">
        <v>257</v>
      </c>
      <c r="B150" s="9">
        <v>1</v>
      </c>
    </row>
    <row r="151" spans="1:2" x14ac:dyDescent="0.35">
      <c r="A151" s="8" t="s">
        <v>64</v>
      </c>
      <c r="B151" s="9">
        <v>1</v>
      </c>
    </row>
    <row r="152" spans="1:2" x14ac:dyDescent="0.35">
      <c r="A152" s="8" t="s">
        <v>260</v>
      </c>
      <c r="B152" s="9">
        <v>1</v>
      </c>
    </row>
    <row r="153" spans="1:2" x14ac:dyDescent="0.35">
      <c r="A153" s="8" t="s">
        <v>261</v>
      </c>
      <c r="B153" s="9">
        <v>1</v>
      </c>
    </row>
    <row r="154" spans="1:2" x14ac:dyDescent="0.35">
      <c r="A154" s="8" t="s">
        <v>262</v>
      </c>
      <c r="B154" s="9">
        <v>1</v>
      </c>
    </row>
    <row r="155" spans="1:2" x14ac:dyDescent="0.35">
      <c r="A155" s="8" t="s">
        <v>264</v>
      </c>
      <c r="B155" s="9">
        <v>1</v>
      </c>
    </row>
    <row r="156" spans="1:2" x14ac:dyDescent="0.35">
      <c r="A156" s="8" t="s">
        <v>267</v>
      </c>
      <c r="B156" s="9">
        <v>1</v>
      </c>
    </row>
    <row r="157" spans="1:2" x14ac:dyDescent="0.35">
      <c r="A157" s="8" t="s">
        <v>65</v>
      </c>
      <c r="B157" s="9">
        <v>1</v>
      </c>
    </row>
    <row r="158" spans="1:2" ht="29" x14ac:dyDescent="0.35">
      <c r="A158" s="8" t="s">
        <v>268</v>
      </c>
      <c r="B158" s="9">
        <v>1</v>
      </c>
    </row>
    <row r="159" spans="1:2" x14ac:dyDescent="0.35">
      <c r="A159" s="8" t="s">
        <v>270</v>
      </c>
      <c r="B159" s="9">
        <v>1</v>
      </c>
    </row>
    <row r="160" spans="1:2" ht="58" x14ac:dyDescent="0.35">
      <c r="A160" s="8" t="s">
        <v>271</v>
      </c>
      <c r="B160" s="9">
        <v>1</v>
      </c>
    </row>
    <row r="161" spans="1:2" x14ac:dyDescent="0.35">
      <c r="A161" s="8" t="s">
        <v>272</v>
      </c>
      <c r="B161" s="9">
        <v>1</v>
      </c>
    </row>
    <row r="162" spans="1:2" x14ac:dyDescent="0.35">
      <c r="A162" s="8" t="s">
        <v>13</v>
      </c>
      <c r="B162" s="9">
        <v>1</v>
      </c>
    </row>
    <row r="163" spans="1:2" ht="29" x14ac:dyDescent="0.35">
      <c r="A163" s="8" t="s">
        <v>273</v>
      </c>
      <c r="B163" s="9">
        <v>1</v>
      </c>
    </row>
    <row r="164" spans="1:2" x14ac:dyDescent="0.35">
      <c r="A164" s="8" t="s">
        <v>274</v>
      </c>
      <c r="B164" s="9">
        <v>1</v>
      </c>
    </row>
    <row r="165" spans="1:2" ht="43.5" x14ac:dyDescent="0.35">
      <c r="A165" s="8" t="s">
        <v>275</v>
      </c>
      <c r="B165" s="9">
        <v>1</v>
      </c>
    </row>
    <row r="166" spans="1:2" x14ac:dyDescent="0.35">
      <c r="A166" s="8" t="s">
        <v>276</v>
      </c>
      <c r="B166" s="9">
        <v>1</v>
      </c>
    </row>
    <row r="167" spans="1:2" x14ac:dyDescent="0.35">
      <c r="A167" s="8" t="s">
        <v>277</v>
      </c>
      <c r="B167" s="9">
        <v>1</v>
      </c>
    </row>
    <row r="168" spans="1:2" x14ac:dyDescent="0.35">
      <c r="A168" s="8" t="s">
        <v>278</v>
      </c>
      <c r="B168" s="9">
        <v>1</v>
      </c>
    </row>
    <row r="169" spans="1:2" x14ac:dyDescent="0.35">
      <c r="A169" s="8" t="s">
        <v>279</v>
      </c>
      <c r="B169" s="9">
        <v>1</v>
      </c>
    </row>
    <row r="170" spans="1:2" x14ac:dyDescent="0.35">
      <c r="A170" s="8" t="s">
        <v>285</v>
      </c>
      <c r="B170" s="9">
        <v>1</v>
      </c>
    </row>
    <row r="171" spans="1:2" ht="29" x14ac:dyDescent="0.35">
      <c r="A171" s="8" t="s">
        <v>287</v>
      </c>
      <c r="B171" s="9">
        <v>1</v>
      </c>
    </row>
    <row r="172" spans="1:2" x14ac:dyDescent="0.35">
      <c r="A172" s="8" t="s">
        <v>289</v>
      </c>
      <c r="B172" s="9">
        <v>1</v>
      </c>
    </row>
    <row r="173" spans="1:2" x14ac:dyDescent="0.35">
      <c r="A173" s="8" t="s">
        <v>290</v>
      </c>
      <c r="B173" s="9">
        <v>1</v>
      </c>
    </row>
    <row r="174" spans="1:2" x14ac:dyDescent="0.35">
      <c r="A174" s="8" t="s">
        <v>295</v>
      </c>
      <c r="B174" s="9">
        <v>1</v>
      </c>
    </row>
    <row r="175" spans="1:2" x14ac:dyDescent="0.35">
      <c r="A175" s="8" t="s">
        <v>296</v>
      </c>
      <c r="B175" s="9">
        <v>1</v>
      </c>
    </row>
    <row r="176" spans="1:2" ht="29" x14ac:dyDescent="0.35">
      <c r="A176" s="8" t="s">
        <v>297</v>
      </c>
      <c r="B176" s="9">
        <v>1</v>
      </c>
    </row>
    <row r="177" spans="1:2" x14ac:dyDescent="0.35">
      <c r="A177" s="8" t="s">
        <v>68</v>
      </c>
      <c r="B177" s="9">
        <v>1</v>
      </c>
    </row>
    <row r="178" spans="1:2" x14ac:dyDescent="0.35">
      <c r="A178" s="8" t="s">
        <v>301</v>
      </c>
      <c r="B178" s="9">
        <v>1</v>
      </c>
    </row>
    <row r="179" spans="1:2" x14ac:dyDescent="0.35">
      <c r="A179" s="8" t="s">
        <v>302</v>
      </c>
      <c r="B179" s="9">
        <v>1</v>
      </c>
    </row>
    <row r="180" spans="1:2" x14ac:dyDescent="0.35">
      <c r="A180" s="8" t="s">
        <v>303</v>
      </c>
      <c r="B180" s="9">
        <v>1</v>
      </c>
    </row>
    <row r="181" spans="1:2" x14ac:dyDescent="0.35">
      <c r="A181" s="8" t="s">
        <v>304</v>
      </c>
      <c r="B181" s="9">
        <v>1</v>
      </c>
    </row>
    <row r="182" spans="1:2" x14ac:dyDescent="0.35">
      <c r="A182" s="8" t="s">
        <v>305</v>
      </c>
      <c r="B182" s="9">
        <v>1</v>
      </c>
    </row>
    <row r="183" spans="1:2" x14ac:dyDescent="0.35">
      <c r="A183" s="8" t="s">
        <v>306</v>
      </c>
      <c r="B183" s="9">
        <v>1</v>
      </c>
    </row>
    <row r="184" spans="1:2" x14ac:dyDescent="0.35">
      <c r="A184" s="8" t="s">
        <v>307</v>
      </c>
      <c r="B184" s="9">
        <v>1</v>
      </c>
    </row>
    <row r="185" spans="1:2" x14ac:dyDescent="0.35">
      <c r="A185" s="8" t="s">
        <v>309</v>
      </c>
      <c r="B185" s="9">
        <v>1</v>
      </c>
    </row>
    <row r="186" spans="1:2" x14ac:dyDescent="0.35">
      <c r="A186" s="8" t="s">
        <v>310</v>
      </c>
      <c r="B186" s="9">
        <v>1</v>
      </c>
    </row>
    <row r="187" spans="1:2" ht="29" x14ac:dyDescent="0.35">
      <c r="A187" s="8" t="s">
        <v>311</v>
      </c>
      <c r="B187" s="9">
        <v>1</v>
      </c>
    </row>
    <row r="188" spans="1:2" x14ac:dyDescent="0.35">
      <c r="A188" s="8" t="s">
        <v>69</v>
      </c>
      <c r="B188" s="9">
        <v>1</v>
      </c>
    </row>
    <row r="189" spans="1:2" x14ac:dyDescent="0.35">
      <c r="A189" s="8" t="s">
        <v>317</v>
      </c>
      <c r="B189" s="9">
        <v>1</v>
      </c>
    </row>
    <row r="190" spans="1:2" x14ac:dyDescent="0.35">
      <c r="A190" s="8" t="s">
        <v>318</v>
      </c>
      <c r="B190" s="9">
        <v>1</v>
      </c>
    </row>
    <row r="191" spans="1:2" ht="29" x14ac:dyDescent="0.35">
      <c r="A191" s="8" t="s">
        <v>319</v>
      </c>
      <c r="B191" s="9">
        <v>1</v>
      </c>
    </row>
    <row r="192" spans="1:2" x14ac:dyDescent="0.35">
      <c r="A192" s="8" t="s">
        <v>321</v>
      </c>
      <c r="B192" s="9">
        <v>1</v>
      </c>
    </row>
    <row r="193" spans="1:2" x14ac:dyDescent="0.35">
      <c r="A193" s="8" t="s">
        <v>71</v>
      </c>
      <c r="B193" s="9">
        <v>1</v>
      </c>
    </row>
    <row r="194" spans="1:2" x14ac:dyDescent="0.35">
      <c r="A194" s="8" t="s">
        <v>322</v>
      </c>
      <c r="B194" s="9">
        <v>1</v>
      </c>
    </row>
    <row r="195" spans="1:2" ht="29" x14ac:dyDescent="0.35">
      <c r="A195" s="8" t="s">
        <v>323</v>
      </c>
      <c r="B195" s="9">
        <v>1</v>
      </c>
    </row>
    <row r="196" spans="1:2" x14ac:dyDescent="0.35">
      <c r="A196" s="8" t="s">
        <v>325</v>
      </c>
      <c r="B196" s="9">
        <v>1</v>
      </c>
    </row>
    <row r="197" spans="1:2" x14ac:dyDescent="0.35">
      <c r="A197" s="8" t="s">
        <v>330</v>
      </c>
      <c r="B197" s="9">
        <v>1</v>
      </c>
    </row>
    <row r="198" spans="1:2" x14ac:dyDescent="0.35">
      <c r="A198" s="8" t="s">
        <v>331</v>
      </c>
      <c r="B198" s="9">
        <v>1</v>
      </c>
    </row>
    <row r="199" spans="1:2" x14ac:dyDescent="0.35">
      <c r="A199" s="8" t="s">
        <v>332</v>
      </c>
      <c r="B199" s="9">
        <v>1</v>
      </c>
    </row>
    <row r="200" spans="1:2" ht="29" x14ac:dyDescent="0.35">
      <c r="A200" s="8" t="s">
        <v>334</v>
      </c>
      <c r="B200" s="9">
        <v>1</v>
      </c>
    </row>
    <row r="201" spans="1:2" x14ac:dyDescent="0.35">
      <c r="A201" s="8" t="s">
        <v>337</v>
      </c>
      <c r="B201" s="9">
        <v>1</v>
      </c>
    </row>
    <row r="202" spans="1:2" x14ac:dyDescent="0.35">
      <c r="A202" s="8" t="s">
        <v>339</v>
      </c>
      <c r="B202" s="9">
        <v>1</v>
      </c>
    </row>
    <row r="203" spans="1:2" x14ac:dyDescent="0.35">
      <c r="A203" s="8" t="s">
        <v>340</v>
      </c>
      <c r="B203" s="9">
        <v>1</v>
      </c>
    </row>
    <row r="204" spans="1:2" ht="29" x14ac:dyDescent="0.35">
      <c r="A204" s="8" t="s">
        <v>342</v>
      </c>
      <c r="B204" s="9">
        <v>1</v>
      </c>
    </row>
    <row r="205" spans="1:2" x14ac:dyDescent="0.35">
      <c r="A205" s="8" t="s">
        <v>343</v>
      </c>
      <c r="B205" s="9">
        <v>1</v>
      </c>
    </row>
    <row r="206" spans="1:2" x14ac:dyDescent="0.35">
      <c r="A206" s="8" t="s">
        <v>345</v>
      </c>
      <c r="B206" s="9">
        <v>1</v>
      </c>
    </row>
    <row r="207" spans="1:2" ht="29" x14ac:dyDescent="0.35">
      <c r="A207" s="8" t="s">
        <v>73</v>
      </c>
      <c r="B207" s="9">
        <v>1</v>
      </c>
    </row>
    <row r="208" spans="1:2" x14ac:dyDescent="0.35">
      <c r="A208" s="8" t="s">
        <v>346</v>
      </c>
      <c r="B208" s="9">
        <v>1</v>
      </c>
    </row>
    <row r="209" spans="1:2" x14ac:dyDescent="0.35">
      <c r="A209" s="8" t="s">
        <v>350</v>
      </c>
      <c r="B209" s="9">
        <v>1</v>
      </c>
    </row>
    <row r="210" spans="1:2" ht="29" x14ac:dyDescent="0.35">
      <c r="A210" s="8" t="s">
        <v>353</v>
      </c>
      <c r="B210" s="9">
        <v>1</v>
      </c>
    </row>
    <row r="211" spans="1:2" x14ac:dyDescent="0.35">
      <c r="A211" s="8" t="s">
        <v>354</v>
      </c>
      <c r="B211" s="9">
        <v>1</v>
      </c>
    </row>
    <row r="212" spans="1:2" x14ac:dyDescent="0.35">
      <c r="A212" s="8" t="s">
        <v>356</v>
      </c>
      <c r="B212" s="9">
        <v>1</v>
      </c>
    </row>
    <row r="213" spans="1:2" x14ac:dyDescent="0.35">
      <c r="A213" s="8" t="s">
        <v>359</v>
      </c>
      <c r="B213" s="9">
        <v>1</v>
      </c>
    </row>
    <row r="214" spans="1:2" ht="29" x14ac:dyDescent="0.35">
      <c r="A214" s="8" t="s">
        <v>360</v>
      </c>
      <c r="B214" s="9">
        <v>1</v>
      </c>
    </row>
    <row r="215" spans="1:2" ht="29" x14ac:dyDescent="0.35">
      <c r="A215" s="8" t="s">
        <v>364</v>
      </c>
      <c r="B215" s="9">
        <v>1</v>
      </c>
    </row>
    <row r="216" spans="1:2" x14ac:dyDescent="0.35">
      <c r="A216" s="8" t="s">
        <v>365</v>
      </c>
      <c r="B216" s="9">
        <v>1</v>
      </c>
    </row>
    <row r="217" spans="1:2" x14ac:dyDescent="0.35">
      <c r="A217" s="8" t="s">
        <v>367</v>
      </c>
      <c r="B217" s="9">
        <v>1</v>
      </c>
    </row>
    <row r="218" spans="1:2" x14ac:dyDescent="0.35">
      <c r="A218" s="8" t="s">
        <v>368</v>
      </c>
      <c r="B218" s="9">
        <v>1</v>
      </c>
    </row>
    <row r="219" spans="1:2" x14ac:dyDescent="0.35">
      <c r="A219" s="8" t="s">
        <v>371</v>
      </c>
      <c r="B219" s="9">
        <v>1</v>
      </c>
    </row>
    <row r="220" spans="1:2" x14ac:dyDescent="0.35">
      <c r="A220" s="8" t="s">
        <v>372</v>
      </c>
      <c r="B220" s="9">
        <v>1</v>
      </c>
    </row>
    <row r="221" spans="1:2" x14ac:dyDescent="0.35">
      <c r="A221" s="8" t="s">
        <v>75</v>
      </c>
      <c r="B221" s="9">
        <v>1</v>
      </c>
    </row>
    <row r="222" spans="1:2" x14ac:dyDescent="0.35">
      <c r="A222" s="8" t="s">
        <v>374</v>
      </c>
      <c r="B222" s="9">
        <v>1</v>
      </c>
    </row>
    <row r="223" spans="1:2" x14ac:dyDescent="0.35">
      <c r="A223" s="8" t="s">
        <v>376</v>
      </c>
      <c r="B223" s="9">
        <v>1</v>
      </c>
    </row>
    <row r="224" spans="1:2" x14ac:dyDescent="0.35">
      <c r="A224" s="8" t="s">
        <v>378</v>
      </c>
      <c r="B224" s="9">
        <v>1</v>
      </c>
    </row>
    <row r="225" spans="1:2" ht="29" x14ac:dyDescent="0.35">
      <c r="A225" s="8" t="s">
        <v>381</v>
      </c>
      <c r="B225" s="9">
        <v>1</v>
      </c>
    </row>
    <row r="226" spans="1:2" x14ac:dyDescent="0.35">
      <c r="A226" s="8" t="s">
        <v>76</v>
      </c>
      <c r="B226" s="9">
        <v>1</v>
      </c>
    </row>
    <row r="227" spans="1:2" ht="29" x14ac:dyDescent="0.35">
      <c r="A227" s="8" t="s">
        <v>383</v>
      </c>
      <c r="B227" s="9">
        <v>1</v>
      </c>
    </row>
    <row r="228" spans="1:2" x14ac:dyDescent="0.35">
      <c r="A228" s="8" t="s">
        <v>384</v>
      </c>
      <c r="B228" s="9">
        <v>1</v>
      </c>
    </row>
    <row r="229" spans="1:2" x14ac:dyDescent="0.35">
      <c r="A229" s="8" t="s">
        <v>385</v>
      </c>
      <c r="B229" s="9">
        <v>1</v>
      </c>
    </row>
    <row r="230" spans="1:2" ht="29" x14ac:dyDescent="0.35">
      <c r="A230" s="8" t="s">
        <v>386</v>
      </c>
      <c r="B230" s="9">
        <v>1</v>
      </c>
    </row>
    <row r="231" spans="1:2" x14ac:dyDescent="0.35">
      <c r="A231" s="8" t="s">
        <v>78</v>
      </c>
      <c r="B231" s="9">
        <v>1</v>
      </c>
    </row>
    <row r="232" spans="1:2" x14ac:dyDescent="0.35">
      <c r="A232" s="8" t="s">
        <v>388</v>
      </c>
      <c r="B232" s="9">
        <v>1</v>
      </c>
    </row>
    <row r="233" spans="1:2" x14ac:dyDescent="0.35">
      <c r="A233" s="8" t="s">
        <v>79</v>
      </c>
      <c r="B233" s="9">
        <v>1</v>
      </c>
    </row>
    <row r="234" spans="1:2" ht="29" x14ac:dyDescent="0.35">
      <c r="A234" s="8" t="s">
        <v>391</v>
      </c>
      <c r="B234" s="9">
        <v>1</v>
      </c>
    </row>
    <row r="235" spans="1:2" x14ac:dyDescent="0.35">
      <c r="A235" s="8" t="s">
        <v>394</v>
      </c>
      <c r="B235" s="9">
        <v>1</v>
      </c>
    </row>
    <row r="236" spans="1:2" x14ac:dyDescent="0.35">
      <c r="A236" s="8" t="s">
        <v>398</v>
      </c>
      <c r="B236" s="9">
        <v>1</v>
      </c>
    </row>
    <row r="237" spans="1:2" x14ac:dyDescent="0.35">
      <c r="A237" s="8" t="s">
        <v>82</v>
      </c>
      <c r="B237" s="9">
        <v>1</v>
      </c>
    </row>
    <row r="238" spans="1:2" x14ac:dyDescent="0.35">
      <c r="A238" s="8" t="s">
        <v>403</v>
      </c>
      <c r="B238" s="9">
        <v>1</v>
      </c>
    </row>
    <row r="239" spans="1:2" x14ac:dyDescent="0.35">
      <c r="A239" s="8" t="s">
        <v>406</v>
      </c>
      <c r="B239" s="9">
        <v>1</v>
      </c>
    </row>
    <row r="240" spans="1:2" x14ac:dyDescent="0.35">
      <c r="A240" s="8" t="s">
        <v>407</v>
      </c>
      <c r="B240" s="9">
        <v>1</v>
      </c>
    </row>
    <row r="241" spans="1:2" x14ac:dyDescent="0.35">
      <c r="A241" s="8" t="s">
        <v>412</v>
      </c>
      <c r="B241" s="9">
        <v>1</v>
      </c>
    </row>
    <row r="242" spans="1:2" x14ac:dyDescent="0.35">
      <c r="A242" s="8" t="s">
        <v>415</v>
      </c>
      <c r="B242" s="9">
        <v>1</v>
      </c>
    </row>
    <row r="243" spans="1:2" x14ac:dyDescent="0.35">
      <c r="A243" s="8" t="s">
        <v>421</v>
      </c>
      <c r="B243" s="9">
        <v>1</v>
      </c>
    </row>
    <row r="244" spans="1:2" x14ac:dyDescent="0.35">
      <c r="A244" s="8" t="s">
        <v>422</v>
      </c>
      <c r="B244" s="9">
        <v>1</v>
      </c>
    </row>
    <row r="245" spans="1:2" x14ac:dyDescent="0.35">
      <c r="A245" s="8" t="s">
        <v>423</v>
      </c>
      <c r="B245" s="9">
        <v>1</v>
      </c>
    </row>
    <row r="246" spans="1:2" ht="29" x14ac:dyDescent="0.35">
      <c r="A246" s="8" t="s">
        <v>424</v>
      </c>
      <c r="B246" s="9">
        <v>1</v>
      </c>
    </row>
    <row r="247" spans="1:2" x14ac:dyDescent="0.35">
      <c r="A247" s="8" t="s">
        <v>425</v>
      </c>
      <c r="B247" s="9">
        <v>1</v>
      </c>
    </row>
    <row r="248" spans="1:2" x14ac:dyDescent="0.35">
      <c r="A248" s="8" t="s">
        <v>428</v>
      </c>
      <c r="B248" s="9">
        <v>1</v>
      </c>
    </row>
    <row r="249" spans="1:2" x14ac:dyDescent="0.35">
      <c r="A249" s="8" t="s">
        <v>434</v>
      </c>
      <c r="B249" s="9">
        <v>1</v>
      </c>
    </row>
    <row r="250" spans="1:2" x14ac:dyDescent="0.35">
      <c r="A250" s="8" t="s">
        <v>436</v>
      </c>
      <c r="B250" s="9">
        <v>1</v>
      </c>
    </row>
    <row r="251" spans="1:2" x14ac:dyDescent="0.35">
      <c r="A251" s="8" t="s">
        <v>438</v>
      </c>
      <c r="B251" s="9">
        <v>1</v>
      </c>
    </row>
    <row r="252" spans="1:2" ht="29" x14ac:dyDescent="0.35">
      <c r="A252" s="8" t="s">
        <v>440</v>
      </c>
      <c r="B252" s="9">
        <v>1</v>
      </c>
    </row>
    <row r="253" spans="1:2" x14ac:dyDescent="0.35">
      <c r="A253" s="8" t="s">
        <v>441</v>
      </c>
      <c r="B253" s="9">
        <v>1</v>
      </c>
    </row>
    <row r="254" spans="1:2" x14ac:dyDescent="0.35">
      <c r="A254" s="8" t="s">
        <v>442</v>
      </c>
      <c r="B254" s="9">
        <v>1</v>
      </c>
    </row>
    <row r="255" spans="1:2" x14ac:dyDescent="0.35">
      <c r="A255" s="8" t="s">
        <v>443</v>
      </c>
      <c r="B255" s="9">
        <v>1</v>
      </c>
    </row>
    <row r="256" spans="1:2" x14ac:dyDescent="0.35">
      <c r="A256" s="8" t="s">
        <v>445</v>
      </c>
      <c r="B256" s="9">
        <v>1</v>
      </c>
    </row>
    <row r="257" spans="1:2" x14ac:dyDescent="0.35">
      <c r="A257" s="8" t="s">
        <v>447</v>
      </c>
      <c r="B257" s="9">
        <v>1</v>
      </c>
    </row>
    <row r="258" spans="1:2" x14ac:dyDescent="0.35">
      <c r="A258" s="8" t="s">
        <v>452</v>
      </c>
      <c r="B258" s="9">
        <v>1</v>
      </c>
    </row>
    <row r="259" spans="1:2" x14ac:dyDescent="0.35">
      <c r="A259" s="8" t="s">
        <v>453</v>
      </c>
      <c r="B259" s="9">
        <v>1</v>
      </c>
    </row>
    <row r="260" spans="1:2" x14ac:dyDescent="0.35">
      <c r="A260" s="8" t="s">
        <v>454</v>
      </c>
      <c r="B260" s="9">
        <v>1</v>
      </c>
    </row>
    <row r="261" spans="1:2" x14ac:dyDescent="0.35">
      <c r="A261" s="8" t="s">
        <v>456</v>
      </c>
      <c r="B261" s="9">
        <v>1</v>
      </c>
    </row>
    <row r="262" spans="1:2" x14ac:dyDescent="0.35">
      <c r="A262" s="8" t="s">
        <v>458</v>
      </c>
      <c r="B262" s="9">
        <v>1</v>
      </c>
    </row>
    <row r="263" spans="1:2" x14ac:dyDescent="0.35">
      <c r="A263" s="8" t="s">
        <v>459</v>
      </c>
      <c r="B263" s="9">
        <v>1</v>
      </c>
    </row>
    <row r="264" spans="1:2" x14ac:dyDescent="0.35">
      <c r="A264" s="8" t="s">
        <v>460</v>
      </c>
      <c r="B264" s="9">
        <v>1</v>
      </c>
    </row>
    <row r="265" spans="1:2" x14ac:dyDescent="0.35">
      <c r="A265" s="8" t="s">
        <v>461</v>
      </c>
      <c r="B265" s="9">
        <v>1</v>
      </c>
    </row>
    <row r="266" spans="1:2" x14ac:dyDescent="0.35">
      <c r="A266" s="8" t="s">
        <v>87</v>
      </c>
      <c r="B266" s="9">
        <v>1</v>
      </c>
    </row>
    <row r="267" spans="1:2" x14ac:dyDescent="0.35">
      <c r="A267" s="8" t="s">
        <v>464</v>
      </c>
      <c r="B267" s="9">
        <v>1</v>
      </c>
    </row>
    <row r="268" spans="1:2" x14ac:dyDescent="0.35">
      <c r="A268" s="8" t="s">
        <v>466</v>
      </c>
      <c r="B268" s="9">
        <v>1</v>
      </c>
    </row>
    <row r="269" spans="1:2" x14ac:dyDescent="0.35">
      <c r="A269" s="8" t="s">
        <v>467</v>
      </c>
      <c r="B269" s="9">
        <v>1</v>
      </c>
    </row>
    <row r="270" spans="1:2" x14ac:dyDescent="0.35">
      <c r="A270" s="8" t="s">
        <v>468</v>
      </c>
      <c r="B270" s="9">
        <v>1</v>
      </c>
    </row>
    <row r="271" spans="1:2" x14ac:dyDescent="0.35">
      <c r="A271" s="8" t="s">
        <v>471</v>
      </c>
      <c r="B271" s="9">
        <v>1</v>
      </c>
    </row>
    <row r="272" spans="1:2" x14ac:dyDescent="0.35">
      <c r="A272" s="8" t="s">
        <v>472</v>
      </c>
      <c r="B272" s="9">
        <v>1</v>
      </c>
    </row>
    <row r="273" spans="1:2" x14ac:dyDescent="0.35">
      <c r="A273" s="8" t="s">
        <v>475</v>
      </c>
      <c r="B273" s="9">
        <v>1</v>
      </c>
    </row>
    <row r="274" spans="1:2" ht="29" x14ac:dyDescent="0.35">
      <c r="A274" s="8" t="s">
        <v>476</v>
      </c>
      <c r="B274" s="9">
        <v>1</v>
      </c>
    </row>
    <row r="275" spans="1:2" x14ac:dyDescent="0.35">
      <c r="A275" s="8" t="s">
        <v>477</v>
      </c>
      <c r="B275" s="9">
        <v>1</v>
      </c>
    </row>
    <row r="276" spans="1:2" ht="29" x14ac:dyDescent="0.35">
      <c r="A276" s="8" t="s">
        <v>478</v>
      </c>
      <c r="B276" s="9">
        <v>1</v>
      </c>
    </row>
    <row r="277" spans="1:2" x14ac:dyDescent="0.35">
      <c r="A277" s="8" t="s">
        <v>92</v>
      </c>
      <c r="B277" s="9">
        <v>1</v>
      </c>
    </row>
    <row r="278" spans="1:2" ht="29" x14ac:dyDescent="0.35">
      <c r="A278" s="8" t="s">
        <v>484</v>
      </c>
      <c r="B278" s="9">
        <v>1</v>
      </c>
    </row>
    <row r="279" spans="1:2" x14ac:dyDescent="0.35">
      <c r="A279" s="8" t="s">
        <v>490</v>
      </c>
      <c r="B279" s="9">
        <v>1</v>
      </c>
    </row>
    <row r="280" spans="1:2" x14ac:dyDescent="0.35">
      <c r="A280" s="8" t="s">
        <v>491</v>
      </c>
      <c r="B280" s="9">
        <v>1</v>
      </c>
    </row>
    <row r="281" spans="1:2" x14ac:dyDescent="0.35">
      <c r="A281" s="8" t="s">
        <v>496</v>
      </c>
      <c r="B281" s="9">
        <v>1</v>
      </c>
    </row>
    <row r="282" spans="1:2" x14ac:dyDescent="0.35">
      <c r="A282" s="8" t="s">
        <v>499</v>
      </c>
      <c r="B282" s="9">
        <v>1</v>
      </c>
    </row>
    <row r="283" spans="1:2" x14ac:dyDescent="0.35">
      <c r="A283" s="8" t="s">
        <v>500</v>
      </c>
      <c r="B283" s="9">
        <v>1</v>
      </c>
    </row>
    <row r="284" spans="1:2" x14ac:dyDescent="0.35">
      <c r="A284" s="8" t="s">
        <v>501</v>
      </c>
      <c r="B284" s="9">
        <v>1</v>
      </c>
    </row>
    <row r="285" spans="1:2" x14ac:dyDescent="0.35">
      <c r="A285" s="8" t="s">
        <v>502</v>
      </c>
      <c r="B285" s="9">
        <v>1</v>
      </c>
    </row>
    <row r="286" spans="1:2" x14ac:dyDescent="0.35">
      <c r="A286" s="8" t="s">
        <v>503</v>
      </c>
      <c r="B286" s="9">
        <v>1</v>
      </c>
    </row>
    <row r="287" spans="1:2" x14ac:dyDescent="0.35">
      <c r="A287" s="8" t="s">
        <v>504</v>
      </c>
      <c r="B287" s="9">
        <v>1</v>
      </c>
    </row>
    <row r="288" spans="1:2" ht="29" x14ac:dyDescent="0.35">
      <c r="A288" s="8" t="s">
        <v>505</v>
      </c>
      <c r="B288" s="9">
        <v>1</v>
      </c>
    </row>
    <row r="289" spans="1:2" x14ac:dyDescent="0.35">
      <c r="A289" s="8" t="s">
        <v>506</v>
      </c>
      <c r="B289" s="9">
        <v>1</v>
      </c>
    </row>
    <row r="290" spans="1:2" x14ac:dyDescent="0.35">
      <c r="A290" s="8" t="s">
        <v>507</v>
      </c>
      <c r="B290" s="9">
        <v>1</v>
      </c>
    </row>
    <row r="291" spans="1:2" x14ac:dyDescent="0.35">
      <c r="A291" s="8" t="s">
        <v>508</v>
      </c>
      <c r="B291" s="9">
        <v>1</v>
      </c>
    </row>
    <row r="292" spans="1:2" x14ac:dyDescent="0.35">
      <c r="A292" s="8" t="s">
        <v>510</v>
      </c>
      <c r="B292" s="9">
        <v>1</v>
      </c>
    </row>
    <row r="293" spans="1:2" x14ac:dyDescent="0.35">
      <c r="A293" s="8" t="s">
        <v>512</v>
      </c>
      <c r="B293" s="9">
        <v>1</v>
      </c>
    </row>
    <row r="294" spans="1:2" ht="58" x14ac:dyDescent="0.35">
      <c r="A294" s="8" t="s">
        <v>514</v>
      </c>
      <c r="B294" s="9">
        <v>1</v>
      </c>
    </row>
    <row r="295" spans="1:2" x14ac:dyDescent="0.35">
      <c r="A295" s="8" t="s">
        <v>93</v>
      </c>
      <c r="B295" s="9">
        <v>1</v>
      </c>
    </row>
    <row r="296" spans="1:2" x14ac:dyDescent="0.35">
      <c r="A296" s="8" t="s">
        <v>516</v>
      </c>
      <c r="B296" s="9">
        <v>1</v>
      </c>
    </row>
    <row r="297" spans="1:2" x14ac:dyDescent="0.35">
      <c r="A297" s="8" t="s">
        <v>518</v>
      </c>
      <c r="B297" s="9">
        <v>1</v>
      </c>
    </row>
    <row r="298" spans="1:2" x14ac:dyDescent="0.35">
      <c r="A298" s="8" t="s">
        <v>519</v>
      </c>
      <c r="B298" s="9">
        <v>1</v>
      </c>
    </row>
    <row r="299" spans="1:2" x14ac:dyDescent="0.35">
      <c r="A299" s="8" t="s">
        <v>520</v>
      </c>
      <c r="B299" s="9">
        <v>1</v>
      </c>
    </row>
    <row r="300" spans="1:2" ht="29" x14ac:dyDescent="0.35">
      <c r="A300" s="8" t="s">
        <v>521</v>
      </c>
      <c r="B300" s="9">
        <v>1</v>
      </c>
    </row>
    <row r="301" spans="1:2" x14ac:dyDescent="0.35">
      <c r="A301" s="8" t="s">
        <v>522</v>
      </c>
      <c r="B301" s="9">
        <v>1</v>
      </c>
    </row>
    <row r="302" spans="1:2" x14ac:dyDescent="0.35">
      <c r="A302" s="8" t="s">
        <v>523</v>
      </c>
      <c r="B302" s="9">
        <v>1</v>
      </c>
    </row>
    <row r="303" spans="1:2" x14ac:dyDescent="0.35">
      <c r="A303" s="8" t="s">
        <v>524</v>
      </c>
      <c r="B303" s="9">
        <v>1</v>
      </c>
    </row>
    <row r="304" spans="1:2" ht="43.5" x14ac:dyDescent="0.35">
      <c r="A304" s="8" t="s">
        <v>527</v>
      </c>
      <c r="B304" s="9">
        <v>1</v>
      </c>
    </row>
    <row r="305" spans="1:2" ht="29" x14ac:dyDescent="0.35">
      <c r="A305" s="8" t="s">
        <v>94</v>
      </c>
      <c r="B305" s="9">
        <v>1</v>
      </c>
    </row>
    <row r="306" spans="1:2" x14ac:dyDescent="0.35">
      <c r="A306" s="8" t="s">
        <v>96</v>
      </c>
      <c r="B306" s="9">
        <v>1</v>
      </c>
    </row>
    <row r="307" spans="1:2" ht="29" x14ac:dyDescent="0.35">
      <c r="A307" s="8" t="s">
        <v>533</v>
      </c>
      <c r="B307" s="9">
        <v>1</v>
      </c>
    </row>
    <row r="308" spans="1:2" x14ac:dyDescent="0.35">
      <c r="A308" s="8" t="s">
        <v>534</v>
      </c>
      <c r="B308" s="9">
        <v>1</v>
      </c>
    </row>
    <row r="309" spans="1:2" x14ac:dyDescent="0.35">
      <c r="A309" s="8" t="s">
        <v>535</v>
      </c>
      <c r="B309" s="9">
        <v>1</v>
      </c>
    </row>
    <row r="310" spans="1:2" x14ac:dyDescent="0.35">
      <c r="A310" s="8" t="s">
        <v>537</v>
      </c>
      <c r="B310" s="9">
        <v>1</v>
      </c>
    </row>
    <row r="311" spans="1:2" x14ac:dyDescent="0.35">
      <c r="A311" s="8" t="s">
        <v>538</v>
      </c>
      <c r="B311" s="9">
        <v>1</v>
      </c>
    </row>
    <row r="312" spans="1:2" x14ac:dyDescent="0.35">
      <c r="A312" s="8" t="s">
        <v>543</v>
      </c>
      <c r="B312" s="9">
        <v>1</v>
      </c>
    </row>
    <row r="313" spans="1:2" ht="29" x14ac:dyDescent="0.35">
      <c r="A313" s="8" t="s">
        <v>549</v>
      </c>
      <c r="B313" s="9">
        <v>1</v>
      </c>
    </row>
    <row r="314" spans="1:2" x14ac:dyDescent="0.35">
      <c r="A314" s="8" t="s">
        <v>552</v>
      </c>
      <c r="B314" s="9">
        <v>1</v>
      </c>
    </row>
    <row r="315" spans="1:2" x14ac:dyDescent="0.35">
      <c r="A315" s="8" t="s">
        <v>554</v>
      </c>
      <c r="B315" s="9">
        <v>1</v>
      </c>
    </row>
    <row r="316" spans="1:2" x14ac:dyDescent="0.35">
      <c r="A316" s="8" t="s">
        <v>555</v>
      </c>
      <c r="B316" s="9">
        <v>1</v>
      </c>
    </row>
    <row r="317" spans="1:2" x14ac:dyDescent="0.35">
      <c r="A317" s="8" t="s">
        <v>556</v>
      </c>
      <c r="B317" s="9">
        <v>1</v>
      </c>
    </row>
    <row r="318" spans="1:2" x14ac:dyDescent="0.35">
      <c r="A318" s="8" t="s">
        <v>557</v>
      </c>
      <c r="B318" s="9">
        <v>1</v>
      </c>
    </row>
    <row r="319" spans="1:2" x14ac:dyDescent="0.35">
      <c r="A319" s="8" t="s">
        <v>559</v>
      </c>
      <c r="B319" s="9">
        <v>1</v>
      </c>
    </row>
    <row r="320" spans="1:2" x14ac:dyDescent="0.35">
      <c r="A320" s="8" t="s">
        <v>560</v>
      </c>
      <c r="B320" s="9">
        <v>1</v>
      </c>
    </row>
    <row r="321" spans="1:2" x14ac:dyDescent="0.35">
      <c r="A321" s="8" t="s">
        <v>561</v>
      </c>
      <c r="B321" s="9">
        <v>1</v>
      </c>
    </row>
    <row r="322" spans="1:2" x14ac:dyDescent="0.35">
      <c r="A322" s="8" t="s">
        <v>564</v>
      </c>
      <c r="B322" s="9">
        <v>1</v>
      </c>
    </row>
    <row r="323" spans="1:2" ht="29" x14ac:dyDescent="0.35">
      <c r="A323" s="8" t="s">
        <v>565</v>
      </c>
      <c r="B323" s="9">
        <v>1</v>
      </c>
    </row>
    <row r="324" spans="1:2" x14ac:dyDescent="0.35">
      <c r="A324" s="8" t="s">
        <v>566</v>
      </c>
      <c r="B324" s="9">
        <v>1</v>
      </c>
    </row>
    <row r="325" spans="1:2" x14ac:dyDescent="0.35">
      <c r="A325" s="8" t="s">
        <v>568</v>
      </c>
      <c r="B325" s="9">
        <v>1</v>
      </c>
    </row>
    <row r="326" spans="1:2" x14ac:dyDescent="0.35">
      <c r="A326" s="8" t="s">
        <v>569</v>
      </c>
      <c r="B326" s="9">
        <v>1</v>
      </c>
    </row>
    <row r="327" spans="1:2" ht="29" x14ac:dyDescent="0.35">
      <c r="A327" s="8" t="s">
        <v>571</v>
      </c>
      <c r="B327" s="9">
        <v>1</v>
      </c>
    </row>
    <row r="328" spans="1:2" x14ac:dyDescent="0.35">
      <c r="A328" s="8" t="s">
        <v>572</v>
      </c>
      <c r="B328" s="9">
        <v>1</v>
      </c>
    </row>
    <row r="329" spans="1:2" ht="29" x14ac:dyDescent="0.35">
      <c r="A329" s="8" t="s">
        <v>573</v>
      </c>
      <c r="B329" s="9">
        <v>1</v>
      </c>
    </row>
    <row r="330" spans="1:2" ht="29" x14ac:dyDescent="0.35">
      <c r="A330" s="8" t="s">
        <v>574</v>
      </c>
      <c r="B330" s="9">
        <v>1</v>
      </c>
    </row>
    <row r="331" spans="1:2" ht="29" x14ac:dyDescent="0.35">
      <c r="A331" s="8" t="s">
        <v>575</v>
      </c>
      <c r="B331" s="9">
        <v>1</v>
      </c>
    </row>
    <row r="332" spans="1:2" x14ac:dyDescent="0.35">
      <c r="A332" s="8" t="s">
        <v>576</v>
      </c>
      <c r="B332" s="9">
        <v>1</v>
      </c>
    </row>
    <row r="333" spans="1:2" x14ac:dyDescent="0.35">
      <c r="A333" s="8" t="s">
        <v>109</v>
      </c>
      <c r="B333" s="9">
        <v>1</v>
      </c>
    </row>
    <row r="334" spans="1:2" ht="29" x14ac:dyDescent="0.35">
      <c r="A334" s="8" t="s">
        <v>577</v>
      </c>
      <c r="B334" s="9">
        <v>1</v>
      </c>
    </row>
    <row r="335" spans="1:2" ht="29" x14ac:dyDescent="0.35">
      <c r="A335" s="8" t="s">
        <v>110</v>
      </c>
      <c r="B335" s="9">
        <v>1</v>
      </c>
    </row>
    <row r="336" spans="1:2" ht="29" x14ac:dyDescent="0.35">
      <c r="A336" s="8" t="s">
        <v>579</v>
      </c>
      <c r="B336" s="9">
        <v>1</v>
      </c>
    </row>
    <row r="337" spans="1:2" x14ac:dyDescent="0.35">
      <c r="A337" s="8" t="s">
        <v>580</v>
      </c>
      <c r="B337" s="9">
        <v>1</v>
      </c>
    </row>
    <row r="338" spans="1:2" x14ac:dyDescent="0.35">
      <c r="A338" s="8" t="s">
        <v>581</v>
      </c>
      <c r="B338" s="9">
        <v>1</v>
      </c>
    </row>
    <row r="339" spans="1:2" x14ac:dyDescent="0.35">
      <c r="A339" s="8" t="s">
        <v>111</v>
      </c>
      <c r="B339" s="9">
        <v>1</v>
      </c>
    </row>
    <row r="340" spans="1:2" x14ac:dyDescent="0.35">
      <c r="A340" s="8" t="s">
        <v>585</v>
      </c>
      <c r="B340" s="9">
        <v>1</v>
      </c>
    </row>
    <row r="341" spans="1:2" x14ac:dyDescent="0.35">
      <c r="A341" s="8" t="s">
        <v>588</v>
      </c>
      <c r="B341" s="9">
        <v>1</v>
      </c>
    </row>
    <row r="342" spans="1:2" x14ac:dyDescent="0.35">
      <c r="A342" s="8" t="s">
        <v>590</v>
      </c>
      <c r="B342" s="9">
        <v>1</v>
      </c>
    </row>
    <row r="343" spans="1:2" x14ac:dyDescent="0.35">
      <c r="A343" s="8" t="s">
        <v>591</v>
      </c>
      <c r="B343" s="9">
        <v>1</v>
      </c>
    </row>
    <row r="344" spans="1:2" x14ac:dyDescent="0.35">
      <c r="A344" s="8" t="s">
        <v>592</v>
      </c>
      <c r="B344" s="9">
        <v>1</v>
      </c>
    </row>
    <row r="345" spans="1:2" x14ac:dyDescent="0.35">
      <c r="A345" s="8" t="s">
        <v>593</v>
      </c>
      <c r="B345" s="9">
        <v>1</v>
      </c>
    </row>
    <row r="346" spans="1:2" ht="43.5" x14ac:dyDescent="0.35">
      <c r="A346" s="8" t="s">
        <v>598</v>
      </c>
      <c r="B346" s="9">
        <v>1</v>
      </c>
    </row>
    <row r="347" spans="1:2" x14ac:dyDescent="0.35">
      <c r="A347" s="8" t="s">
        <v>602</v>
      </c>
      <c r="B347" s="9">
        <v>1</v>
      </c>
    </row>
    <row r="348" spans="1:2" x14ac:dyDescent="0.35">
      <c r="A348" s="8" t="s">
        <v>603</v>
      </c>
      <c r="B348" s="9">
        <v>1</v>
      </c>
    </row>
    <row r="349" spans="1:2" x14ac:dyDescent="0.35">
      <c r="A349" s="8" t="s">
        <v>606</v>
      </c>
      <c r="B349" s="9">
        <v>1</v>
      </c>
    </row>
    <row r="350" spans="1:2" ht="29" x14ac:dyDescent="0.35">
      <c r="A350" s="8" t="s">
        <v>610</v>
      </c>
      <c r="B350" s="9">
        <v>1</v>
      </c>
    </row>
    <row r="351" spans="1:2" x14ac:dyDescent="0.35">
      <c r="A351" s="10" t="s">
        <v>116</v>
      </c>
      <c r="B351" s="11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Arbeitsstellen aller JG</vt:lpstr>
      <vt:lpstr>JG 17</vt:lpstr>
      <vt:lpstr>JG 18</vt:lpstr>
      <vt:lpstr>JG 19</vt:lpstr>
      <vt:lpstr>JG 20</vt:lpstr>
      <vt:lpstr>JG 21</vt:lpstr>
      <vt:lpstr>JG Übersicht</vt:lpstr>
      <vt:lpstr>Arbeitgeber Aufnahme</vt:lpstr>
      <vt:lpstr>Praktikum &amp; Werkstudium</vt:lpstr>
      <vt:lpstr>Freelance</vt:lpstr>
      <vt:lpstr>Festanstellung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Bauer</dc:creator>
  <cp:lastModifiedBy>Hannah Bauer</cp:lastModifiedBy>
  <dcterms:created xsi:type="dcterms:W3CDTF">2022-05-26T15:42:31Z</dcterms:created>
  <dcterms:modified xsi:type="dcterms:W3CDTF">2022-06-18T19:44:50Z</dcterms:modified>
</cp:coreProperties>
</file>