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half_power_8b3f_16_49_57 - Copy" sheetId="1" r:id="rId1"/>
  </sheets>
  <calcPr calcId="145621"/>
</workbook>
</file>

<file path=xl/calcChain.xml><?xml version="1.0" encoding="utf-8"?>
<calcChain xmlns="http://schemas.openxmlformats.org/spreadsheetml/2006/main">
  <c r="C614" i="1" l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</calcChain>
</file>

<file path=xl/sharedStrings.xml><?xml version="1.0" encoding="utf-8"?>
<sst xmlns="http://schemas.openxmlformats.org/spreadsheetml/2006/main" count="32" uniqueCount="3">
  <si>
    <t>-34.000 (strong)</t>
  </si>
  <si>
    <t>-35.000 (strong)</t>
  </si>
  <si>
    <t>-32.000 (strong)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</si>
</sst>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4"/>
  <sheetViews>
    <sheetView tabSelected="1" workbookViewId="0">
      <selection activeCell="G11" sqref="G11"/>
    </sheetView>
  </sheetViews>
  <sheetFormatPr defaultRowHeight="15" x14ac:dyDescent="0.25"/>
  <cols>
    <col min="2" max="2" width="15.28515625" bestFit="1" customWidth="1"/>
    <col min="3" max="3" width="26.7109375" style="1" bestFit="1" customWidth="1"/>
    <col min="4" max="4" width="14.85546875" bestFit="1" customWidth="1"/>
  </cols>
  <sheetData>
    <row r="1" spans="1:4" x14ac:dyDescent="0.25">
      <c r="A1">
        <v>37</v>
      </c>
      <c r="B1" t="str">
        <f>"00:00:00.000000"</f>
        <v>00:00:00.000000</v>
      </c>
      <c r="C1" s="1" t="str">
        <f>"3:49:34.006862"</f>
        <v>3:49:34.006862</v>
      </c>
      <c r="D1">
        <v>-81</v>
      </c>
    </row>
    <row r="2" spans="1:4" x14ac:dyDescent="0.25">
      <c r="A2">
        <v>38</v>
      </c>
      <c r="B2" t="str">
        <f>" 00:00:00.000698"</f>
        <v xml:space="preserve"> 00:00:00.000698</v>
      </c>
      <c r="C2" s="1" t="str">
        <f>"3:49:34.007560"</f>
        <v>3:49:34.007560</v>
      </c>
      <c r="D2">
        <v>-78</v>
      </c>
    </row>
    <row r="3" spans="1:4" x14ac:dyDescent="0.25">
      <c r="A3">
        <v>37</v>
      </c>
      <c r="B3" t="str">
        <f>" 00:00:01.237833"</f>
        <v xml:space="preserve"> 00:00:01.237833</v>
      </c>
      <c r="C3" s="1" t="str">
        <f>"3:49:35.245393"</f>
        <v>3:49:35.245393</v>
      </c>
      <c r="D3">
        <v>-81</v>
      </c>
    </row>
    <row r="4" spans="1:4" x14ac:dyDescent="0.25">
      <c r="A4">
        <v>38</v>
      </c>
      <c r="B4" t="str">
        <f>" 00:00:00.000697"</f>
        <v xml:space="preserve"> 00:00:00.000697</v>
      </c>
      <c r="C4" s="1" t="str">
        <f>"3:49:35.246090"</f>
        <v>3:49:35.246090</v>
      </c>
      <c r="D4">
        <v>-79</v>
      </c>
    </row>
    <row r="5" spans="1:4" x14ac:dyDescent="0.25">
      <c r="A5">
        <v>39</v>
      </c>
      <c r="B5" t="str">
        <f>" 00:00:00.000697"</f>
        <v xml:space="preserve"> 00:00:00.000697</v>
      </c>
      <c r="C5" s="1" t="str">
        <f>"3:49:35.246787"</f>
        <v>3:49:35.246787</v>
      </c>
      <c r="D5">
        <v>-82</v>
      </c>
    </row>
    <row r="6" spans="1:4" x14ac:dyDescent="0.25">
      <c r="A6">
        <v>38</v>
      </c>
      <c r="B6" t="str">
        <f>" 00:00:01.243821"</f>
        <v xml:space="preserve"> 00:00:01.243821</v>
      </c>
      <c r="C6" s="1" t="str">
        <f>"3:49:36.490608"</f>
        <v>3:49:36.490608</v>
      </c>
      <c r="D6">
        <v>-79</v>
      </c>
    </row>
    <row r="7" spans="1:4" x14ac:dyDescent="0.25">
      <c r="A7">
        <v>39</v>
      </c>
      <c r="B7" t="str">
        <f>" 00:00:00.000697"</f>
        <v xml:space="preserve"> 00:00:00.000697</v>
      </c>
      <c r="C7" s="1" t="str">
        <f>"3:49:36.491305"</f>
        <v>3:49:36.491305</v>
      </c>
      <c r="D7">
        <v>-84</v>
      </c>
    </row>
    <row r="8" spans="1:4" x14ac:dyDescent="0.25">
      <c r="A8">
        <v>37</v>
      </c>
      <c r="B8" t="str">
        <f>" 00:00:01.265419"</f>
        <v xml:space="preserve"> 00:00:01.265419</v>
      </c>
      <c r="C8" s="1" t="str">
        <f>"3:49:37.756723"</f>
        <v>3:49:37.756723</v>
      </c>
      <c r="D8">
        <v>-84</v>
      </c>
    </row>
    <row r="9" spans="1:4" x14ac:dyDescent="0.25">
      <c r="A9">
        <v>38</v>
      </c>
      <c r="B9" t="str">
        <f>" 00:00:00.000697"</f>
        <v xml:space="preserve"> 00:00:00.000697</v>
      </c>
      <c r="C9" s="1" t="str">
        <f>"3:49:37.757421"</f>
        <v>3:49:37.757421</v>
      </c>
      <c r="D9">
        <v>-80</v>
      </c>
    </row>
    <row r="10" spans="1:4" x14ac:dyDescent="0.25">
      <c r="A10">
        <v>39</v>
      </c>
      <c r="B10" t="str">
        <f>" 00:00:00.000697"</f>
        <v xml:space="preserve"> 00:00:00.000697</v>
      </c>
      <c r="C10" s="1" t="str">
        <f>"3:49:37.758117"</f>
        <v>3:49:37.758117</v>
      </c>
      <c r="D10">
        <v>-82</v>
      </c>
    </row>
    <row r="11" spans="1:4" x14ac:dyDescent="0.25">
      <c r="A11">
        <v>38</v>
      </c>
      <c r="B11" t="str">
        <f>" 00:00:01.232082"</f>
        <v xml:space="preserve"> 00:00:01.232082</v>
      </c>
      <c r="C11" s="1" t="str">
        <f>"3:49:38.990199"</f>
        <v>3:49:38.990199</v>
      </c>
      <c r="D11">
        <v>-80</v>
      </c>
    </row>
    <row r="12" spans="1:4" x14ac:dyDescent="0.25">
      <c r="A12">
        <v>38</v>
      </c>
      <c r="B12" t="str">
        <f>" 00:00:01.254075"</f>
        <v xml:space="preserve"> 00:00:01.254075</v>
      </c>
      <c r="C12" s="1" t="str">
        <f>"3:49:40.244274"</f>
        <v>3:49:40.244274</v>
      </c>
      <c r="D12">
        <v>-79</v>
      </c>
    </row>
    <row r="13" spans="1:4" x14ac:dyDescent="0.25">
      <c r="A13">
        <v>38</v>
      </c>
      <c r="B13" t="str">
        <f>" 00:00:01.239329"</f>
        <v xml:space="preserve"> 00:00:01.239329</v>
      </c>
      <c r="C13" s="1" t="str">
        <f>"3:49:41.483602"</f>
        <v>3:49:41.483602</v>
      </c>
      <c r="D13">
        <v>-79</v>
      </c>
    </row>
    <row r="14" spans="1:4" x14ac:dyDescent="0.25">
      <c r="A14">
        <v>37</v>
      </c>
      <c r="B14" t="str">
        <f>" 00:00:01.247001"</f>
        <v xml:space="preserve"> 00:00:01.247001</v>
      </c>
      <c r="C14" s="1" t="str">
        <f>"3:49:42.730603"</f>
        <v>3:49:42.730603</v>
      </c>
      <c r="D14">
        <v>-81</v>
      </c>
    </row>
    <row r="15" spans="1:4" x14ac:dyDescent="0.25">
      <c r="A15">
        <v>37</v>
      </c>
      <c r="B15" t="str">
        <f>" 00:00:01.245533"</f>
        <v xml:space="preserve"> 00:00:01.245533</v>
      </c>
      <c r="C15" s="1" t="str">
        <f>"3:49:43.976135"</f>
        <v>3:49:43.976135</v>
      </c>
      <c r="D15">
        <v>-82</v>
      </c>
    </row>
    <row r="16" spans="1:4" x14ac:dyDescent="0.25">
      <c r="A16">
        <v>38</v>
      </c>
      <c r="B16" t="str">
        <f>" 00:00:00.000697"</f>
        <v xml:space="preserve"> 00:00:00.000697</v>
      </c>
      <c r="C16" s="1" t="str">
        <f>"3:49:43.976833"</f>
        <v>3:49:43.976833</v>
      </c>
      <c r="D16">
        <v>-80</v>
      </c>
    </row>
    <row r="17" spans="1:4" x14ac:dyDescent="0.25">
      <c r="A17">
        <v>37</v>
      </c>
      <c r="B17" t="str">
        <f>" 00:00:01.247432"</f>
        <v xml:space="preserve"> 00:00:01.247432</v>
      </c>
      <c r="C17" s="1" t="str">
        <f>"3:49:45.224264"</f>
        <v>3:49:45.224264</v>
      </c>
      <c r="D17">
        <v>-81</v>
      </c>
    </row>
    <row r="18" spans="1:4" x14ac:dyDescent="0.25">
      <c r="A18">
        <v>38</v>
      </c>
      <c r="B18" t="str">
        <f>" 00:00:00.000697"</f>
        <v xml:space="preserve"> 00:00:00.000697</v>
      </c>
      <c r="C18" s="1" t="str">
        <f>"3:49:45.224961"</f>
        <v>3:49:45.224961</v>
      </c>
      <c r="D18">
        <v>-80</v>
      </c>
    </row>
    <row r="19" spans="1:4" x14ac:dyDescent="0.25">
      <c r="A19">
        <v>38</v>
      </c>
      <c r="B19" t="str">
        <f>" 00:00:02.496954"</f>
        <v xml:space="preserve"> 00:00:02.496954</v>
      </c>
      <c r="C19" s="1" t="str">
        <f>"3:49:47.721915"</f>
        <v>3:49:47.721915</v>
      </c>
      <c r="D19">
        <v>-79</v>
      </c>
    </row>
    <row r="20" spans="1:4" x14ac:dyDescent="0.25">
      <c r="A20">
        <v>37</v>
      </c>
      <c r="B20" t="str">
        <f>" 00:00:02.517349"</f>
        <v xml:space="preserve"> 00:00:02.517349</v>
      </c>
      <c r="C20" s="1" t="str">
        <f>"3:49:50.239264"</f>
        <v>3:49:50.239264</v>
      </c>
      <c r="D20">
        <v>-81</v>
      </c>
    </row>
    <row r="21" spans="1:4" x14ac:dyDescent="0.25">
      <c r="A21">
        <v>38</v>
      </c>
      <c r="B21" t="str">
        <f>" 00:00:00.000697"</f>
        <v xml:space="preserve"> 00:00:00.000697</v>
      </c>
      <c r="C21" s="1" t="str">
        <f>"3:49:50.239962"</f>
        <v>3:49:50.239962</v>
      </c>
      <c r="D21">
        <v>-78</v>
      </c>
    </row>
    <row r="22" spans="1:4" x14ac:dyDescent="0.25">
      <c r="A22">
        <v>38</v>
      </c>
      <c r="B22" t="str">
        <f>" 00:00:01.206718"</f>
        <v xml:space="preserve"> 00:00:01.206718</v>
      </c>
      <c r="C22" s="1" t="str">
        <f>"3:49:51.446679"</f>
        <v>3:49:51.446679</v>
      </c>
      <c r="D22">
        <v>-79</v>
      </c>
    </row>
    <row r="23" spans="1:4" x14ac:dyDescent="0.25">
      <c r="A23">
        <v>37</v>
      </c>
      <c r="B23" t="str">
        <f>" 00:00:02.500547"</f>
        <v xml:space="preserve"> 00:00:02.500547</v>
      </c>
      <c r="C23" s="1" t="str">
        <f>"3:49:53.947226"</f>
        <v>3:49:53.947226</v>
      </c>
      <c r="D23">
        <v>-83</v>
      </c>
    </row>
    <row r="24" spans="1:4" x14ac:dyDescent="0.25">
      <c r="A24">
        <v>38</v>
      </c>
      <c r="B24" t="str">
        <f>" 00:00:00.000697"</f>
        <v xml:space="preserve"> 00:00:00.000697</v>
      </c>
      <c r="C24" s="1" t="str">
        <f>"3:49:53.947923"</f>
        <v>3:49:53.947923</v>
      </c>
      <c r="D24">
        <v>-79</v>
      </c>
    </row>
    <row r="25" spans="1:4" x14ac:dyDescent="0.25">
      <c r="A25">
        <v>37</v>
      </c>
      <c r="B25" t="str">
        <f>" 00:00:01.243463"</f>
        <v xml:space="preserve"> 00:00:01.243463</v>
      </c>
      <c r="C25" s="1" t="str">
        <f>"3:49:55.191386"</f>
        <v>3:49:55.191386</v>
      </c>
      <c r="D25">
        <v>-80</v>
      </c>
    </row>
    <row r="26" spans="1:4" x14ac:dyDescent="0.25">
      <c r="A26">
        <v>38</v>
      </c>
      <c r="B26" t="str">
        <f>" 00:00:00.000697"</f>
        <v xml:space="preserve"> 00:00:00.000697</v>
      </c>
      <c r="C26" s="1" t="str">
        <f>"3:49:55.192083"</f>
        <v>3:49:55.192083</v>
      </c>
      <c r="D26">
        <v>-79</v>
      </c>
    </row>
    <row r="27" spans="1:4" x14ac:dyDescent="0.25">
      <c r="A27">
        <v>38</v>
      </c>
      <c r="B27" t="str">
        <f>" 00:00:01.255179"</f>
        <v xml:space="preserve"> 00:00:01.255179</v>
      </c>
      <c r="C27" s="1" t="str">
        <f>"3:49:56.447262"</f>
        <v>3:49:56.447262</v>
      </c>
      <c r="D27">
        <v>-78</v>
      </c>
    </row>
    <row r="28" spans="1:4" x14ac:dyDescent="0.25">
      <c r="A28">
        <v>37</v>
      </c>
      <c r="B28" t="str">
        <f>" 00:00:01.246407"</f>
        <v xml:space="preserve"> 00:00:01.246407</v>
      </c>
      <c r="C28" s="1" t="str">
        <f>"3:49:57.693668"</f>
        <v>3:49:57.693668</v>
      </c>
      <c r="D28">
        <v>-81</v>
      </c>
    </row>
    <row r="29" spans="1:4" x14ac:dyDescent="0.25">
      <c r="A29">
        <v>38</v>
      </c>
      <c r="B29" t="str">
        <f>" 00:00:00.000697"</f>
        <v xml:space="preserve"> 00:00:00.000697</v>
      </c>
      <c r="C29" s="1" t="str">
        <f>"3:49:57.694365"</f>
        <v>3:49:57.694365</v>
      </c>
      <c r="D29">
        <v>-79</v>
      </c>
    </row>
    <row r="30" spans="1:4" x14ac:dyDescent="0.25">
      <c r="A30">
        <v>37</v>
      </c>
      <c r="B30" t="str">
        <f>" 00:00:03.728091"</f>
        <v xml:space="preserve"> 00:00:03.728091</v>
      </c>
      <c r="C30" s="1" t="str">
        <f>"3:50:01.422456"</f>
        <v>3:50:01.422456</v>
      </c>
      <c r="D30">
        <v>-81</v>
      </c>
    </row>
    <row r="31" spans="1:4" x14ac:dyDescent="0.25">
      <c r="A31">
        <v>38</v>
      </c>
      <c r="B31" t="str">
        <f>" 00:00:00.000697"</f>
        <v xml:space="preserve"> 00:00:00.000697</v>
      </c>
      <c r="C31" s="1" t="str">
        <f>"3:50:01.423153"</f>
        <v>3:50:01.423153</v>
      </c>
      <c r="D31">
        <v>-78</v>
      </c>
    </row>
    <row r="32" spans="1:4" x14ac:dyDescent="0.25">
      <c r="A32">
        <v>37</v>
      </c>
      <c r="B32" t="str">
        <f>" 00:00:01.252426"</f>
        <v xml:space="preserve"> 00:00:01.252426</v>
      </c>
      <c r="C32" s="1" t="str">
        <f>"3:50:02.675579"</f>
        <v>3:50:02.675579</v>
      </c>
      <c r="D32">
        <v>-81</v>
      </c>
    </row>
    <row r="33" spans="1:4" x14ac:dyDescent="0.25">
      <c r="A33">
        <v>38</v>
      </c>
      <c r="B33" t="str">
        <f>" 00:00:00.000697"</f>
        <v xml:space="preserve"> 00:00:00.000697</v>
      </c>
      <c r="C33" s="1" t="str">
        <f>"3:50:02.676277"</f>
        <v>3:50:02.676277</v>
      </c>
      <c r="D33">
        <v>-78</v>
      </c>
    </row>
    <row r="34" spans="1:4" x14ac:dyDescent="0.25">
      <c r="A34">
        <v>37</v>
      </c>
      <c r="B34" t="str">
        <f>" 00:00:02.515895"</f>
        <v xml:space="preserve"> 00:00:02.515895</v>
      </c>
      <c r="C34" s="1" t="str">
        <f>"3:50:05.192172"</f>
        <v>3:50:05.192172</v>
      </c>
      <c r="D34">
        <v>-80</v>
      </c>
    </row>
    <row r="35" spans="1:4" x14ac:dyDescent="0.25">
      <c r="A35">
        <v>38</v>
      </c>
      <c r="B35" t="str">
        <f>" 00:00:00.000697"</f>
        <v xml:space="preserve"> 00:00:00.000697</v>
      </c>
      <c r="C35" s="1" t="str">
        <f>"3:50:05.192869"</f>
        <v>3:50:05.192869</v>
      </c>
      <c r="D35">
        <v>-78</v>
      </c>
    </row>
    <row r="36" spans="1:4" x14ac:dyDescent="0.25">
      <c r="A36">
        <v>37</v>
      </c>
      <c r="B36" t="str">
        <f>" 00:00:01.205924"</f>
        <v xml:space="preserve"> 00:00:01.205924</v>
      </c>
      <c r="C36" s="1" t="str">
        <f>"3:50:06.398793"</f>
        <v>3:50:06.398793</v>
      </c>
      <c r="D36">
        <v>-81</v>
      </c>
    </row>
    <row r="37" spans="1:4" x14ac:dyDescent="0.25">
      <c r="A37">
        <v>38</v>
      </c>
      <c r="B37" t="str">
        <f>" 00:00:04.987835"</f>
        <v xml:space="preserve"> 00:00:04.987835</v>
      </c>
      <c r="C37" s="1" t="str">
        <f>"3:50:11.386628"</f>
        <v>3:50:11.386628</v>
      </c>
      <c r="D37">
        <v>-80</v>
      </c>
    </row>
    <row r="38" spans="1:4" x14ac:dyDescent="0.25">
      <c r="A38">
        <v>38</v>
      </c>
      <c r="B38" t="str">
        <f>" 00:00:01.247829"</f>
        <v xml:space="preserve"> 00:00:01.247829</v>
      </c>
      <c r="C38" s="1" t="str">
        <f>"3:50:12.634456"</f>
        <v>3:50:12.634456</v>
      </c>
      <c r="D38">
        <v>-79</v>
      </c>
    </row>
    <row r="39" spans="1:4" x14ac:dyDescent="0.25">
      <c r="A39">
        <v>37</v>
      </c>
      <c r="B39" t="str">
        <f>" 00:00:01.251882"</f>
        <v xml:space="preserve"> 00:00:01.251882</v>
      </c>
      <c r="C39" s="1" t="str">
        <f>"3:50:13.886338"</f>
        <v>3:50:13.886338</v>
      </c>
      <c r="D39">
        <v>-81</v>
      </c>
    </row>
    <row r="40" spans="1:4" x14ac:dyDescent="0.25">
      <c r="A40">
        <v>38</v>
      </c>
      <c r="B40" t="str">
        <f>" 00:00:00.000697"</f>
        <v xml:space="preserve"> 00:00:00.000697</v>
      </c>
      <c r="C40" s="1" t="str">
        <f>"3:50:13.887035"</f>
        <v>3:50:13.887035</v>
      </c>
      <c r="D40">
        <v>-81</v>
      </c>
    </row>
    <row r="41" spans="1:4" x14ac:dyDescent="0.25">
      <c r="A41">
        <v>37</v>
      </c>
      <c r="B41" t="str">
        <f>" 00:00:01.267777"</f>
        <v xml:space="preserve"> 00:00:01.267777</v>
      </c>
      <c r="C41" s="1" t="str">
        <f>"3:50:15.154811"</f>
        <v>3:50:15.154811</v>
      </c>
      <c r="D41">
        <v>-81</v>
      </c>
    </row>
    <row r="42" spans="1:4" x14ac:dyDescent="0.25">
      <c r="A42">
        <v>38</v>
      </c>
      <c r="B42" t="str">
        <f>" 00:00:00.000697"</f>
        <v xml:space="preserve"> 00:00:00.000697</v>
      </c>
      <c r="C42" s="1" t="str">
        <f>"3:50:15.155509"</f>
        <v>3:50:15.155509</v>
      </c>
      <c r="D42">
        <v>-81</v>
      </c>
    </row>
    <row r="43" spans="1:4" x14ac:dyDescent="0.25">
      <c r="A43">
        <v>39</v>
      </c>
      <c r="B43" t="str">
        <f>" 00:00:00.001199"</f>
        <v xml:space="preserve"> 00:00:00.001199</v>
      </c>
      <c r="C43" s="1" t="str">
        <f>"3:50:15.156708"</f>
        <v>3:50:15.156708</v>
      </c>
      <c r="D43" t="s">
        <v>0</v>
      </c>
    </row>
    <row r="44" spans="1:4" x14ac:dyDescent="0.25">
      <c r="A44">
        <v>37</v>
      </c>
      <c r="B44" t="str">
        <f>" 00:00:01.216212"</f>
        <v xml:space="preserve"> 00:00:01.216212</v>
      </c>
      <c r="C44" s="1" t="str">
        <f>"3:50:16.372920"</f>
        <v>3:50:16.372920</v>
      </c>
      <c r="D44">
        <v>-81</v>
      </c>
    </row>
    <row r="45" spans="1:4" x14ac:dyDescent="0.25">
      <c r="A45">
        <v>38</v>
      </c>
      <c r="B45" t="str">
        <f>" 00:00:00.000697"</f>
        <v xml:space="preserve"> 00:00:00.000697</v>
      </c>
      <c r="C45" s="1" t="str">
        <f>"3:50:16.373617"</f>
        <v>3:50:16.373617</v>
      </c>
      <c r="D45">
        <v>-80</v>
      </c>
    </row>
    <row r="46" spans="1:4" x14ac:dyDescent="0.25">
      <c r="A46">
        <v>39</v>
      </c>
      <c r="B46" t="str">
        <f>" 00:00:00.001199"</f>
        <v xml:space="preserve"> 00:00:00.001199</v>
      </c>
      <c r="C46" s="1" t="str">
        <f>"3:50:16.374816"</f>
        <v>3:50:16.374816</v>
      </c>
      <c r="D46" t="s">
        <v>0</v>
      </c>
    </row>
    <row r="47" spans="1:4" x14ac:dyDescent="0.25">
      <c r="A47">
        <v>37</v>
      </c>
      <c r="B47" t="str">
        <f>" 00:00:03.727653"</f>
        <v xml:space="preserve"> 00:00:03.727653</v>
      </c>
      <c r="C47" s="1" t="str">
        <f>"3:50:20.102469"</f>
        <v>3:50:20.102469</v>
      </c>
      <c r="D47">
        <v>-79</v>
      </c>
    </row>
    <row r="48" spans="1:4" x14ac:dyDescent="0.25">
      <c r="A48">
        <v>37</v>
      </c>
      <c r="B48" t="str">
        <f>" 00:00:01.264295"</f>
        <v xml:space="preserve"> 00:00:01.264295</v>
      </c>
      <c r="C48" s="1" t="str">
        <f>"3:50:21.366763"</f>
        <v>3:50:21.366763</v>
      </c>
      <c r="D48">
        <v>-79</v>
      </c>
    </row>
    <row r="49" spans="1:4" x14ac:dyDescent="0.25">
      <c r="A49">
        <v>37</v>
      </c>
      <c r="B49" t="str">
        <f>" 00:00:02.488004"</f>
        <v xml:space="preserve"> 00:00:02.488004</v>
      </c>
      <c r="C49" s="1" t="str">
        <f>"3:50:23.854767"</f>
        <v>3:50:23.854767</v>
      </c>
      <c r="D49">
        <v>-81</v>
      </c>
    </row>
    <row r="50" spans="1:4" x14ac:dyDescent="0.25">
      <c r="A50">
        <v>38</v>
      </c>
      <c r="B50" t="str">
        <f>" 00:00:00.000697"</f>
        <v xml:space="preserve"> 00:00:00.000697</v>
      </c>
      <c r="C50" s="1" t="str">
        <f>"3:50:23.855465"</f>
        <v>3:50:23.855465</v>
      </c>
      <c r="D50">
        <v>-79</v>
      </c>
    </row>
    <row r="51" spans="1:4" x14ac:dyDescent="0.25">
      <c r="A51">
        <v>39</v>
      </c>
      <c r="B51" t="str">
        <f>" 00:00:00.000697"</f>
        <v xml:space="preserve"> 00:00:00.000697</v>
      </c>
      <c r="C51" s="1" t="str">
        <f>"3:50:23.856162"</f>
        <v>3:50:23.856162</v>
      </c>
      <c r="D51">
        <v>-81</v>
      </c>
    </row>
    <row r="52" spans="1:4" x14ac:dyDescent="0.25">
      <c r="A52">
        <v>37</v>
      </c>
      <c r="B52" t="str">
        <f>" 00:00:06.218056"</f>
        <v xml:space="preserve"> 00:00:06.218056</v>
      </c>
      <c r="C52" s="1" t="str">
        <f>"3:50:30.074217"</f>
        <v>3:50:30.074217</v>
      </c>
      <c r="D52">
        <v>-81</v>
      </c>
    </row>
    <row r="53" spans="1:4" x14ac:dyDescent="0.25">
      <c r="A53">
        <v>39</v>
      </c>
      <c r="B53" t="str">
        <f>" 00:00:00.001897"</f>
        <v xml:space="preserve"> 00:00:00.001897</v>
      </c>
      <c r="C53" s="1" t="str">
        <f>"3:50:30.076114"</f>
        <v>3:50:30.076114</v>
      </c>
      <c r="D53" t="s">
        <v>1</v>
      </c>
    </row>
    <row r="54" spans="1:4" x14ac:dyDescent="0.25">
      <c r="A54">
        <v>37</v>
      </c>
      <c r="B54" t="str">
        <f>" 00:00:01.248706"</f>
        <v xml:space="preserve"> 00:00:01.248706</v>
      </c>
      <c r="C54" s="1" t="str">
        <f>"3:50:31.324820"</f>
        <v>3:50:31.324820</v>
      </c>
      <c r="D54">
        <v>-81</v>
      </c>
    </row>
    <row r="55" spans="1:4" x14ac:dyDescent="0.25">
      <c r="A55">
        <v>38</v>
      </c>
      <c r="B55" t="str">
        <f>" 00:00:00.000697"</f>
        <v xml:space="preserve"> 00:00:00.000697</v>
      </c>
      <c r="C55" s="1" t="str">
        <f>"3:50:31.325517"</f>
        <v>3:50:31.325517</v>
      </c>
      <c r="D55">
        <v>-79</v>
      </c>
    </row>
    <row r="56" spans="1:4" x14ac:dyDescent="0.25">
      <c r="A56">
        <v>38</v>
      </c>
      <c r="B56" t="str">
        <f>" 00:00:02.499058"</f>
        <v xml:space="preserve"> 00:00:02.499058</v>
      </c>
      <c r="C56" s="1" t="str">
        <f>"3:50:33.824575"</f>
        <v>3:50:33.824575</v>
      </c>
      <c r="D56">
        <v>-81</v>
      </c>
    </row>
    <row r="57" spans="1:4" x14ac:dyDescent="0.25">
      <c r="A57">
        <v>38</v>
      </c>
      <c r="B57" t="str">
        <f>" 00:00:01.241229"</f>
        <v xml:space="preserve"> 00:00:01.241229</v>
      </c>
      <c r="C57" s="1" t="str">
        <f>"3:50:35.065804"</f>
        <v>3:50:35.065804</v>
      </c>
      <c r="D57">
        <v>-81</v>
      </c>
    </row>
    <row r="58" spans="1:4" x14ac:dyDescent="0.25">
      <c r="A58">
        <v>37</v>
      </c>
      <c r="B58" t="str">
        <f>" 00:00:01.242581"</f>
        <v xml:space="preserve"> 00:00:01.242581</v>
      </c>
      <c r="C58" s="1" t="str">
        <f>"3:50:36.308385"</f>
        <v>3:50:36.308385</v>
      </c>
      <c r="D58">
        <v>-81</v>
      </c>
    </row>
    <row r="59" spans="1:4" x14ac:dyDescent="0.25">
      <c r="A59">
        <v>38</v>
      </c>
      <c r="B59" t="str">
        <f>" 00:00:00.000697"</f>
        <v xml:space="preserve"> 00:00:00.000697</v>
      </c>
      <c r="C59" s="1" t="str">
        <f>"3:50:36.309083"</f>
        <v>3:50:36.309083</v>
      </c>
      <c r="D59">
        <v>-79</v>
      </c>
    </row>
    <row r="60" spans="1:4" x14ac:dyDescent="0.25">
      <c r="A60">
        <v>38</v>
      </c>
      <c r="B60" t="str">
        <f>" 00:00:01.278536"</f>
        <v xml:space="preserve"> 00:00:01.278536</v>
      </c>
      <c r="C60" s="1" t="str">
        <f>"3:50:37.587618"</f>
        <v>3:50:37.587618</v>
      </c>
      <c r="D60">
        <v>-79</v>
      </c>
    </row>
    <row r="61" spans="1:4" x14ac:dyDescent="0.25">
      <c r="A61">
        <v>37</v>
      </c>
      <c r="B61" t="str">
        <f>" 00:00:01.243832"</f>
        <v xml:space="preserve"> 00:00:01.243832</v>
      </c>
      <c r="C61" s="1" t="str">
        <f>"3:50:38.831450"</f>
        <v>3:50:38.831450</v>
      </c>
      <c r="D61">
        <v>-81</v>
      </c>
    </row>
    <row r="62" spans="1:4" x14ac:dyDescent="0.25">
      <c r="A62">
        <v>38</v>
      </c>
      <c r="B62" t="str">
        <f>" 00:00:00.000697"</f>
        <v xml:space="preserve"> 00:00:00.000697</v>
      </c>
      <c r="C62" s="1" t="str">
        <f>"3:50:38.832147"</f>
        <v>3:50:38.832147</v>
      </c>
      <c r="D62">
        <v>-80</v>
      </c>
    </row>
    <row r="63" spans="1:4" x14ac:dyDescent="0.25">
      <c r="A63">
        <v>37</v>
      </c>
      <c r="B63" t="str">
        <f>" 00:00:01.213677"</f>
        <v xml:space="preserve"> 00:00:01.213677</v>
      </c>
      <c r="C63" s="1" t="str">
        <f>"3:50:40.045824"</f>
        <v>3:50:40.045824</v>
      </c>
      <c r="D63">
        <v>-81</v>
      </c>
    </row>
    <row r="64" spans="1:4" x14ac:dyDescent="0.25">
      <c r="A64">
        <v>37</v>
      </c>
      <c r="B64" t="str">
        <f>" 00:00:03.736748"</f>
        <v xml:space="preserve"> 00:00:03.736748</v>
      </c>
      <c r="C64" s="1" t="str">
        <f>"3:50:43.782572"</f>
        <v>3:50:43.782572</v>
      </c>
      <c r="D64">
        <v>-81</v>
      </c>
    </row>
    <row r="65" spans="1:4" x14ac:dyDescent="0.25">
      <c r="A65">
        <v>38</v>
      </c>
      <c r="B65" t="str">
        <f>" 00:00:00.000697"</f>
        <v xml:space="preserve"> 00:00:00.000697</v>
      </c>
      <c r="C65" s="1" t="str">
        <f>"3:50:43.783269"</f>
        <v>3:50:43.783269</v>
      </c>
      <c r="D65">
        <v>-80</v>
      </c>
    </row>
    <row r="66" spans="1:4" x14ac:dyDescent="0.25">
      <c r="A66">
        <v>38</v>
      </c>
      <c r="B66" t="str">
        <f>" 00:00:01.246429"</f>
        <v xml:space="preserve"> 00:00:01.246429</v>
      </c>
      <c r="C66" s="1" t="str">
        <f>"3:50:45.029698"</f>
        <v>3:50:45.029698</v>
      </c>
      <c r="D66">
        <v>-80</v>
      </c>
    </row>
    <row r="67" spans="1:4" x14ac:dyDescent="0.25">
      <c r="A67">
        <v>39</v>
      </c>
      <c r="B67" t="str">
        <f>" 00:00:00.001199"</f>
        <v xml:space="preserve"> 00:00:00.001199</v>
      </c>
      <c r="C67" s="1" t="str">
        <f>"3:50:45.030897"</f>
        <v>3:50:45.030897</v>
      </c>
      <c r="D67" t="s">
        <v>1</v>
      </c>
    </row>
    <row r="68" spans="1:4" x14ac:dyDescent="0.25">
      <c r="A68">
        <v>37</v>
      </c>
      <c r="B68" t="str">
        <f>" 00:00:02.492811"</f>
        <v xml:space="preserve"> 00:00:02.492811</v>
      </c>
      <c r="C68" s="1" t="str">
        <f>"3:50:47.523708"</f>
        <v>3:50:47.523708</v>
      </c>
      <c r="D68">
        <v>-83</v>
      </c>
    </row>
    <row r="69" spans="1:4" x14ac:dyDescent="0.25">
      <c r="A69">
        <v>38</v>
      </c>
      <c r="B69" t="str">
        <f>" 00:00:00.000697"</f>
        <v xml:space="preserve"> 00:00:00.000697</v>
      </c>
      <c r="C69" s="1" t="str">
        <f>"3:50:47.524405"</f>
        <v>3:50:47.524405</v>
      </c>
      <c r="D69">
        <v>-80</v>
      </c>
    </row>
    <row r="70" spans="1:4" x14ac:dyDescent="0.25">
      <c r="A70">
        <v>37</v>
      </c>
      <c r="B70" t="str">
        <f>" 00:00:01.256575"</f>
        <v xml:space="preserve"> 00:00:01.256575</v>
      </c>
      <c r="C70" s="1" t="str">
        <f>"3:50:48.780979"</f>
        <v>3:50:48.780979</v>
      </c>
      <c r="D70">
        <v>-81</v>
      </c>
    </row>
    <row r="71" spans="1:4" x14ac:dyDescent="0.25">
      <c r="A71">
        <v>38</v>
      </c>
      <c r="B71" t="str">
        <f>" 00:00:00.000697"</f>
        <v xml:space="preserve"> 00:00:00.000697</v>
      </c>
      <c r="C71" s="1" t="str">
        <f>"3:50:48.781677"</f>
        <v>3:50:48.781677</v>
      </c>
      <c r="D71">
        <v>-80</v>
      </c>
    </row>
    <row r="72" spans="1:4" x14ac:dyDescent="0.25">
      <c r="A72">
        <v>37</v>
      </c>
      <c r="B72" t="str">
        <f>" 00:00:01.226929"</f>
        <v xml:space="preserve"> 00:00:01.226929</v>
      </c>
      <c r="C72" s="1" t="str">
        <f>"3:50:50.008606"</f>
        <v>3:50:50.008606</v>
      </c>
      <c r="D72">
        <v>-81</v>
      </c>
    </row>
    <row r="73" spans="1:4" x14ac:dyDescent="0.25">
      <c r="A73">
        <v>38</v>
      </c>
      <c r="B73" t="str">
        <f>" 00:00:00.000697"</f>
        <v xml:space="preserve"> 00:00:00.000697</v>
      </c>
      <c r="C73" s="1" t="str">
        <f>"3:50:50.009303"</f>
        <v>3:50:50.009303</v>
      </c>
      <c r="D73">
        <v>-79</v>
      </c>
    </row>
    <row r="74" spans="1:4" x14ac:dyDescent="0.25">
      <c r="A74">
        <v>37</v>
      </c>
      <c r="B74" t="str">
        <f>" 00:00:02.571743"</f>
        <v xml:space="preserve"> 00:00:02.571743</v>
      </c>
      <c r="C74" s="1" t="str">
        <f>"3:50:52.581046"</f>
        <v>3:50:52.581046</v>
      </c>
      <c r="D74">
        <v>-81</v>
      </c>
    </row>
    <row r="75" spans="1:4" x14ac:dyDescent="0.25">
      <c r="A75">
        <v>37</v>
      </c>
      <c r="B75" t="str">
        <f>" 00:00:01.241478"</f>
        <v xml:space="preserve"> 00:00:01.241478</v>
      </c>
      <c r="C75" s="1" t="str">
        <f>"3:50:53.822524"</f>
        <v>3:50:53.822524</v>
      </c>
      <c r="D75">
        <v>-81</v>
      </c>
    </row>
    <row r="76" spans="1:4" x14ac:dyDescent="0.25">
      <c r="A76">
        <v>38</v>
      </c>
      <c r="B76" t="str">
        <f>" 00:00:00.000697"</f>
        <v xml:space="preserve"> 00:00:00.000697</v>
      </c>
      <c r="C76" s="1" t="str">
        <f>"3:50:53.823221"</f>
        <v>3:50:53.823221</v>
      </c>
      <c r="D76">
        <v>-80</v>
      </c>
    </row>
    <row r="77" spans="1:4" x14ac:dyDescent="0.25">
      <c r="A77">
        <v>38</v>
      </c>
      <c r="B77" t="str">
        <f>" 00:00:01.243379"</f>
        <v xml:space="preserve"> 00:00:01.243379</v>
      </c>
      <c r="C77" s="1" t="str">
        <f>"3:50:55.066600"</f>
        <v>3:50:55.066600</v>
      </c>
      <c r="D77">
        <v>-80</v>
      </c>
    </row>
    <row r="78" spans="1:4" x14ac:dyDescent="0.25">
      <c r="A78">
        <v>37</v>
      </c>
      <c r="B78" t="str">
        <f>" 00:00:01.248281"</f>
        <v xml:space="preserve"> 00:00:01.248281</v>
      </c>
      <c r="C78" s="1" t="str">
        <f>"3:50:56.314881"</f>
        <v>3:50:56.314881</v>
      </c>
      <c r="D78">
        <v>-81</v>
      </c>
    </row>
    <row r="79" spans="1:4" x14ac:dyDescent="0.25">
      <c r="A79">
        <v>38</v>
      </c>
      <c r="B79" t="str">
        <f>" 00:00:00.000697"</f>
        <v xml:space="preserve"> 00:00:00.000697</v>
      </c>
      <c r="C79" s="1" t="str">
        <f>"3:50:56.315578"</f>
        <v>3:50:56.315578</v>
      </c>
      <c r="D79">
        <v>-79</v>
      </c>
    </row>
    <row r="80" spans="1:4" x14ac:dyDescent="0.25">
      <c r="A80">
        <v>38</v>
      </c>
      <c r="B80" t="str">
        <f>" 00:00:04.994795"</f>
        <v xml:space="preserve"> 00:00:04.994795</v>
      </c>
      <c r="C80" s="1" t="str">
        <f>"3:51:01.310373"</f>
        <v>3:51:01.310373</v>
      </c>
      <c r="D80">
        <v>-80</v>
      </c>
    </row>
    <row r="81" spans="1:4" x14ac:dyDescent="0.25">
      <c r="A81">
        <v>37</v>
      </c>
      <c r="B81" t="str">
        <f>" 00:00:02.475994"</f>
        <v xml:space="preserve"> 00:00:02.475994</v>
      </c>
      <c r="C81" s="1" t="str">
        <f>"3:51:03.786367"</f>
        <v>3:51:03.786367</v>
      </c>
      <c r="D81">
        <v>-82</v>
      </c>
    </row>
    <row r="82" spans="1:4" x14ac:dyDescent="0.25">
      <c r="A82">
        <v>38</v>
      </c>
      <c r="B82" t="str">
        <f>" 00:00:00.000697"</f>
        <v xml:space="preserve"> 00:00:00.000697</v>
      </c>
      <c r="C82" s="1" t="str">
        <f>"3:51:03.787065"</f>
        <v>3:51:03.787065</v>
      </c>
      <c r="D82">
        <v>-80</v>
      </c>
    </row>
    <row r="83" spans="1:4" x14ac:dyDescent="0.25">
      <c r="A83">
        <v>38</v>
      </c>
      <c r="B83" t="str">
        <f>" 00:00:01.236540"</f>
        <v xml:space="preserve"> 00:00:01.236540</v>
      </c>
      <c r="C83" s="1" t="str">
        <f>"3:51:05.023604"</f>
        <v>3:51:05.023604</v>
      </c>
      <c r="D83">
        <v>-79</v>
      </c>
    </row>
    <row r="84" spans="1:4" x14ac:dyDescent="0.25">
      <c r="A84">
        <v>38</v>
      </c>
      <c r="B84" t="str">
        <f>" 00:00:01.244218"</f>
        <v xml:space="preserve"> 00:00:01.244218</v>
      </c>
      <c r="C84" s="1" t="str">
        <f>"3:51:06.267822"</f>
        <v>3:51:06.267822</v>
      </c>
      <c r="D84">
        <v>-80</v>
      </c>
    </row>
    <row r="85" spans="1:4" x14ac:dyDescent="0.25">
      <c r="A85">
        <v>38</v>
      </c>
      <c r="B85" t="str">
        <f>" 00:00:01.253879"</f>
        <v xml:space="preserve"> 00:00:01.253879</v>
      </c>
      <c r="C85" s="1" t="str">
        <f>"3:51:07.521700"</f>
        <v>3:51:07.521700</v>
      </c>
      <c r="D85">
        <v>-80</v>
      </c>
    </row>
    <row r="86" spans="1:4" x14ac:dyDescent="0.25">
      <c r="A86">
        <v>37</v>
      </c>
      <c r="B86" t="str">
        <f>" 00:00:01.263489"</f>
        <v xml:space="preserve"> 00:00:01.263489</v>
      </c>
      <c r="C86" s="1" t="str">
        <f>"3:51:08.785189"</f>
        <v>3:51:08.785189</v>
      </c>
      <c r="D86">
        <v>-83</v>
      </c>
    </row>
    <row r="87" spans="1:4" x14ac:dyDescent="0.25">
      <c r="A87">
        <v>38</v>
      </c>
      <c r="B87" t="str">
        <f>" 00:00:00.000697"</f>
        <v xml:space="preserve"> 00:00:00.000697</v>
      </c>
      <c r="C87" s="1" t="str">
        <f>"3:51:08.785886"</f>
        <v>3:51:08.785886</v>
      </c>
      <c r="D87">
        <v>-80</v>
      </c>
    </row>
    <row r="88" spans="1:4" x14ac:dyDescent="0.25">
      <c r="A88">
        <v>38</v>
      </c>
      <c r="B88" t="str">
        <f>" 00:00:01.218117"</f>
        <v xml:space="preserve"> 00:00:01.218117</v>
      </c>
      <c r="C88" s="1" t="str">
        <f>"3:51:10.004003"</f>
        <v>3:51:10.004003</v>
      </c>
      <c r="D88">
        <v>-80</v>
      </c>
    </row>
    <row r="89" spans="1:4" x14ac:dyDescent="0.25">
      <c r="A89">
        <v>39</v>
      </c>
      <c r="B89" t="str">
        <f>" 00:00:00.001199"</f>
        <v xml:space="preserve"> 00:00:00.001199</v>
      </c>
      <c r="C89" s="1" t="str">
        <f>"3:51:10.005202"</f>
        <v>3:51:10.005202</v>
      </c>
      <c r="D89" t="s">
        <v>1</v>
      </c>
    </row>
    <row r="90" spans="1:4" x14ac:dyDescent="0.25">
      <c r="A90">
        <v>38</v>
      </c>
      <c r="B90" t="str">
        <f>" 00:00:01.248255"</f>
        <v xml:space="preserve"> 00:00:01.248255</v>
      </c>
      <c r="C90" s="1" t="str">
        <f>"3:51:11.253456"</f>
        <v>3:51:11.253456</v>
      </c>
      <c r="D90">
        <v>-79</v>
      </c>
    </row>
    <row r="91" spans="1:4" x14ac:dyDescent="0.25">
      <c r="A91">
        <v>39</v>
      </c>
      <c r="B91" t="str">
        <f>" 00:00:00.001199"</f>
        <v xml:space="preserve"> 00:00:00.001199</v>
      </c>
      <c r="C91" s="1" t="str">
        <f>"3:51:11.254655"</f>
        <v>3:51:11.254655</v>
      </c>
      <c r="D91" t="s">
        <v>1</v>
      </c>
    </row>
    <row r="92" spans="1:4" x14ac:dyDescent="0.25">
      <c r="A92">
        <v>37</v>
      </c>
      <c r="B92" t="str">
        <f>" 00:00:02.484843"</f>
        <v xml:space="preserve"> 00:00:02.484843</v>
      </c>
      <c r="C92" s="1" t="str">
        <f>"3:51:13.739498"</f>
        <v>3:51:13.739498</v>
      </c>
      <c r="D92">
        <v>-81</v>
      </c>
    </row>
    <row r="93" spans="1:4" x14ac:dyDescent="0.25">
      <c r="A93">
        <v>38</v>
      </c>
      <c r="B93" t="str">
        <f>" 00:00:00.000698"</f>
        <v xml:space="preserve"> 00:00:00.000698</v>
      </c>
      <c r="C93" s="1" t="str">
        <f>"3:51:13.740195"</f>
        <v>3:51:13.740195</v>
      </c>
      <c r="D93">
        <v>-79</v>
      </c>
    </row>
    <row r="94" spans="1:4" x14ac:dyDescent="0.25">
      <c r="A94">
        <v>37</v>
      </c>
      <c r="B94" t="str">
        <f>" 00:00:01.244731"</f>
        <v xml:space="preserve"> 00:00:01.244731</v>
      </c>
      <c r="C94" s="1" t="str">
        <f>"3:51:14.984927"</f>
        <v>3:51:14.984927</v>
      </c>
      <c r="D94">
        <v>-82</v>
      </c>
    </row>
    <row r="95" spans="1:4" x14ac:dyDescent="0.25">
      <c r="A95">
        <v>38</v>
      </c>
      <c r="B95" t="str">
        <f>" 00:00:00.000697"</f>
        <v xml:space="preserve"> 00:00:00.000697</v>
      </c>
      <c r="C95" s="1" t="str">
        <f>"3:51:14.985624"</f>
        <v>3:51:14.985624</v>
      </c>
      <c r="D95">
        <v>-80</v>
      </c>
    </row>
    <row r="96" spans="1:4" x14ac:dyDescent="0.25">
      <c r="A96">
        <v>37</v>
      </c>
      <c r="B96" t="str">
        <f>" 00:00:01.254342"</f>
        <v xml:space="preserve"> 00:00:01.254342</v>
      </c>
      <c r="C96" s="1" t="str">
        <f>"3:51:16.239966"</f>
        <v>3:51:16.239966</v>
      </c>
      <c r="D96">
        <v>-82</v>
      </c>
    </row>
    <row r="97" spans="1:4" x14ac:dyDescent="0.25">
      <c r="A97">
        <v>38</v>
      </c>
      <c r="B97" t="str">
        <f>" 00:00:00.000697"</f>
        <v xml:space="preserve"> 00:00:00.000697</v>
      </c>
      <c r="C97" s="1" t="str">
        <f>"3:51:16.240663"</f>
        <v>3:51:16.240663</v>
      </c>
      <c r="D97">
        <v>-79</v>
      </c>
    </row>
    <row r="98" spans="1:4" x14ac:dyDescent="0.25">
      <c r="A98">
        <v>37</v>
      </c>
      <c r="B98" t="str">
        <f>" 00:00:01.251688"</f>
        <v xml:space="preserve"> 00:00:01.251688</v>
      </c>
      <c r="C98" s="1" t="str">
        <f>"3:51:17.492351"</f>
        <v>3:51:17.492351</v>
      </c>
      <c r="D98">
        <v>-81</v>
      </c>
    </row>
    <row r="99" spans="1:4" x14ac:dyDescent="0.25">
      <c r="A99">
        <v>38</v>
      </c>
      <c r="B99" t="str">
        <f>" 00:00:00.000697"</f>
        <v xml:space="preserve"> 00:00:00.000697</v>
      </c>
      <c r="C99" s="1" t="str">
        <f>"3:51:17.493048"</f>
        <v>3:51:17.493048</v>
      </c>
      <c r="D99">
        <v>-80</v>
      </c>
    </row>
    <row r="100" spans="1:4" x14ac:dyDescent="0.25">
      <c r="A100">
        <v>37</v>
      </c>
      <c r="B100" t="str">
        <f>" 00:00:01.256619"</f>
        <v xml:space="preserve"> 00:00:01.256619</v>
      </c>
      <c r="C100" s="1" t="str">
        <f>"3:51:18.749667"</f>
        <v>3:51:18.749667</v>
      </c>
      <c r="D100">
        <v>-81</v>
      </c>
    </row>
    <row r="101" spans="1:4" x14ac:dyDescent="0.25">
      <c r="A101">
        <v>38</v>
      </c>
      <c r="B101" t="str">
        <f>" 00:00:00.000697"</f>
        <v xml:space="preserve"> 00:00:00.000697</v>
      </c>
      <c r="C101" s="1" t="str">
        <f>"3:51:18.750365"</f>
        <v>3:51:18.750365</v>
      </c>
      <c r="D101">
        <v>-79</v>
      </c>
    </row>
    <row r="102" spans="1:4" x14ac:dyDescent="0.25">
      <c r="A102">
        <v>38</v>
      </c>
      <c r="B102" t="str">
        <f>" 00:00:01.214070"</f>
        <v xml:space="preserve"> 00:00:01.214070</v>
      </c>
      <c r="C102" s="1" t="str">
        <f>"3:51:19.964434"</f>
        <v>3:51:19.964434</v>
      </c>
      <c r="D102">
        <v>-80</v>
      </c>
    </row>
    <row r="103" spans="1:4" x14ac:dyDescent="0.25">
      <c r="A103">
        <v>37</v>
      </c>
      <c r="B103" t="str">
        <f>" 00:00:01.246272"</f>
        <v xml:space="preserve"> 00:00:01.246272</v>
      </c>
      <c r="C103" s="1" t="str">
        <f>"3:51:21.210706"</f>
        <v>3:51:21.210706</v>
      </c>
      <c r="D103">
        <v>-81</v>
      </c>
    </row>
    <row r="104" spans="1:4" x14ac:dyDescent="0.25">
      <c r="A104">
        <v>38</v>
      </c>
      <c r="B104" t="str">
        <f>" 00:00:00.000697"</f>
        <v xml:space="preserve"> 00:00:00.000697</v>
      </c>
      <c r="C104" s="1" t="str">
        <f>"3:51:21.211403"</f>
        <v>3:51:21.211403</v>
      </c>
      <c r="D104">
        <v>-80</v>
      </c>
    </row>
    <row r="105" spans="1:4" x14ac:dyDescent="0.25">
      <c r="A105">
        <v>37</v>
      </c>
      <c r="B105" t="str">
        <f>" 00:00:02.491927"</f>
        <v xml:space="preserve"> 00:00:02.491927</v>
      </c>
      <c r="C105" s="1" t="str">
        <f>"3:51:23.703330"</f>
        <v>3:51:23.703330</v>
      </c>
      <c r="D105">
        <v>-81</v>
      </c>
    </row>
    <row r="106" spans="1:4" x14ac:dyDescent="0.25">
      <c r="A106">
        <v>38</v>
      </c>
      <c r="B106" t="str">
        <f>" 00:00:00.000697"</f>
        <v xml:space="preserve"> 00:00:00.000697</v>
      </c>
      <c r="C106" s="1" t="str">
        <f>"3:51:23.704027"</f>
        <v>3:51:23.704027</v>
      </c>
      <c r="D106">
        <v>-79</v>
      </c>
    </row>
    <row r="107" spans="1:4" x14ac:dyDescent="0.25">
      <c r="A107">
        <v>39</v>
      </c>
      <c r="B107" t="str">
        <f>" 00:00:01.243628"</f>
        <v xml:space="preserve"> 00:00:01.243628</v>
      </c>
      <c r="C107" s="1" t="str">
        <f>"3:51:24.947655"</f>
        <v>3:51:24.947655</v>
      </c>
      <c r="D107" t="s">
        <v>1</v>
      </c>
    </row>
    <row r="108" spans="1:4" x14ac:dyDescent="0.25">
      <c r="A108">
        <v>38</v>
      </c>
      <c r="B108" t="str">
        <f>" 00:00:01.251829"</f>
        <v xml:space="preserve"> 00:00:01.251829</v>
      </c>
      <c r="C108" s="1" t="str">
        <f>"3:51:26.199484"</f>
        <v>3:51:26.199484</v>
      </c>
      <c r="D108">
        <v>-79</v>
      </c>
    </row>
    <row r="109" spans="1:4" x14ac:dyDescent="0.25">
      <c r="A109">
        <v>37</v>
      </c>
      <c r="B109" t="str">
        <f>" 00:00:03.732644"</f>
        <v xml:space="preserve"> 00:00:03.732644</v>
      </c>
      <c r="C109" s="1" t="str">
        <f>"3:51:29.932128"</f>
        <v>3:51:29.932128</v>
      </c>
      <c r="D109">
        <v>-83</v>
      </c>
    </row>
    <row r="110" spans="1:4" x14ac:dyDescent="0.25">
      <c r="A110">
        <v>38</v>
      </c>
      <c r="B110" t="str">
        <f>" 00:00:03.737992"</f>
        <v xml:space="preserve"> 00:00:03.737992</v>
      </c>
      <c r="C110" s="1" t="str">
        <f>"3:51:33.670120"</f>
        <v>3:51:33.670120</v>
      </c>
      <c r="D110">
        <v>-80</v>
      </c>
    </row>
    <row r="111" spans="1:4" x14ac:dyDescent="0.25">
      <c r="A111">
        <v>37</v>
      </c>
      <c r="B111" t="str">
        <f>" 00:00:01.248160"</f>
        <v xml:space="preserve"> 00:00:01.248160</v>
      </c>
      <c r="C111" s="1" t="str">
        <f>"3:51:34.918279"</f>
        <v>3:51:34.918279</v>
      </c>
      <c r="D111">
        <v>-82</v>
      </c>
    </row>
    <row r="112" spans="1:4" x14ac:dyDescent="0.25">
      <c r="A112">
        <v>38</v>
      </c>
      <c r="B112" t="str">
        <f>" 00:00:00.000697"</f>
        <v xml:space="preserve"> 00:00:00.000697</v>
      </c>
      <c r="C112" s="1" t="str">
        <f>"3:51:34.918976"</f>
        <v>3:51:34.918976</v>
      </c>
      <c r="D112">
        <v>-80</v>
      </c>
    </row>
    <row r="113" spans="1:4" x14ac:dyDescent="0.25">
      <c r="A113">
        <v>38</v>
      </c>
      <c r="B113" t="str">
        <f>" 00:00:01.254309"</f>
        <v xml:space="preserve"> 00:00:01.254309</v>
      </c>
      <c r="C113" s="1" t="str">
        <f>"3:51:36.173285"</f>
        <v>3:51:36.173285</v>
      </c>
      <c r="D113">
        <v>-80</v>
      </c>
    </row>
    <row r="114" spans="1:4" x14ac:dyDescent="0.25">
      <c r="A114">
        <v>38</v>
      </c>
      <c r="B114" t="str">
        <f>" 00:00:01.235177"</f>
        <v xml:space="preserve"> 00:00:01.235177</v>
      </c>
      <c r="C114" s="1" t="str">
        <f>"3:51:37.408461"</f>
        <v>3:51:37.408461</v>
      </c>
      <c r="D114">
        <v>-79</v>
      </c>
    </row>
    <row r="115" spans="1:4" x14ac:dyDescent="0.25">
      <c r="A115">
        <v>37</v>
      </c>
      <c r="B115" t="str">
        <f>" 00:00:04.973582"</f>
        <v xml:space="preserve"> 00:00:04.973582</v>
      </c>
      <c r="C115" s="1" t="str">
        <f>"3:51:42.382043"</f>
        <v>3:51:42.382043</v>
      </c>
      <c r="D115">
        <v>-81</v>
      </c>
    </row>
    <row r="116" spans="1:4" x14ac:dyDescent="0.25">
      <c r="A116">
        <v>38</v>
      </c>
      <c r="B116" t="str">
        <f>" 00:00:00.000697"</f>
        <v xml:space="preserve"> 00:00:00.000697</v>
      </c>
      <c r="C116" s="1" t="str">
        <f>"3:51:42.382741"</f>
        <v>3:51:42.382741</v>
      </c>
      <c r="D116">
        <v>-80</v>
      </c>
    </row>
    <row r="117" spans="1:4" x14ac:dyDescent="0.25">
      <c r="A117">
        <v>37</v>
      </c>
      <c r="B117" t="str">
        <f>" 00:00:01.256741"</f>
        <v xml:space="preserve"> 00:00:01.256741</v>
      </c>
      <c r="C117" s="1" t="str">
        <f>"3:51:43.639481"</f>
        <v>3:51:43.639481</v>
      </c>
      <c r="D117">
        <v>-80</v>
      </c>
    </row>
    <row r="118" spans="1:4" x14ac:dyDescent="0.25">
      <c r="A118">
        <v>38</v>
      </c>
      <c r="B118" t="str">
        <f>" 00:00:00.000697"</f>
        <v xml:space="preserve"> 00:00:00.000697</v>
      </c>
      <c r="C118" s="1" t="str">
        <f>"3:51:43.640178"</f>
        <v>3:51:43.640178</v>
      </c>
      <c r="D118">
        <v>-80</v>
      </c>
    </row>
    <row r="119" spans="1:4" x14ac:dyDescent="0.25">
      <c r="A119">
        <v>37</v>
      </c>
      <c r="B119" t="str">
        <f>" 00:00:01.223394"</f>
        <v xml:space="preserve"> 00:00:01.223394</v>
      </c>
      <c r="C119" s="1" t="str">
        <f>"3:51:44.863573"</f>
        <v>3:51:44.863573</v>
      </c>
      <c r="D119">
        <v>-81</v>
      </c>
    </row>
    <row r="120" spans="1:4" x14ac:dyDescent="0.25">
      <c r="A120">
        <v>38</v>
      </c>
      <c r="B120" t="str">
        <f>" 00:00:00.000697"</f>
        <v xml:space="preserve"> 00:00:00.000697</v>
      </c>
      <c r="C120" s="1" t="str">
        <f>"3:51:44.864270"</f>
        <v>3:51:44.864270</v>
      </c>
      <c r="D120">
        <v>-79</v>
      </c>
    </row>
    <row r="121" spans="1:4" x14ac:dyDescent="0.25">
      <c r="A121">
        <v>37</v>
      </c>
      <c r="B121" t="str">
        <f>" 00:00:04.982926"</f>
        <v xml:space="preserve"> 00:00:04.982926</v>
      </c>
      <c r="C121" s="1" t="str">
        <f>"3:51:49.847196"</f>
        <v>3:51:49.847196</v>
      </c>
      <c r="D121">
        <v>-82</v>
      </c>
    </row>
    <row r="122" spans="1:4" x14ac:dyDescent="0.25">
      <c r="A122">
        <v>38</v>
      </c>
      <c r="B122" t="str">
        <f>" 00:00:00.000697"</f>
        <v xml:space="preserve"> 00:00:00.000697</v>
      </c>
      <c r="C122" s="1" t="str">
        <f>"3:51:49.847893"</f>
        <v>3:51:49.847893</v>
      </c>
      <c r="D122">
        <v>-80</v>
      </c>
    </row>
    <row r="123" spans="1:4" x14ac:dyDescent="0.25">
      <c r="A123">
        <v>37</v>
      </c>
      <c r="B123" t="str">
        <f>" 00:00:01.271941"</f>
        <v xml:space="preserve"> 00:00:01.271941</v>
      </c>
      <c r="C123" s="1" t="str">
        <f>"3:51:51.119835"</f>
        <v>3:51:51.119835</v>
      </c>
      <c r="D123">
        <v>-81</v>
      </c>
    </row>
    <row r="124" spans="1:4" x14ac:dyDescent="0.25">
      <c r="A124">
        <v>38</v>
      </c>
      <c r="B124" t="str">
        <f>" 00:00:02.457655"</f>
        <v xml:space="preserve"> 00:00:02.457655</v>
      </c>
      <c r="C124" s="1" t="str">
        <f>"3:51:53.577489"</f>
        <v>3:51:53.577489</v>
      </c>
      <c r="D124">
        <v>-79</v>
      </c>
    </row>
    <row r="125" spans="1:4" x14ac:dyDescent="0.25">
      <c r="A125">
        <v>37</v>
      </c>
      <c r="B125" t="str">
        <f>" 00:00:01.251779"</f>
        <v xml:space="preserve"> 00:00:01.251779</v>
      </c>
      <c r="C125" s="1" t="str">
        <f>"3:51:54.829268"</f>
        <v>3:51:54.829268</v>
      </c>
      <c r="D125">
        <v>-81</v>
      </c>
    </row>
    <row r="126" spans="1:4" x14ac:dyDescent="0.25">
      <c r="A126">
        <v>38</v>
      </c>
      <c r="B126" t="str">
        <f>" 00:00:00.000697"</f>
        <v xml:space="preserve"> 00:00:00.000697</v>
      </c>
      <c r="C126" s="1" t="str">
        <f>"3:51:54.829966"</f>
        <v>3:51:54.829966</v>
      </c>
      <c r="D126">
        <v>-80</v>
      </c>
    </row>
    <row r="127" spans="1:4" x14ac:dyDescent="0.25">
      <c r="A127">
        <v>37</v>
      </c>
      <c r="B127" t="str">
        <f>" 00:00:01.234713"</f>
        <v xml:space="preserve"> 00:00:01.234713</v>
      </c>
      <c r="C127" s="1" t="str">
        <f>"3:51:56.064678"</f>
        <v>3:51:56.064678</v>
      </c>
      <c r="D127">
        <v>-81</v>
      </c>
    </row>
    <row r="128" spans="1:4" x14ac:dyDescent="0.25">
      <c r="A128">
        <v>38</v>
      </c>
      <c r="B128" t="str">
        <f>" 00:00:00.000697"</f>
        <v xml:space="preserve"> 00:00:00.000697</v>
      </c>
      <c r="C128" s="1" t="str">
        <f>"3:51:56.065375"</f>
        <v>3:51:56.065375</v>
      </c>
      <c r="D128">
        <v>-79</v>
      </c>
    </row>
    <row r="129" spans="1:4" x14ac:dyDescent="0.25">
      <c r="A129">
        <v>37</v>
      </c>
      <c r="B129" t="str">
        <f>" 00:00:01.257487"</f>
        <v xml:space="preserve"> 00:00:01.257487</v>
      </c>
      <c r="C129" s="1" t="str">
        <f>"3:51:57.322862"</f>
        <v>3:51:57.322862</v>
      </c>
      <c r="D129">
        <v>-81</v>
      </c>
    </row>
    <row r="130" spans="1:4" x14ac:dyDescent="0.25">
      <c r="A130">
        <v>37</v>
      </c>
      <c r="B130" t="str">
        <f>" 00:00:01.221614"</f>
        <v xml:space="preserve"> 00:00:01.221614</v>
      </c>
      <c r="C130" s="1" t="str">
        <f>"3:51:58.544475"</f>
        <v>3:51:58.544475</v>
      </c>
      <c r="D130">
        <v>-82</v>
      </c>
    </row>
    <row r="131" spans="1:4" x14ac:dyDescent="0.25">
      <c r="A131">
        <v>38</v>
      </c>
      <c r="B131" t="str">
        <f>" 00:00:00.000697"</f>
        <v xml:space="preserve"> 00:00:00.000697</v>
      </c>
      <c r="C131" s="1" t="str">
        <f>"3:51:58.545172"</f>
        <v>3:51:58.545172</v>
      </c>
      <c r="D131">
        <v>-79</v>
      </c>
    </row>
    <row r="132" spans="1:4" x14ac:dyDescent="0.25">
      <c r="A132">
        <v>38</v>
      </c>
      <c r="B132" t="str">
        <f>" 00:00:02.512894"</f>
        <v xml:space="preserve"> 00:00:02.512894</v>
      </c>
      <c r="C132" s="1" t="str">
        <f>"3:52:01.058066"</f>
        <v>3:52:01.058066</v>
      </c>
      <c r="D132">
        <v>-79</v>
      </c>
    </row>
    <row r="133" spans="1:4" x14ac:dyDescent="0.25">
      <c r="A133">
        <v>37</v>
      </c>
      <c r="B133" t="str">
        <f>" 00:00:01.254553"</f>
        <v xml:space="preserve"> 00:00:01.254553</v>
      </c>
      <c r="C133" s="1" t="str">
        <f>"3:52:02.312619"</f>
        <v>3:52:02.312619</v>
      </c>
      <c r="D133">
        <v>-81</v>
      </c>
    </row>
    <row r="134" spans="1:4" x14ac:dyDescent="0.25">
      <c r="A134">
        <v>38</v>
      </c>
      <c r="B134" t="str">
        <f>" 00:00:00.000697"</f>
        <v xml:space="preserve"> 00:00:00.000697</v>
      </c>
      <c r="C134" s="1" t="str">
        <f>"3:52:02.313316"</f>
        <v>3:52:02.313316</v>
      </c>
      <c r="D134">
        <v>-80</v>
      </c>
    </row>
    <row r="135" spans="1:4" x14ac:dyDescent="0.25">
      <c r="A135">
        <v>37</v>
      </c>
      <c r="B135" t="str">
        <f>" 00:00:01.206280"</f>
        <v xml:space="preserve"> 00:00:01.206280</v>
      </c>
      <c r="C135" s="1" t="str">
        <f>"3:52:03.519596"</f>
        <v>3:52:03.519596</v>
      </c>
      <c r="D135">
        <v>-82</v>
      </c>
    </row>
    <row r="136" spans="1:4" x14ac:dyDescent="0.25">
      <c r="A136">
        <v>38</v>
      </c>
      <c r="B136" t="str">
        <f>" 00:00:00.000697"</f>
        <v xml:space="preserve"> 00:00:00.000697</v>
      </c>
      <c r="C136" s="1" t="str">
        <f>"3:52:03.520294"</f>
        <v>3:52:03.520294</v>
      </c>
      <c r="D136">
        <v>-79</v>
      </c>
    </row>
    <row r="137" spans="1:4" x14ac:dyDescent="0.25">
      <c r="A137">
        <v>37</v>
      </c>
      <c r="B137" t="str">
        <f>" 00:00:01.283512"</f>
        <v xml:space="preserve"> 00:00:01.283512</v>
      </c>
      <c r="C137" s="1" t="str">
        <f>"3:52:04.803805"</f>
        <v>3:52:04.803805</v>
      </c>
      <c r="D137">
        <v>-81</v>
      </c>
    </row>
    <row r="138" spans="1:4" x14ac:dyDescent="0.25">
      <c r="A138">
        <v>38</v>
      </c>
      <c r="B138" t="str">
        <f>" 00:00:00.000697"</f>
        <v xml:space="preserve"> 00:00:00.000697</v>
      </c>
      <c r="C138" s="1" t="str">
        <f>"3:52:04.804502"</f>
        <v>3:52:04.804502</v>
      </c>
      <c r="D138">
        <v>-79</v>
      </c>
    </row>
    <row r="139" spans="1:4" x14ac:dyDescent="0.25">
      <c r="A139">
        <v>37</v>
      </c>
      <c r="B139" t="str">
        <f>" 00:00:01.200850"</f>
        <v xml:space="preserve"> 00:00:01.200850</v>
      </c>
      <c r="C139" s="1" t="str">
        <f>"3:52:06.005353"</f>
        <v>3:52:06.005353</v>
      </c>
      <c r="D139">
        <v>-84</v>
      </c>
    </row>
    <row r="140" spans="1:4" x14ac:dyDescent="0.25">
      <c r="A140">
        <v>38</v>
      </c>
      <c r="B140" t="str">
        <f>" 00:00:00.000697"</f>
        <v xml:space="preserve"> 00:00:00.000697</v>
      </c>
      <c r="C140" s="1" t="str">
        <f>"3:52:06.006050"</f>
        <v>3:52:06.006050</v>
      </c>
      <c r="D140">
        <v>-79</v>
      </c>
    </row>
    <row r="141" spans="1:4" x14ac:dyDescent="0.25">
      <c r="A141">
        <v>37</v>
      </c>
      <c r="B141" t="str">
        <f>" 00:00:01.257638"</f>
        <v xml:space="preserve"> 00:00:01.257638</v>
      </c>
      <c r="C141" s="1" t="str">
        <f>"3:52:07.263687"</f>
        <v>3:52:07.263687</v>
      </c>
      <c r="D141">
        <v>-81</v>
      </c>
    </row>
    <row r="142" spans="1:4" x14ac:dyDescent="0.25">
      <c r="A142">
        <v>37</v>
      </c>
      <c r="B142" t="str">
        <f>" 00:00:01.246787"</f>
        <v xml:space="preserve"> 00:00:01.246787</v>
      </c>
      <c r="C142" s="1" t="str">
        <f>"3:52:08.510474"</f>
        <v>3:52:08.510474</v>
      </c>
      <c r="D142">
        <v>-81</v>
      </c>
    </row>
    <row r="143" spans="1:4" x14ac:dyDescent="0.25">
      <c r="A143">
        <v>38</v>
      </c>
      <c r="B143" t="str">
        <f>" 00:00:00.000697"</f>
        <v xml:space="preserve"> 00:00:00.000697</v>
      </c>
      <c r="C143" s="1" t="str">
        <f>"3:52:08.511171"</f>
        <v>3:52:08.511171</v>
      </c>
      <c r="D143">
        <v>-80</v>
      </c>
    </row>
    <row r="144" spans="1:4" x14ac:dyDescent="0.25">
      <c r="A144">
        <v>37</v>
      </c>
      <c r="B144" t="str">
        <f>" 00:00:02.470927"</f>
        <v xml:space="preserve"> 00:00:02.470927</v>
      </c>
      <c r="C144" s="1" t="str">
        <f>"3:52:10.982098"</f>
        <v>3:52:10.982098</v>
      </c>
      <c r="D144">
        <v>-82</v>
      </c>
    </row>
    <row r="145" spans="1:4" x14ac:dyDescent="0.25">
      <c r="A145">
        <v>38</v>
      </c>
      <c r="B145" t="str">
        <f>" 00:00:00.000697"</f>
        <v xml:space="preserve"> 00:00:00.000697</v>
      </c>
      <c r="C145" s="1" t="str">
        <f>"3:52:10.982795"</f>
        <v>3:52:10.982795</v>
      </c>
      <c r="D145">
        <v>-80</v>
      </c>
    </row>
    <row r="146" spans="1:4" x14ac:dyDescent="0.25">
      <c r="A146">
        <v>39</v>
      </c>
      <c r="B146" t="str">
        <f>" 00:00:00.001200"</f>
        <v xml:space="preserve"> 00:00:00.001200</v>
      </c>
      <c r="C146" s="1" t="str">
        <f>"3:52:10.983995"</f>
        <v>3:52:10.983995</v>
      </c>
      <c r="D146" t="s">
        <v>1</v>
      </c>
    </row>
    <row r="147" spans="1:4" x14ac:dyDescent="0.25">
      <c r="A147">
        <v>39</v>
      </c>
      <c r="B147" t="str">
        <f>" 00:00:00.000326"</f>
        <v xml:space="preserve"> 00:00:00.000326</v>
      </c>
      <c r="C147" s="1" t="str">
        <f>"3:52:10.984320"</f>
        <v>3:52:10.984320</v>
      </c>
      <c r="D147">
        <v>-89</v>
      </c>
    </row>
    <row r="148" spans="1:4" x14ac:dyDescent="0.25">
      <c r="A148">
        <v>38</v>
      </c>
      <c r="B148" t="str">
        <f>" 00:00:03.734668"</f>
        <v xml:space="preserve"> 00:00:03.734668</v>
      </c>
      <c r="C148" s="1" t="str">
        <f>"3:52:14.718988"</f>
        <v>3:52:14.718988</v>
      </c>
      <c r="D148">
        <v>-79</v>
      </c>
    </row>
    <row r="149" spans="1:4" x14ac:dyDescent="0.25">
      <c r="A149">
        <v>38</v>
      </c>
      <c r="B149" t="str">
        <f>" 00:00:02.484557"</f>
        <v xml:space="preserve"> 00:00:02.484557</v>
      </c>
      <c r="C149" s="1" t="str">
        <f>"3:52:17.203545"</f>
        <v>3:52:17.203545</v>
      </c>
      <c r="D149">
        <v>-79</v>
      </c>
    </row>
    <row r="150" spans="1:4" x14ac:dyDescent="0.25">
      <c r="A150">
        <v>38</v>
      </c>
      <c r="B150" t="str">
        <f>" 00:00:01.255146"</f>
        <v xml:space="preserve"> 00:00:01.255146</v>
      </c>
      <c r="C150" s="1" t="str">
        <f>"3:52:18.458691"</f>
        <v>3:52:18.458691</v>
      </c>
      <c r="D150">
        <v>-79</v>
      </c>
    </row>
    <row r="151" spans="1:4" x14ac:dyDescent="0.25">
      <c r="A151">
        <v>37</v>
      </c>
      <c r="B151" t="str">
        <f>" 00:00:02.512060"</f>
        <v xml:space="preserve"> 00:00:02.512060</v>
      </c>
      <c r="C151" s="1" t="str">
        <f>"3:52:20.970751"</f>
        <v>3:52:20.970751</v>
      </c>
      <c r="D151">
        <v>-81</v>
      </c>
    </row>
    <row r="152" spans="1:4" x14ac:dyDescent="0.25">
      <c r="A152">
        <v>38</v>
      </c>
      <c r="B152" t="str">
        <f>" 00:00:00.000697"</f>
        <v xml:space="preserve"> 00:00:00.000697</v>
      </c>
      <c r="C152" s="1" t="str">
        <f>"3:52:20.971448"</f>
        <v>3:52:20.971448</v>
      </c>
      <c r="D152">
        <v>-80</v>
      </c>
    </row>
    <row r="153" spans="1:4" x14ac:dyDescent="0.25">
      <c r="A153">
        <v>38</v>
      </c>
      <c r="B153" t="str">
        <f>" 00:00:01.211331"</f>
        <v xml:space="preserve"> 00:00:01.211331</v>
      </c>
      <c r="C153" s="1" t="str">
        <f>"3:52:22.182778"</f>
        <v>3:52:22.182778</v>
      </c>
      <c r="D153">
        <v>-80</v>
      </c>
    </row>
    <row r="154" spans="1:4" x14ac:dyDescent="0.25">
      <c r="A154">
        <v>38</v>
      </c>
      <c r="B154" t="str">
        <f>" 00:00:02.498107"</f>
        <v xml:space="preserve"> 00:00:02.498107</v>
      </c>
      <c r="C154" s="1" t="str">
        <f>"3:52:24.680886"</f>
        <v>3:52:24.680886</v>
      </c>
      <c r="D154">
        <v>-78</v>
      </c>
    </row>
    <row r="155" spans="1:4" x14ac:dyDescent="0.25">
      <c r="A155">
        <v>37</v>
      </c>
      <c r="B155" t="str">
        <f>" 00:00:01.248632"</f>
        <v xml:space="preserve"> 00:00:01.248632</v>
      </c>
      <c r="C155" s="1" t="str">
        <f>"3:52:25.929517"</f>
        <v>3:52:25.929517</v>
      </c>
      <c r="D155">
        <v>-83</v>
      </c>
    </row>
    <row r="156" spans="1:4" x14ac:dyDescent="0.25">
      <c r="A156">
        <v>38</v>
      </c>
      <c r="B156" t="str">
        <f>" 00:00:00.000697"</f>
        <v xml:space="preserve"> 00:00:00.000697</v>
      </c>
      <c r="C156" s="1" t="str">
        <f>"3:52:25.930214"</f>
        <v>3:52:25.930214</v>
      </c>
      <c r="D156">
        <v>-79</v>
      </c>
    </row>
    <row r="157" spans="1:4" x14ac:dyDescent="0.25">
      <c r="A157">
        <v>38</v>
      </c>
      <c r="B157" t="str">
        <f>" 00:00:02.499607"</f>
        <v xml:space="preserve"> 00:00:02.499607</v>
      </c>
      <c r="C157" s="1" t="str">
        <f>"3:52:28.429821"</f>
        <v>3:52:28.429821</v>
      </c>
      <c r="D157">
        <v>-79</v>
      </c>
    </row>
    <row r="158" spans="1:4" x14ac:dyDescent="0.25">
      <c r="A158">
        <v>37</v>
      </c>
      <c r="B158" t="str">
        <f>" 00:00:08.722903"</f>
        <v xml:space="preserve"> 00:00:08.722903</v>
      </c>
      <c r="C158" s="1" t="str">
        <f>"3:52:37.152724"</f>
        <v>3:52:37.152724</v>
      </c>
      <c r="D158">
        <v>-82</v>
      </c>
    </row>
    <row r="159" spans="1:4" x14ac:dyDescent="0.25">
      <c r="A159">
        <v>38</v>
      </c>
      <c r="B159" t="str">
        <f>" 00:00:00.000697"</f>
        <v xml:space="preserve"> 00:00:00.000697</v>
      </c>
      <c r="C159" s="1" t="str">
        <f>"3:52:37.153422"</f>
        <v>3:52:37.153422</v>
      </c>
      <c r="D159">
        <v>-80</v>
      </c>
    </row>
    <row r="160" spans="1:4" x14ac:dyDescent="0.25">
      <c r="A160">
        <v>37</v>
      </c>
      <c r="B160" t="str">
        <f>" 00:00:03.781059"</f>
        <v xml:space="preserve"> 00:00:03.781059</v>
      </c>
      <c r="C160" s="1" t="str">
        <f>"3:52:40.934480"</f>
        <v>3:52:40.934480</v>
      </c>
      <c r="D160">
        <v>-81</v>
      </c>
    </row>
    <row r="161" spans="1:4" x14ac:dyDescent="0.25">
      <c r="A161">
        <v>38</v>
      </c>
      <c r="B161" t="str">
        <f>" 00:00:00.000697"</f>
        <v xml:space="preserve"> 00:00:00.000697</v>
      </c>
      <c r="C161" s="1" t="str">
        <f>"3:52:40.935177"</f>
        <v>3:52:40.935177</v>
      </c>
      <c r="D161">
        <v>-80</v>
      </c>
    </row>
    <row r="162" spans="1:4" x14ac:dyDescent="0.25">
      <c r="A162">
        <v>37</v>
      </c>
      <c r="B162" t="str">
        <f>" 00:00:01.215076"</f>
        <v xml:space="preserve"> 00:00:01.215076</v>
      </c>
      <c r="C162" s="1" t="str">
        <f>"3:52:42.150254"</f>
        <v>3:52:42.150254</v>
      </c>
      <c r="D162">
        <v>-81</v>
      </c>
    </row>
    <row r="163" spans="1:4" x14ac:dyDescent="0.25">
      <c r="A163">
        <v>38</v>
      </c>
      <c r="B163" t="str">
        <f>" 00:00:00.000697"</f>
        <v xml:space="preserve"> 00:00:00.000697</v>
      </c>
      <c r="C163" s="1" t="str">
        <f>"3:52:42.150951"</f>
        <v>3:52:42.150951</v>
      </c>
      <c r="D163">
        <v>-80</v>
      </c>
    </row>
    <row r="164" spans="1:4" x14ac:dyDescent="0.25">
      <c r="A164">
        <v>38</v>
      </c>
      <c r="B164" t="str">
        <f>" 00:00:02.483480"</f>
        <v xml:space="preserve"> 00:00:02.483480</v>
      </c>
      <c r="C164" s="1" t="str">
        <f>"3:52:44.634431"</f>
        <v>3:52:44.634431</v>
      </c>
      <c r="D164">
        <v>-80</v>
      </c>
    </row>
    <row r="165" spans="1:4" x14ac:dyDescent="0.25">
      <c r="A165">
        <v>37</v>
      </c>
      <c r="B165" t="str">
        <f>" 00:00:01.241881"</f>
        <v xml:space="preserve"> 00:00:01.241881</v>
      </c>
      <c r="C165" s="1" t="str">
        <f>"3:52:45.876312"</f>
        <v>3:52:45.876312</v>
      </c>
      <c r="D165">
        <v>-82</v>
      </c>
    </row>
    <row r="166" spans="1:4" x14ac:dyDescent="0.25">
      <c r="A166">
        <v>38</v>
      </c>
      <c r="B166" t="str">
        <f>" 00:00:00.000697"</f>
        <v xml:space="preserve"> 00:00:00.000697</v>
      </c>
      <c r="C166" s="1" t="str">
        <f>"3:52:45.877010"</f>
        <v>3:52:45.877010</v>
      </c>
      <c r="D166">
        <v>-79</v>
      </c>
    </row>
    <row r="167" spans="1:4" x14ac:dyDescent="0.25">
      <c r="A167">
        <v>37</v>
      </c>
      <c r="B167" t="str">
        <f>" 00:00:01.249981"</f>
        <v xml:space="preserve"> 00:00:01.249981</v>
      </c>
      <c r="C167" s="1" t="str">
        <f>"3:52:47.126991"</f>
        <v>3:52:47.126991</v>
      </c>
      <c r="D167">
        <v>-81</v>
      </c>
    </row>
    <row r="168" spans="1:4" x14ac:dyDescent="0.25">
      <c r="A168">
        <v>38</v>
      </c>
      <c r="B168" t="str">
        <f>" 00:00:00.000697"</f>
        <v xml:space="preserve"> 00:00:00.000697</v>
      </c>
      <c r="C168" s="1" t="str">
        <f>"3:52:47.127688"</f>
        <v>3:52:47.127688</v>
      </c>
      <c r="D168">
        <v>-81</v>
      </c>
    </row>
    <row r="169" spans="1:4" x14ac:dyDescent="0.25">
      <c r="A169">
        <v>37</v>
      </c>
      <c r="B169" t="str">
        <f>" 00:00:06.238881"</f>
        <v xml:space="preserve"> 00:00:06.238881</v>
      </c>
      <c r="C169" s="1" t="str">
        <f>"3:52:53.366569"</f>
        <v>3:52:53.366569</v>
      </c>
      <c r="D169">
        <v>-81</v>
      </c>
    </row>
    <row r="170" spans="1:4" x14ac:dyDescent="0.25">
      <c r="A170">
        <v>38</v>
      </c>
      <c r="B170" t="str">
        <f>" 00:00:00.000697"</f>
        <v xml:space="preserve"> 00:00:00.000697</v>
      </c>
      <c r="C170" s="1" t="str">
        <f>"3:52:53.367266"</f>
        <v>3:52:53.367266</v>
      </c>
      <c r="D170">
        <v>-79</v>
      </c>
    </row>
    <row r="171" spans="1:4" x14ac:dyDescent="0.25">
      <c r="A171">
        <v>37</v>
      </c>
      <c r="B171" t="str">
        <f>" 00:00:01.233362"</f>
        <v xml:space="preserve"> 00:00:01.233362</v>
      </c>
      <c r="C171" s="1" t="str">
        <f>"3:52:54.600628"</f>
        <v>3:52:54.600628</v>
      </c>
      <c r="D171">
        <v>-82</v>
      </c>
    </row>
    <row r="172" spans="1:4" x14ac:dyDescent="0.25">
      <c r="A172">
        <v>38</v>
      </c>
      <c r="B172" t="str">
        <f>" 00:00:00.000697"</f>
        <v xml:space="preserve"> 00:00:00.000697</v>
      </c>
      <c r="C172" s="1" t="str">
        <f>"3:52:54.601325"</f>
        <v>3:52:54.601325</v>
      </c>
      <c r="D172">
        <v>-81</v>
      </c>
    </row>
    <row r="173" spans="1:4" x14ac:dyDescent="0.25">
      <c r="A173">
        <v>37</v>
      </c>
      <c r="B173" t="str">
        <f>" 00:00:01.232582"</f>
        <v xml:space="preserve"> 00:00:01.232582</v>
      </c>
      <c r="C173" s="1" t="str">
        <f>"3:52:55.833906"</f>
        <v>3:52:55.833906</v>
      </c>
      <c r="D173">
        <v>-82</v>
      </c>
    </row>
    <row r="174" spans="1:4" x14ac:dyDescent="0.25">
      <c r="A174">
        <v>38</v>
      </c>
      <c r="B174" t="str">
        <f>" 00:00:00.000697"</f>
        <v xml:space="preserve"> 00:00:00.000697</v>
      </c>
      <c r="C174" s="1" t="str">
        <f>"3:52:55.834603"</f>
        <v>3:52:55.834603</v>
      </c>
      <c r="D174">
        <v>-80</v>
      </c>
    </row>
    <row r="175" spans="1:4" x14ac:dyDescent="0.25">
      <c r="A175">
        <v>39</v>
      </c>
      <c r="B175" t="str">
        <f>" 00:00:00.001199"</f>
        <v xml:space="preserve"> 00:00:00.001199</v>
      </c>
      <c r="C175" s="1" t="str">
        <f>"3:52:55.835803"</f>
        <v>3:52:55.835803</v>
      </c>
      <c r="D175" t="s">
        <v>1</v>
      </c>
    </row>
    <row r="176" spans="1:4" x14ac:dyDescent="0.25">
      <c r="A176">
        <v>37</v>
      </c>
      <c r="B176" t="str">
        <f>" 00:00:01.242982"</f>
        <v xml:space="preserve"> 00:00:01.242982</v>
      </c>
      <c r="C176" s="1" t="str">
        <f>"3:52:57.078785"</f>
        <v>3:52:57.078785</v>
      </c>
      <c r="D176">
        <v>-81</v>
      </c>
    </row>
    <row r="177" spans="1:4" x14ac:dyDescent="0.25">
      <c r="A177">
        <v>38</v>
      </c>
      <c r="B177" t="str">
        <f>" 00:00:00.000697"</f>
        <v xml:space="preserve"> 00:00:00.000697</v>
      </c>
      <c r="C177" s="1" t="str">
        <f>"3:52:57.079482"</f>
        <v>3:52:57.079482</v>
      </c>
      <c r="D177">
        <v>-79</v>
      </c>
    </row>
    <row r="178" spans="1:4" x14ac:dyDescent="0.25">
      <c r="A178">
        <v>38</v>
      </c>
      <c r="B178" t="str">
        <f>" 00:00:01.243779"</f>
        <v xml:space="preserve"> 00:00:01.243779</v>
      </c>
      <c r="C178" s="1" t="str">
        <f>"3:52:58.323261"</f>
        <v>3:52:58.323261</v>
      </c>
      <c r="D178">
        <v>-79</v>
      </c>
    </row>
    <row r="179" spans="1:4" x14ac:dyDescent="0.25">
      <c r="A179">
        <v>38</v>
      </c>
      <c r="B179" t="str">
        <f>" 00:00:01.265058"</f>
        <v xml:space="preserve"> 00:00:01.265058</v>
      </c>
      <c r="C179" s="1" t="str">
        <f>"3:52:59.588318"</f>
        <v>3:52:59.588318</v>
      </c>
      <c r="D179">
        <v>-80</v>
      </c>
    </row>
    <row r="180" spans="1:4" x14ac:dyDescent="0.25">
      <c r="A180">
        <v>37</v>
      </c>
      <c r="B180" t="str">
        <f>" 00:00:01.265561"</f>
        <v xml:space="preserve"> 00:00:01.265561</v>
      </c>
      <c r="C180" s="1" t="str">
        <f>"3:53:00.853879"</f>
        <v>3:53:00.853879</v>
      </c>
      <c r="D180">
        <v>-82</v>
      </c>
    </row>
    <row r="181" spans="1:4" x14ac:dyDescent="0.25">
      <c r="A181">
        <v>38</v>
      </c>
      <c r="B181" t="str">
        <f>" 00:00:00.000697"</f>
        <v xml:space="preserve"> 00:00:00.000697</v>
      </c>
      <c r="C181" s="1" t="str">
        <f>"3:53:00.854576"</f>
        <v>3:53:00.854576</v>
      </c>
      <c r="D181">
        <v>-79</v>
      </c>
    </row>
    <row r="182" spans="1:4" x14ac:dyDescent="0.25">
      <c r="A182">
        <v>37</v>
      </c>
      <c r="B182" t="str">
        <f>" 00:00:02.471827"</f>
        <v xml:space="preserve"> 00:00:02.471827</v>
      </c>
      <c r="C182" s="1" t="str">
        <f>"3:53:03.326403"</f>
        <v>3:53:03.326403</v>
      </c>
      <c r="D182">
        <v>-82</v>
      </c>
    </row>
    <row r="183" spans="1:4" x14ac:dyDescent="0.25">
      <c r="A183">
        <v>38</v>
      </c>
      <c r="B183" t="str">
        <f>" 00:00:00.000697"</f>
        <v xml:space="preserve"> 00:00:00.000697</v>
      </c>
      <c r="C183" s="1" t="str">
        <f>"3:53:03.327100"</f>
        <v>3:53:03.327100</v>
      </c>
      <c r="D183">
        <v>-79</v>
      </c>
    </row>
    <row r="184" spans="1:4" x14ac:dyDescent="0.25">
      <c r="A184">
        <v>37</v>
      </c>
      <c r="B184" t="str">
        <f>" 00:00:01.223726"</f>
        <v xml:space="preserve"> 00:00:01.223726</v>
      </c>
      <c r="C184" s="1" t="str">
        <f>"3:53:04.550825"</f>
        <v>3:53:04.550825</v>
      </c>
      <c r="D184">
        <v>-81</v>
      </c>
    </row>
    <row r="185" spans="1:4" x14ac:dyDescent="0.25">
      <c r="A185">
        <v>38</v>
      </c>
      <c r="B185" t="str">
        <f>" 00:00:00.000697"</f>
        <v xml:space="preserve"> 00:00:00.000697</v>
      </c>
      <c r="C185" s="1" t="str">
        <f>"3:53:04.551522"</f>
        <v>3:53:04.551522</v>
      </c>
      <c r="D185">
        <v>-80</v>
      </c>
    </row>
    <row r="186" spans="1:4" x14ac:dyDescent="0.25">
      <c r="A186">
        <v>39</v>
      </c>
      <c r="B186" t="str">
        <f>" 00:00:00.001199"</f>
        <v xml:space="preserve"> 00:00:00.001199</v>
      </c>
      <c r="C186" s="1" t="str">
        <f>"3:53:04.552721"</f>
        <v>3:53:04.552721</v>
      </c>
      <c r="D186" t="s">
        <v>1</v>
      </c>
    </row>
    <row r="187" spans="1:4" x14ac:dyDescent="0.25">
      <c r="A187">
        <v>37</v>
      </c>
      <c r="B187" t="str">
        <f>" 00:00:01.237532"</f>
        <v xml:space="preserve"> 00:00:01.237532</v>
      </c>
      <c r="C187" s="1" t="str">
        <f>"3:53:05.790254"</f>
        <v>3:53:05.790254</v>
      </c>
      <c r="D187">
        <v>-81</v>
      </c>
    </row>
    <row r="188" spans="1:4" x14ac:dyDescent="0.25">
      <c r="A188">
        <v>38</v>
      </c>
      <c r="B188" t="str">
        <f>" 00:00:00.000698"</f>
        <v xml:space="preserve"> 00:00:00.000698</v>
      </c>
      <c r="C188" s="1" t="str">
        <f>"3:53:05.790951"</f>
        <v>3:53:05.790951</v>
      </c>
      <c r="D188">
        <v>-80</v>
      </c>
    </row>
    <row r="189" spans="1:4" x14ac:dyDescent="0.25">
      <c r="A189">
        <v>39</v>
      </c>
      <c r="B189" t="str">
        <f>" 00:00:00.001199"</f>
        <v xml:space="preserve"> 00:00:00.001199</v>
      </c>
      <c r="C189" s="1" t="str">
        <f>"3:53:05.792150"</f>
        <v>3:53:05.792150</v>
      </c>
      <c r="D189" t="s">
        <v>2</v>
      </c>
    </row>
    <row r="190" spans="1:4" x14ac:dyDescent="0.25">
      <c r="A190">
        <v>37</v>
      </c>
      <c r="B190" t="str">
        <f>" 00:00:01.248033"</f>
        <v xml:space="preserve"> 00:00:01.248033</v>
      </c>
      <c r="C190" s="1" t="str">
        <f>"3:53:07.040182"</f>
        <v>3:53:07.040182</v>
      </c>
      <c r="D190">
        <v>-81</v>
      </c>
    </row>
    <row r="191" spans="1:4" x14ac:dyDescent="0.25">
      <c r="A191">
        <v>38</v>
      </c>
      <c r="B191" t="str">
        <f>" 00:00:00.000697"</f>
        <v xml:space="preserve"> 00:00:00.000697</v>
      </c>
      <c r="C191" s="1" t="str">
        <f>"3:53:07.040880"</f>
        <v>3:53:07.040880</v>
      </c>
      <c r="D191">
        <v>-81</v>
      </c>
    </row>
    <row r="192" spans="1:4" x14ac:dyDescent="0.25">
      <c r="A192">
        <v>37</v>
      </c>
      <c r="B192" t="str">
        <f>" 00:00:01.249832"</f>
        <v xml:space="preserve"> 00:00:01.249832</v>
      </c>
      <c r="C192" s="1" t="str">
        <f>"3:53:08.290711"</f>
        <v>3:53:08.290711</v>
      </c>
      <c r="D192">
        <v>-81</v>
      </c>
    </row>
    <row r="193" spans="1:4" x14ac:dyDescent="0.25">
      <c r="A193">
        <v>38</v>
      </c>
      <c r="B193" t="str">
        <f>" 00:00:00.000697"</f>
        <v xml:space="preserve"> 00:00:00.000697</v>
      </c>
      <c r="C193" s="1" t="str">
        <f>"3:53:08.291408"</f>
        <v>3:53:08.291408</v>
      </c>
      <c r="D193">
        <v>-79</v>
      </c>
    </row>
    <row r="194" spans="1:4" x14ac:dyDescent="0.25">
      <c r="A194">
        <v>38</v>
      </c>
      <c r="B194" t="str">
        <f>" 00:00:02.481680"</f>
        <v xml:space="preserve"> 00:00:02.481680</v>
      </c>
      <c r="C194" s="1" t="str">
        <f>"3:53:10.773088"</f>
        <v>3:53:10.773088</v>
      </c>
      <c r="D194">
        <v>-80</v>
      </c>
    </row>
    <row r="195" spans="1:4" x14ac:dyDescent="0.25">
      <c r="A195">
        <v>38</v>
      </c>
      <c r="B195" t="str">
        <f>" 00:00:01.253314"</f>
        <v xml:space="preserve"> 00:00:01.253314</v>
      </c>
      <c r="C195" s="1" t="str">
        <f>"3:53:12.026402"</f>
        <v>3:53:12.026402</v>
      </c>
      <c r="D195">
        <v>-79</v>
      </c>
    </row>
    <row r="196" spans="1:4" x14ac:dyDescent="0.25">
      <c r="A196">
        <v>37</v>
      </c>
      <c r="B196" t="str">
        <f>" 00:00:01.238830"</f>
        <v xml:space="preserve"> 00:00:01.238830</v>
      </c>
      <c r="C196" s="1" t="str">
        <f>"3:53:13.265232"</f>
        <v>3:53:13.265232</v>
      </c>
      <c r="D196">
        <v>-82</v>
      </c>
    </row>
    <row r="197" spans="1:4" x14ac:dyDescent="0.25">
      <c r="A197">
        <v>38</v>
      </c>
      <c r="B197" t="str">
        <f>" 00:00:00.000697"</f>
        <v xml:space="preserve"> 00:00:00.000697</v>
      </c>
      <c r="C197" s="1" t="str">
        <f>"3:53:13.265930"</f>
        <v>3:53:13.265930</v>
      </c>
      <c r="D197">
        <v>-80</v>
      </c>
    </row>
    <row r="198" spans="1:4" x14ac:dyDescent="0.25">
      <c r="A198">
        <v>37</v>
      </c>
      <c r="B198" t="str">
        <f>" 00:00:01.246693"</f>
        <v xml:space="preserve"> 00:00:01.246693</v>
      </c>
      <c r="C198" s="1" t="str">
        <f>"3:53:14.512623"</f>
        <v>3:53:14.512623</v>
      </c>
      <c r="D198">
        <v>-82</v>
      </c>
    </row>
    <row r="199" spans="1:4" x14ac:dyDescent="0.25">
      <c r="A199">
        <v>38</v>
      </c>
      <c r="B199" t="str">
        <f>" 00:00:00.000697"</f>
        <v xml:space="preserve"> 00:00:00.000697</v>
      </c>
      <c r="C199" s="1" t="str">
        <f>"3:53:14.513320"</f>
        <v>3:53:14.513320</v>
      </c>
      <c r="D199">
        <v>-81</v>
      </c>
    </row>
    <row r="200" spans="1:4" x14ac:dyDescent="0.25">
      <c r="A200">
        <v>37</v>
      </c>
      <c r="B200" t="str">
        <f>" 00:00:01.245482"</f>
        <v xml:space="preserve"> 00:00:01.245482</v>
      </c>
      <c r="C200" s="1" t="str">
        <f>"3:53:15.758802"</f>
        <v>3:53:15.758802</v>
      </c>
      <c r="D200">
        <v>-81</v>
      </c>
    </row>
    <row r="201" spans="1:4" x14ac:dyDescent="0.25">
      <c r="A201">
        <v>38</v>
      </c>
      <c r="B201" t="str">
        <f>" 00:00:00.000697"</f>
        <v xml:space="preserve"> 00:00:00.000697</v>
      </c>
      <c r="C201" s="1" t="str">
        <f>"3:53:15.759499"</f>
        <v>3:53:15.759499</v>
      </c>
      <c r="D201">
        <v>-80</v>
      </c>
    </row>
    <row r="202" spans="1:4" x14ac:dyDescent="0.25">
      <c r="A202">
        <v>37</v>
      </c>
      <c r="B202" t="str">
        <f>" 00:00:01.236459"</f>
        <v xml:space="preserve"> 00:00:01.236459</v>
      </c>
      <c r="C202" s="1" t="str">
        <f>"3:53:16.995958"</f>
        <v>3:53:16.995958</v>
      </c>
      <c r="D202">
        <v>-81</v>
      </c>
    </row>
    <row r="203" spans="1:4" x14ac:dyDescent="0.25">
      <c r="A203">
        <v>38</v>
      </c>
      <c r="B203" t="str">
        <f>" 00:00:00.000698"</f>
        <v xml:space="preserve"> 00:00:00.000698</v>
      </c>
      <c r="C203" s="1" t="str">
        <f>"3:53:16.996655"</f>
        <v>3:53:16.996655</v>
      </c>
      <c r="D203">
        <v>-80</v>
      </c>
    </row>
    <row r="204" spans="1:4" x14ac:dyDescent="0.25">
      <c r="A204">
        <v>37</v>
      </c>
      <c r="B204" t="str">
        <f>" 00:00:01.250349"</f>
        <v xml:space="preserve"> 00:00:01.250349</v>
      </c>
      <c r="C204" s="1" t="str">
        <f>"3:53:18.247005"</f>
        <v>3:53:18.247005</v>
      </c>
      <c r="D204">
        <v>-82</v>
      </c>
    </row>
    <row r="205" spans="1:4" x14ac:dyDescent="0.25">
      <c r="A205">
        <v>38</v>
      </c>
      <c r="B205" t="str">
        <f>" 00:00:00.000697"</f>
        <v xml:space="preserve"> 00:00:00.000697</v>
      </c>
      <c r="C205" s="1" t="str">
        <f>"3:53:18.247702"</f>
        <v>3:53:18.247702</v>
      </c>
      <c r="D205">
        <v>-80</v>
      </c>
    </row>
    <row r="206" spans="1:4" x14ac:dyDescent="0.25">
      <c r="A206">
        <v>39</v>
      </c>
      <c r="B206" t="str">
        <f>" 00:00:02.478208"</f>
        <v xml:space="preserve"> 00:00:02.478208</v>
      </c>
      <c r="C206" s="1" t="str">
        <f>"3:53:20.725910"</f>
        <v>3:53:20.725910</v>
      </c>
      <c r="D206" t="s">
        <v>0</v>
      </c>
    </row>
    <row r="207" spans="1:4" x14ac:dyDescent="0.25">
      <c r="A207">
        <v>38</v>
      </c>
      <c r="B207" t="str">
        <f>" 00:00:01.253269"</f>
        <v xml:space="preserve"> 00:00:01.253269</v>
      </c>
      <c r="C207" s="1" t="str">
        <f>"3:53:21.979179"</f>
        <v>3:53:21.979179</v>
      </c>
      <c r="D207">
        <v>-80</v>
      </c>
    </row>
    <row r="208" spans="1:4" x14ac:dyDescent="0.25">
      <c r="A208">
        <v>37</v>
      </c>
      <c r="B208" t="str">
        <f>" 00:00:01.388954"</f>
        <v xml:space="preserve"> 00:00:01.388954</v>
      </c>
      <c r="C208" s="1" t="str">
        <f>"3:53:23.368132"</f>
        <v>3:53:23.368132</v>
      </c>
      <c r="D208">
        <v>-81</v>
      </c>
    </row>
    <row r="209" spans="1:4" x14ac:dyDescent="0.25">
      <c r="A209">
        <v>38</v>
      </c>
      <c r="B209" t="str">
        <f>" 00:00:00.000697"</f>
        <v xml:space="preserve"> 00:00:00.000697</v>
      </c>
      <c r="C209" s="1" t="str">
        <f>"3:53:23.368829"</f>
        <v>3:53:23.368829</v>
      </c>
      <c r="D209">
        <v>-80</v>
      </c>
    </row>
    <row r="210" spans="1:4" x14ac:dyDescent="0.25">
      <c r="A210">
        <v>37</v>
      </c>
      <c r="B210" t="str">
        <f>" 00:00:01.244819"</f>
        <v xml:space="preserve"> 00:00:01.244819</v>
      </c>
      <c r="C210" s="1" t="str">
        <f>"3:53:24.613648"</f>
        <v>3:53:24.613648</v>
      </c>
      <c r="D210">
        <v>-81</v>
      </c>
    </row>
    <row r="211" spans="1:4" x14ac:dyDescent="0.25">
      <c r="A211">
        <v>38</v>
      </c>
      <c r="B211" t="str">
        <f>" 00:00:00.000697"</f>
        <v xml:space="preserve"> 00:00:00.000697</v>
      </c>
      <c r="C211" s="1" t="str">
        <f>"3:53:24.614345"</f>
        <v>3:53:24.614345</v>
      </c>
      <c r="D211">
        <v>-80</v>
      </c>
    </row>
    <row r="212" spans="1:4" x14ac:dyDescent="0.25">
      <c r="A212">
        <v>37</v>
      </c>
      <c r="B212" t="str">
        <f>" 00:00:01.241681"</f>
        <v xml:space="preserve"> 00:00:01.241681</v>
      </c>
      <c r="C212" s="1" t="str">
        <f>"3:53:25.856026"</f>
        <v>3:53:25.856026</v>
      </c>
      <c r="D212">
        <v>-82</v>
      </c>
    </row>
    <row r="213" spans="1:4" x14ac:dyDescent="0.25">
      <c r="A213">
        <v>38</v>
      </c>
      <c r="B213" t="str">
        <f>" 00:00:00.000697"</f>
        <v xml:space="preserve"> 00:00:00.000697</v>
      </c>
      <c r="C213" s="1" t="str">
        <f>"3:53:25.856724"</f>
        <v>3:53:25.856724</v>
      </c>
      <c r="D213">
        <v>-80</v>
      </c>
    </row>
    <row r="214" spans="1:4" x14ac:dyDescent="0.25">
      <c r="A214">
        <v>38</v>
      </c>
      <c r="B214" t="str">
        <f>" 00:00:02.496134"</f>
        <v xml:space="preserve"> 00:00:02.496134</v>
      </c>
      <c r="C214" s="1" t="str">
        <f>"3:53:28.352858"</f>
        <v>3:53:28.352858</v>
      </c>
      <c r="D214">
        <v>-80</v>
      </c>
    </row>
    <row r="215" spans="1:4" x14ac:dyDescent="0.25">
      <c r="A215">
        <v>37</v>
      </c>
      <c r="B215" t="str">
        <f>" 00:00:02.483983"</f>
        <v xml:space="preserve"> 00:00:02.483983</v>
      </c>
      <c r="C215" s="1" t="str">
        <f>"3:53:30.836841"</f>
        <v>3:53:30.836841</v>
      </c>
      <c r="D215">
        <v>-81</v>
      </c>
    </row>
    <row r="216" spans="1:4" x14ac:dyDescent="0.25">
      <c r="A216">
        <v>38</v>
      </c>
      <c r="B216" t="str">
        <f>" 00:00:00.000697"</f>
        <v xml:space="preserve"> 00:00:00.000697</v>
      </c>
      <c r="C216" s="1" t="str">
        <f>"3:53:30.837538"</f>
        <v>3:53:30.837538</v>
      </c>
      <c r="D216">
        <v>-80</v>
      </c>
    </row>
    <row r="217" spans="1:4" x14ac:dyDescent="0.25">
      <c r="A217">
        <v>37</v>
      </c>
      <c r="B217" t="str">
        <f>" 00:00:01.277646"</f>
        <v xml:space="preserve"> 00:00:01.277646</v>
      </c>
      <c r="C217" s="1" t="str">
        <f>"3:53:32.115183"</f>
        <v>3:53:32.115183</v>
      </c>
      <c r="D217">
        <v>-82</v>
      </c>
    </row>
    <row r="218" spans="1:4" x14ac:dyDescent="0.25">
      <c r="A218">
        <v>38</v>
      </c>
      <c r="B218" t="str">
        <f>" 00:00:00.000697"</f>
        <v xml:space="preserve"> 00:00:00.000697</v>
      </c>
      <c r="C218" s="1" t="str">
        <f>"3:53:32.115881"</f>
        <v>3:53:32.115881</v>
      </c>
      <c r="D218">
        <v>-80</v>
      </c>
    </row>
    <row r="219" spans="1:4" x14ac:dyDescent="0.25">
      <c r="A219">
        <v>37</v>
      </c>
      <c r="B219" t="str">
        <f>" 00:00:02.463192"</f>
        <v xml:space="preserve"> 00:00:02.463192</v>
      </c>
      <c r="C219" s="1" t="str">
        <f>"3:53:34.579072"</f>
        <v>3:53:34.579072</v>
      </c>
      <c r="D219">
        <v>-82</v>
      </c>
    </row>
    <row r="220" spans="1:4" x14ac:dyDescent="0.25">
      <c r="A220">
        <v>38</v>
      </c>
      <c r="B220" t="str">
        <f>" 00:00:00.000698"</f>
        <v xml:space="preserve"> 00:00:00.000698</v>
      </c>
      <c r="C220" s="1" t="str">
        <f>"3:53:34.579770"</f>
        <v>3:53:34.579770</v>
      </c>
      <c r="D220">
        <v>-80</v>
      </c>
    </row>
    <row r="221" spans="1:4" x14ac:dyDescent="0.25">
      <c r="A221">
        <v>38</v>
      </c>
      <c r="B221" t="str">
        <f>" 00:00:01.252132"</f>
        <v xml:space="preserve"> 00:00:01.252132</v>
      </c>
      <c r="C221" s="1" t="str">
        <f>"3:53:35.831901"</f>
        <v>3:53:35.831901</v>
      </c>
      <c r="D221">
        <v>-80</v>
      </c>
    </row>
    <row r="222" spans="1:4" x14ac:dyDescent="0.25">
      <c r="A222">
        <v>37</v>
      </c>
      <c r="B222" t="str">
        <f>" 00:00:01.236706"</f>
        <v xml:space="preserve"> 00:00:01.236706</v>
      </c>
      <c r="C222" s="1" t="str">
        <f>"3:53:37.068608"</f>
        <v>3:53:37.068608</v>
      </c>
      <c r="D222">
        <v>-83</v>
      </c>
    </row>
    <row r="223" spans="1:4" x14ac:dyDescent="0.25">
      <c r="A223">
        <v>38</v>
      </c>
      <c r="B223" t="str">
        <f>" 00:00:00.000697"</f>
        <v xml:space="preserve"> 00:00:00.000697</v>
      </c>
      <c r="C223" s="1" t="str">
        <f>"3:53:37.069305"</f>
        <v>3:53:37.069305</v>
      </c>
      <c r="D223">
        <v>-80</v>
      </c>
    </row>
    <row r="224" spans="1:4" x14ac:dyDescent="0.25">
      <c r="A224">
        <v>37</v>
      </c>
      <c r="B224" t="str">
        <f>" 00:00:01.258760"</f>
        <v xml:space="preserve"> 00:00:01.258760</v>
      </c>
      <c r="C224" s="1" t="str">
        <f>"3:53:38.328064"</f>
        <v>3:53:38.328064</v>
      </c>
      <c r="D224">
        <v>-82</v>
      </c>
    </row>
    <row r="225" spans="1:4" x14ac:dyDescent="0.25">
      <c r="A225">
        <v>38</v>
      </c>
      <c r="B225" t="str">
        <f>" 00:00:00.000697"</f>
        <v xml:space="preserve"> 00:00:00.000697</v>
      </c>
      <c r="C225" s="1" t="str">
        <f>"3:53:38.328762"</f>
        <v>3:53:38.328762</v>
      </c>
      <c r="D225">
        <v>-80</v>
      </c>
    </row>
    <row r="226" spans="1:4" x14ac:dyDescent="0.25">
      <c r="A226">
        <v>37</v>
      </c>
      <c r="B226" t="str">
        <f>" 00:00:02.511434"</f>
        <v xml:space="preserve"> 00:00:02.511434</v>
      </c>
      <c r="C226" s="1" t="str">
        <f>"3:53:40.840195"</f>
        <v>3:53:40.840195</v>
      </c>
      <c r="D226">
        <v>-81</v>
      </c>
    </row>
    <row r="227" spans="1:4" x14ac:dyDescent="0.25">
      <c r="A227">
        <v>37</v>
      </c>
      <c r="B227" t="str">
        <f>" 00:00:02.461230"</f>
        <v xml:space="preserve"> 00:00:02.461230</v>
      </c>
      <c r="C227" s="1" t="str">
        <f>"3:53:43.301426"</f>
        <v>3:53:43.301426</v>
      </c>
      <c r="D227">
        <v>-84</v>
      </c>
    </row>
    <row r="228" spans="1:4" x14ac:dyDescent="0.25">
      <c r="A228">
        <v>38</v>
      </c>
      <c r="B228" t="str">
        <f>" 00:00:00.000697"</f>
        <v xml:space="preserve"> 00:00:00.000697</v>
      </c>
      <c r="C228" s="1" t="str">
        <f>"3:53:43.302123"</f>
        <v>3:53:43.302123</v>
      </c>
      <c r="D228">
        <v>-79</v>
      </c>
    </row>
    <row r="229" spans="1:4" x14ac:dyDescent="0.25">
      <c r="A229">
        <v>38</v>
      </c>
      <c r="B229" t="str">
        <f>" 00:00:01.255086"</f>
        <v xml:space="preserve"> 00:00:01.255086</v>
      </c>
      <c r="C229" s="1" t="str">
        <f>"3:53:44.557208"</f>
        <v>3:53:44.557208</v>
      </c>
      <c r="D229">
        <v>-81</v>
      </c>
    </row>
    <row r="230" spans="1:4" x14ac:dyDescent="0.25">
      <c r="A230">
        <v>39</v>
      </c>
      <c r="B230" t="str">
        <f>" 00:00:00.001199"</f>
        <v xml:space="preserve"> 00:00:00.001199</v>
      </c>
      <c r="C230" s="1" t="str">
        <f>"3:53:44.558408"</f>
        <v>3:53:44.558408</v>
      </c>
      <c r="D230" t="s">
        <v>1</v>
      </c>
    </row>
    <row r="231" spans="1:4" x14ac:dyDescent="0.25">
      <c r="A231">
        <v>37</v>
      </c>
      <c r="B231" t="str">
        <f>" 00:00:01.239478"</f>
        <v xml:space="preserve"> 00:00:01.239478</v>
      </c>
      <c r="C231" s="1" t="str">
        <f>"3:53:45.797886"</f>
        <v>3:53:45.797886</v>
      </c>
      <c r="D231">
        <v>-81</v>
      </c>
    </row>
    <row r="232" spans="1:4" x14ac:dyDescent="0.25">
      <c r="A232">
        <v>38</v>
      </c>
      <c r="B232" t="str">
        <f>" 00:00:00.000697"</f>
        <v xml:space="preserve"> 00:00:00.000697</v>
      </c>
      <c r="C232" s="1" t="str">
        <f>"3:53:45.798583"</f>
        <v>3:53:45.798583</v>
      </c>
      <c r="D232">
        <v>-79</v>
      </c>
    </row>
    <row r="233" spans="1:4" x14ac:dyDescent="0.25">
      <c r="A233">
        <v>37</v>
      </c>
      <c r="B233" t="str">
        <f>" 00:00:02.484330"</f>
        <v xml:space="preserve"> 00:00:02.484330</v>
      </c>
      <c r="C233" s="1" t="str">
        <f>"3:53:48.282913"</f>
        <v>3:53:48.282913</v>
      </c>
      <c r="D233">
        <v>-81</v>
      </c>
    </row>
    <row r="234" spans="1:4" x14ac:dyDescent="0.25">
      <c r="A234">
        <v>38</v>
      </c>
      <c r="B234" t="str">
        <f>" 00:00:00.000697"</f>
        <v xml:space="preserve"> 00:00:00.000697</v>
      </c>
      <c r="C234" s="1" t="str">
        <f>"3:53:48.283610"</f>
        <v>3:53:48.283610</v>
      </c>
      <c r="D234">
        <v>-80</v>
      </c>
    </row>
    <row r="235" spans="1:4" x14ac:dyDescent="0.25">
      <c r="A235">
        <v>38</v>
      </c>
      <c r="B235" t="str">
        <f>" 00:00:01.253957"</f>
        <v xml:space="preserve"> 00:00:01.253957</v>
      </c>
      <c r="C235" s="1" t="str">
        <f>"3:53:49.537567"</f>
        <v>3:53:49.537567</v>
      </c>
      <c r="D235">
        <v>-79</v>
      </c>
    </row>
    <row r="236" spans="1:4" x14ac:dyDescent="0.25">
      <c r="A236">
        <v>37</v>
      </c>
      <c r="B236" t="str">
        <f>" 00:00:02.498838"</f>
        <v xml:space="preserve"> 00:00:02.498838</v>
      </c>
      <c r="C236" s="1" t="str">
        <f>"3:53:52.036405"</f>
        <v>3:53:52.036405</v>
      </c>
      <c r="D236">
        <v>-82</v>
      </c>
    </row>
    <row r="237" spans="1:4" x14ac:dyDescent="0.25">
      <c r="A237">
        <v>38</v>
      </c>
      <c r="B237" t="str">
        <f>" 00:00:00.000697"</f>
        <v xml:space="preserve"> 00:00:00.000697</v>
      </c>
      <c r="C237" s="1" t="str">
        <f>"3:53:52.037102"</f>
        <v>3:53:52.037102</v>
      </c>
      <c r="D237">
        <v>-79</v>
      </c>
    </row>
    <row r="238" spans="1:4" x14ac:dyDescent="0.25">
      <c r="A238">
        <v>39</v>
      </c>
      <c r="B238" t="str">
        <f>" 00:00:00.001199"</f>
        <v xml:space="preserve"> 00:00:00.001199</v>
      </c>
      <c r="C238" s="1" t="str">
        <f>"3:53:52.038301"</f>
        <v>3:53:52.038301</v>
      </c>
      <c r="D238" t="s">
        <v>0</v>
      </c>
    </row>
    <row r="239" spans="1:4" x14ac:dyDescent="0.25">
      <c r="A239">
        <v>37</v>
      </c>
      <c r="B239" t="str">
        <f>" 00:00:02.478365"</f>
        <v xml:space="preserve"> 00:00:02.478365</v>
      </c>
      <c r="C239" s="1" t="str">
        <f>"3:53:54.516666"</f>
        <v>3:53:54.516666</v>
      </c>
      <c r="D239">
        <v>-81</v>
      </c>
    </row>
    <row r="240" spans="1:4" x14ac:dyDescent="0.25">
      <c r="A240">
        <v>38</v>
      </c>
      <c r="B240" t="str">
        <f>" 00:00:00.000697"</f>
        <v xml:space="preserve"> 00:00:00.000697</v>
      </c>
      <c r="C240" s="1" t="str">
        <f>"3:53:54.517363"</f>
        <v>3:53:54.517363</v>
      </c>
      <c r="D240">
        <v>-79</v>
      </c>
    </row>
    <row r="241" spans="1:4" x14ac:dyDescent="0.25">
      <c r="A241">
        <v>38</v>
      </c>
      <c r="B241" t="str">
        <f>" 00:00:01.239076"</f>
        <v xml:space="preserve"> 00:00:01.239076</v>
      </c>
      <c r="C241" s="1" t="str">
        <f>"3:53:55.756439"</f>
        <v>3:53:55.756439</v>
      </c>
      <c r="D241">
        <v>-80</v>
      </c>
    </row>
    <row r="242" spans="1:4" x14ac:dyDescent="0.25">
      <c r="A242">
        <v>37</v>
      </c>
      <c r="B242" t="str">
        <f>" 00:00:01.247027"</f>
        <v xml:space="preserve"> 00:00:01.247027</v>
      </c>
      <c r="C242" s="1" t="str">
        <f>"3:53:57.003466"</f>
        <v>3:53:57.003466</v>
      </c>
      <c r="D242">
        <v>-81</v>
      </c>
    </row>
    <row r="243" spans="1:4" x14ac:dyDescent="0.25">
      <c r="A243">
        <v>38</v>
      </c>
      <c r="B243" t="str">
        <f>" 00:00:00.000697"</f>
        <v xml:space="preserve"> 00:00:00.000697</v>
      </c>
      <c r="C243" s="1" t="str">
        <f>"3:53:57.004163"</f>
        <v>3:53:57.004163</v>
      </c>
      <c r="D243">
        <v>-80</v>
      </c>
    </row>
    <row r="244" spans="1:4" x14ac:dyDescent="0.25">
      <c r="A244">
        <v>37</v>
      </c>
      <c r="B244" t="str">
        <f>" 00:00:01.251316"</f>
        <v xml:space="preserve"> 00:00:01.251316</v>
      </c>
      <c r="C244" s="1" t="str">
        <f>"3:53:58.255479"</f>
        <v>3:53:58.255479</v>
      </c>
      <c r="D244">
        <v>-83</v>
      </c>
    </row>
    <row r="245" spans="1:4" x14ac:dyDescent="0.25">
      <c r="A245">
        <v>38</v>
      </c>
      <c r="B245" t="str">
        <f>" 00:00:00.000697"</f>
        <v xml:space="preserve"> 00:00:00.000697</v>
      </c>
      <c r="C245" s="1" t="str">
        <f>"3:53:58.256176"</f>
        <v>3:53:58.256176</v>
      </c>
      <c r="D245">
        <v>-79</v>
      </c>
    </row>
    <row r="246" spans="1:4" x14ac:dyDescent="0.25">
      <c r="A246">
        <v>37</v>
      </c>
      <c r="B246" t="str">
        <f>" 00:00:01.271362"</f>
        <v xml:space="preserve"> 00:00:01.271362</v>
      </c>
      <c r="C246" s="1" t="str">
        <f>"3:53:59.527538"</f>
        <v>3:53:59.527538</v>
      </c>
      <c r="D246">
        <v>-82</v>
      </c>
    </row>
    <row r="247" spans="1:4" x14ac:dyDescent="0.25">
      <c r="A247">
        <v>38</v>
      </c>
      <c r="B247" t="str">
        <f>" 00:00:00.000697"</f>
        <v xml:space="preserve"> 00:00:00.000697</v>
      </c>
      <c r="C247" s="1" t="str">
        <f>"3:53:59.528235"</f>
        <v>3:53:59.528235</v>
      </c>
      <c r="D247">
        <v>-79</v>
      </c>
    </row>
    <row r="248" spans="1:4" x14ac:dyDescent="0.25">
      <c r="A248">
        <v>37</v>
      </c>
      <c r="B248" t="str">
        <f>" 00:00:01.224701"</f>
        <v xml:space="preserve"> 00:00:01.224701</v>
      </c>
      <c r="C248" s="1" t="str">
        <f>"3:54:00.752936"</f>
        <v>3:54:00.752936</v>
      </c>
      <c r="D248">
        <v>-81</v>
      </c>
    </row>
    <row r="249" spans="1:4" x14ac:dyDescent="0.25">
      <c r="A249">
        <v>38</v>
      </c>
      <c r="B249" t="str">
        <f>" 00:00:00.000697"</f>
        <v xml:space="preserve"> 00:00:00.000697</v>
      </c>
      <c r="C249" s="1" t="str">
        <f>"3:54:00.753633"</f>
        <v>3:54:00.753633</v>
      </c>
      <c r="D249">
        <v>-80</v>
      </c>
    </row>
    <row r="250" spans="1:4" x14ac:dyDescent="0.25">
      <c r="A250">
        <v>38</v>
      </c>
      <c r="B250" t="str">
        <f>" 00:00:01.231796"</f>
        <v xml:space="preserve"> 00:00:01.231796</v>
      </c>
      <c r="C250" s="1" t="str">
        <f>"3:54:01.985429"</f>
        <v>3:54:01.985429</v>
      </c>
      <c r="D250">
        <v>-80</v>
      </c>
    </row>
    <row r="251" spans="1:4" x14ac:dyDescent="0.25">
      <c r="A251">
        <v>38</v>
      </c>
      <c r="B251" t="str">
        <f>" 00:00:01.263505"</f>
        <v xml:space="preserve"> 00:00:01.263505</v>
      </c>
      <c r="C251" s="1" t="str">
        <f>"3:54:03.248933"</f>
        <v>3:54:03.248933</v>
      </c>
      <c r="D251">
        <v>-80</v>
      </c>
    </row>
    <row r="252" spans="1:4" x14ac:dyDescent="0.25">
      <c r="A252">
        <v>37</v>
      </c>
      <c r="B252" t="str">
        <f>" 00:00:01.232662"</f>
        <v xml:space="preserve"> 00:00:01.232662</v>
      </c>
      <c r="C252" s="1" t="str">
        <f>"3:54:04.481596"</f>
        <v>3:54:04.481596</v>
      </c>
      <c r="D252">
        <v>-81</v>
      </c>
    </row>
    <row r="253" spans="1:4" x14ac:dyDescent="0.25">
      <c r="A253">
        <v>38</v>
      </c>
      <c r="B253" t="str">
        <f>" 00:00:00.000697"</f>
        <v xml:space="preserve"> 00:00:00.000697</v>
      </c>
      <c r="C253" s="1" t="str">
        <f>"3:54:04.482293"</f>
        <v>3:54:04.482293</v>
      </c>
      <c r="D253">
        <v>-80</v>
      </c>
    </row>
    <row r="254" spans="1:4" x14ac:dyDescent="0.25">
      <c r="A254">
        <v>37</v>
      </c>
      <c r="B254" t="str">
        <f>" 00:00:01.248141"</f>
        <v xml:space="preserve"> 00:00:01.248141</v>
      </c>
      <c r="C254" s="1" t="str">
        <f>"3:54:05.730433"</f>
        <v>3:54:05.730433</v>
      </c>
      <c r="D254">
        <v>-80</v>
      </c>
    </row>
    <row r="255" spans="1:4" x14ac:dyDescent="0.25">
      <c r="A255">
        <v>38</v>
      </c>
      <c r="B255" t="str">
        <f>" 00:00:00.000697"</f>
        <v xml:space="preserve"> 00:00:00.000697</v>
      </c>
      <c r="C255" s="1" t="str">
        <f>"3:54:05.731130"</f>
        <v>3:54:05.731130</v>
      </c>
      <c r="D255">
        <v>-80</v>
      </c>
    </row>
    <row r="256" spans="1:4" x14ac:dyDescent="0.25">
      <c r="A256">
        <v>37</v>
      </c>
      <c r="B256" t="str">
        <f>" 00:00:01.239441"</f>
        <v xml:space="preserve"> 00:00:01.239441</v>
      </c>
      <c r="C256" s="1" t="str">
        <f>"3:54:06.970571"</f>
        <v>3:54:06.970571</v>
      </c>
      <c r="D256">
        <v>-81</v>
      </c>
    </row>
    <row r="257" spans="1:4" x14ac:dyDescent="0.25">
      <c r="A257">
        <v>38</v>
      </c>
      <c r="B257" t="str">
        <f>" 00:00:00.000697"</f>
        <v xml:space="preserve"> 00:00:00.000697</v>
      </c>
      <c r="C257" s="1" t="str">
        <f>"3:54:06.971268"</f>
        <v>3:54:06.971268</v>
      </c>
      <c r="D257">
        <v>-80</v>
      </c>
    </row>
    <row r="258" spans="1:4" x14ac:dyDescent="0.25">
      <c r="A258">
        <v>37</v>
      </c>
      <c r="B258" t="str">
        <f>" 00:00:01.252794"</f>
        <v xml:space="preserve"> 00:00:01.252794</v>
      </c>
      <c r="C258" s="1" t="str">
        <f>"3:54:08.224062"</f>
        <v>3:54:08.224062</v>
      </c>
      <c r="D258">
        <v>-81</v>
      </c>
    </row>
    <row r="259" spans="1:4" x14ac:dyDescent="0.25">
      <c r="A259">
        <v>37</v>
      </c>
      <c r="B259" t="str">
        <f>" 00:00:01.254227"</f>
        <v xml:space="preserve"> 00:00:01.254227</v>
      </c>
      <c r="C259" s="1" t="str">
        <f>"3:54:09.478289"</f>
        <v>3:54:09.478289</v>
      </c>
      <c r="D259">
        <v>-81</v>
      </c>
    </row>
    <row r="260" spans="1:4" x14ac:dyDescent="0.25">
      <c r="A260">
        <v>38</v>
      </c>
      <c r="B260" t="str">
        <f>" 00:00:00.000697"</f>
        <v xml:space="preserve"> 00:00:00.000697</v>
      </c>
      <c r="C260" s="1" t="str">
        <f>"3:54:09.478986"</f>
        <v>3:54:09.478986</v>
      </c>
      <c r="D260">
        <v>-81</v>
      </c>
    </row>
    <row r="261" spans="1:4" x14ac:dyDescent="0.25">
      <c r="A261">
        <v>37</v>
      </c>
      <c r="B261" t="str">
        <f>" 00:00:01.225338"</f>
        <v xml:space="preserve"> 00:00:01.225338</v>
      </c>
      <c r="C261" s="1" t="str">
        <f>"3:54:10.704324"</f>
        <v>3:54:10.704324</v>
      </c>
      <c r="D261">
        <v>-81</v>
      </c>
    </row>
    <row r="262" spans="1:4" x14ac:dyDescent="0.25">
      <c r="A262">
        <v>38</v>
      </c>
      <c r="B262" t="str">
        <f>" 00:00:00.000697"</f>
        <v xml:space="preserve"> 00:00:00.000697</v>
      </c>
      <c r="C262" s="1" t="str">
        <f>"3:54:10.705021"</f>
        <v>3:54:10.705021</v>
      </c>
      <c r="D262">
        <v>-80</v>
      </c>
    </row>
    <row r="263" spans="1:4" x14ac:dyDescent="0.25">
      <c r="A263">
        <v>39</v>
      </c>
      <c r="B263" t="str">
        <f>" 00:00:00.001199"</f>
        <v xml:space="preserve"> 00:00:00.001199</v>
      </c>
      <c r="C263" s="1" t="str">
        <f>"3:54:10.706220"</f>
        <v>3:54:10.706220</v>
      </c>
      <c r="D263" t="s">
        <v>1</v>
      </c>
    </row>
    <row r="264" spans="1:4" x14ac:dyDescent="0.25">
      <c r="A264">
        <v>37</v>
      </c>
      <c r="B264" t="str">
        <f>" 00:00:01.244362"</f>
        <v xml:space="preserve"> 00:00:01.244362</v>
      </c>
      <c r="C264" s="1" t="str">
        <f>"3:54:11.950582"</f>
        <v>3:54:11.950582</v>
      </c>
      <c r="D264">
        <v>-83</v>
      </c>
    </row>
    <row r="265" spans="1:4" x14ac:dyDescent="0.25">
      <c r="A265">
        <v>38</v>
      </c>
      <c r="B265" t="str">
        <f>" 00:00:00.000697"</f>
        <v xml:space="preserve"> 00:00:00.000697</v>
      </c>
      <c r="C265" s="1" t="str">
        <f>"3:54:11.951279"</f>
        <v>3:54:11.951279</v>
      </c>
      <c r="D265">
        <v>-78</v>
      </c>
    </row>
    <row r="266" spans="1:4" x14ac:dyDescent="0.25">
      <c r="A266">
        <v>37</v>
      </c>
      <c r="B266" t="str">
        <f>" 00:00:02.500516"</f>
        <v xml:space="preserve"> 00:00:02.500516</v>
      </c>
      <c r="C266" s="1" t="str">
        <f>"3:54:14.451795"</f>
        <v>3:54:14.451795</v>
      </c>
      <c r="D266">
        <v>-81</v>
      </c>
    </row>
    <row r="267" spans="1:4" x14ac:dyDescent="0.25">
      <c r="A267">
        <v>38</v>
      </c>
      <c r="B267" t="str">
        <f>" 00:00:00.000697"</f>
        <v xml:space="preserve"> 00:00:00.000697</v>
      </c>
      <c r="C267" s="1" t="str">
        <f>"3:54:14.452493"</f>
        <v>3:54:14.452493</v>
      </c>
      <c r="D267">
        <v>-79</v>
      </c>
    </row>
    <row r="268" spans="1:4" x14ac:dyDescent="0.25">
      <c r="A268">
        <v>38</v>
      </c>
      <c r="B268" t="str">
        <f>" 00:00:01.233975"</f>
        <v xml:space="preserve"> 00:00:01.233975</v>
      </c>
      <c r="C268" s="1" t="str">
        <f>"3:54:15.686467"</f>
        <v>3:54:15.686467</v>
      </c>
      <c r="D268">
        <v>-80</v>
      </c>
    </row>
    <row r="269" spans="1:4" x14ac:dyDescent="0.25">
      <c r="A269">
        <v>37</v>
      </c>
      <c r="B269" t="str">
        <f>" 00:00:02.494029"</f>
        <v xml:space="preserve"> 00:00:02.494029</v>
      </c>
      <c r="C269" s="1" t="str">
        <f>"3:54:18.180496"</f>
        <v>3:54:18.180496</v>
      </c>
      <c r="D269">
        <v>-81</v>
      </c>
    </row>
    <row r="270" spans="1:4" x14ac:dyDescent="0.25">
      <c r="A270">
        <v>38</v>
      </c>
      <c r="B270" t="str">
        <f>" 00:00:00.000697"</f>
        <v xml:space="preserve"> 00:00:00.000697</v>
      </c>
      <c r="C270" s="1" t="str">
        <f>"3:54:18.181193"</f>
        <v>3:54:18.181193</v>
      </c>
      <c r="D270">
        <v>-80</v>
      </c>
    </row>
    <row r="271" spans="1:4" x14ac:dyDescent="0.25">
      <c r="A271">
        <v>37</v>
      </c>
      <c r="B271" t="str">
        <f>" 00:00:01.264106"</f>
        <v xml:space="preserve"> 00:00:01.264106</v>
      </c>
      <c r="C271" s="1" t="str">
        <f>"3:54:19.445299"</f>
        <v>3:54:19.445299</v>
      </c>
      <c r="D271">
        <v>-82</v>
      </c>
    </row>
    <row r="272" spans="1:4" x14ac:dyDescent="0.25">
      <c r="A272">
        <v>38</v>
      </c>
      <c r="B272" t="str">
        <f>" 00:00:00.000697"</f>
        <v xml:space="preserve"> 00:00:00.000697</v>
      </c>
      <c r="C272" s="1" t="str">
        <f>"3:54:19.445996"</f>
        <v>3:54:19.445996</v>
      </c>
      <c r="D272">
        <v>-80</v>
      </c>
    </row>
    <row r="273" spans="1:4" x14ac:dyDescent="0.25">
      <c r="A273">
        <v>37</v>
      </c>
      <c r="B273" t="str">
        <f>" 00:00:01.234124"</f>
        <v xml:space="preserve"> 00:00:01.234124</v>
      </c>
      <c r="C273" s="1" t="str">
        <f>"3:54:20.680119"</f>
        <v>3:54:20.680119</v>
      </c>
      <c r="D273">
        <v>-82</v>
      </c>
    </row>
    <row r="274" spans="1:4" x14ac:dyDescent="0.25">
      <c r="A274">
        <v>38</v>
      </c>
      <c r="B274" t="str">
        <f>" 00:00:00.000697"</f>
        <v xml:space="preserve"> 00:00:00.000697</v>
      </c>
      <c r="C274" s="1" t="str">
        <f>"3:54:20.680816"</f>
        <v>3:54:20.680816</v>
      </c>
      <c r="D274">
        <v>-80</v>
      </c>
    </row>
    <row r="275" spans="1:4" x14ac:dyDescent="0.25">
      <c r="A275">
        <v>37</v>
      </c>
      <c r="B275" t="str">
        <f>" 00:00:01.240562"</f>
        <v xml:space="preserve"> 00:00:01.240562</v>
      </c>
      <c r="C275" s="1" t="str">
        <f>"3:54:21.921378"</f>
        <v>3:54:21.921378</v>
      </c>
      <c r="D275">
        <v>-80</v>
      </c>
    </row>
    <row r="276" spans="1:4" x14ac:dyDescent="0.25">
      <c r="A276">
        <v>38</v>
      </c>
      <c r="B276" t="str">
        <f>" 00:00:00.000697"</f>
        <v xml:space="preserve"> 00:00:00.000697</v>
      </c>
      <c r="C276" s="1" t="str">
        <f>"3:54:21.922075"</f>
        <v>3:54:21.922075</v>
      </c>
      <c r="D276">
        <v>-80</v>
      </c>
    </row>
    <row r="277" spans="1:4" x14ac:dyDescent="0.25">
      <c r="A277">
        <v>37</v>
      </c>
      <c r="B277" t="str">
        <f>" 00:00:02.483999"</f>
        <v xml:space="preserve"> 00:00:02.483999</v>
      </c>
      <c r="C277" s="1" t="str">
        <f>"3:54:24.406074"</f>
        <v>3:54:24.406074</v>
      </c>
      <c r="D277">
        <v>-81</v>
      </c>
    </row>
    <row r="278" spans="1:4" x14ac:dyDescent="0.25">
      <c r="A278">
        <v>38</v>
      </c>
      <c r="B278" t="str">
        <f>" 00:00:00.000697"</f>
        <v xml:space="preserve"> 00:00:00.000697</v>
      </c>
      <c r="C278" s="1" t="str">
        <f>"3:54:24.406771"</f>
        <v>3:54:24.406771</v>
      </c>
      <c r="D278">
        <v>-80</v>
      </c>
    </row>
    <row r="279" spans="1:4" x14ac:dyDescent="0.25">
      <c r="A279">
        <v>37</v>
      </c>
      <c r="B279" t="str">
        <f>" 00:00:01.244679"</f>
        <v xml:space="preserve"> 00:00:01.244679</v>
      </c>
      <c r="C279" s="1" t="str">
        <f>"3:54:25.651451"</f>
        <v>3:54:25.651451</v>
      </c>
      <c r="D279">
        <v>-81</v>
      </c>
    </row>
    <row r="280" spans="1:4" x14ac:dyDescent="0.25">
      <c r="A280">
        <v>38</v>
      </c>
      <c r="B280" t="str">
        <f>" 00:00:00.000697"</f>
        <v xml:space="preserve"> 00:00:00.000697</v>
      </c>
      <c r="C280" s="1" t="str">
        <f>"3:54:25.652148"</f>
        <v>3:54:25.652148</v>
      </c>
      <c r="D280">
        <v>-81</v>
      </c>
    </row>
    <row r="281" spans="1:4" x14ac:dyDescent="0.25">
      <c r="A281">
        <v>37</v>
      </c>
      <c r="B281" t="str">
        <f>" 00:00:01.242078"</f>
        <v xml:space="preserve"> 00:00:01.242078</v>
      </c>
      <c r="C281" s="1" t="str">
        <f>"3:54:26.894225"</f>
        <v>3:54:26.894225</v>
      </c>
      <c r="D281">
        <v>-81</v>
      </c>
    </row>
    <row r="282" spans="1:4" x14ac:dyDescent="0.25">
      <c r="A282">
        <v>38</v>
      </c>
      <c r="B282" t="str">
        <f>" 00:00:00.000697"</f>
        <v xml:space="preserve"> 00:00:00.000697</v>
      </c>
      <c r="C282" s="1" t="str">
        <f>"3:54:26.894922"</f>
        <v>3:54:26.894922</v>
      </c>
      <c r="D282">
        <v>-79</v>
      </c>
    </row>
    <row r="283" spans="1:4" x14ac:dyDescent="0.25">
      <c r="A283">
        <v>37</v>
      </c>
      <c r="B283" t="str">
        <f>" 00:00:05.011509"</f>
        <v xml:space="preserve"> 00:00:05.011509</v>
      </c>
      <c r="C283" s="1" t="str">
        <f>"3:54:31.906432"</f>
        <v>3:54:31.906432</v>
      </c>
      <c r="D283">
        <v>-81</v>
      </c>
    </row>
    <row r="284" spans="1:4" x14ac:dyDescent="0.25">
      <c r="A284">
        <v>38</v>
      </c>
      <c r="B284" t="str">
        <f>" 00:00:00.000697"</f>
        <v xml:space="preserve"> 00:00:00.000697</v>
      </c>
      <c r="C284" s="1" t="str">
        <f>"3:54:31.907129"</f>
        <v>3:54:31.907129</v>
      </c>
      <c r="D284">
        <v>-79</v>
      </c>
    </row>
    <row r="285" spans="1:4" x14ac:dyDescent="0.25">
      <c r="A285">
        <v>38</v>
      </c>
      <c r="B285" t="str">
        <f>" 00:00:01.228247"</f>
        <v xml:space="preserve"> 00:00:01.228247</v>
      </c>
      <c r="C285" s="1" t="str">
        <f>"3:54:33.135376"</f>
        <v>3:54:33.135376</v>
      </c>
      <c r="D285">
        <v>-80</v>
      </c>
    </row>
    <row r="286" spans="1:4" x14ac:dyDescent="0.25">
      <c r="A286">
        <v>38</v>
      </c>
      <c r="B286" t="str">
        <f>" 00:00:01.260856"</f>
        <v xml:space="preserve"> 00:00:01.260856</v>
      </c>
      <c r="C286" s="1" t="str">
        <f>"3:54:34.396231"</f>
        <v>3:54:34.396231</v>
      </c>
      <c r="D286">
        <v>-79</v>
      </c>
    </row>
    <row r="287" spans="1:4" x14ac:dyDescent="0.25">
      <c r="A287">
        <v>37</v>
      </c>
      <c r="B287" t="str">
        <f>" 00:00:01.232873"</f>
        <v xml:space="preserve"> 00:00:01.232873</v>
      </c>
      <c r="C287" s="1" t="str">
        <f>"3:54:35.629104"</f>
        <v>3:54:35.629104</v>
      </c>
      <c r="D287">
        <v>-81</v>
      </c>
    </row>
    <row r="288" spans="1:4" x14ac:dyDescent="0.25">
      <c r="A288">
        <v>38</v>
      </c>
      <c r="B288" t="str">
        <f>" 00:00:00.000697"</f>
        <v xml:space="preserve"> 00:00:00.000697</v>
      </c>
      <c r="C288" s="1" t="str">
        <f>"3:54:35.629802"</f>
        <v>3:54:35.629802</v>
      </c>
      <c r="D288">
        <v>-80</v>
      </c>
    </row>
    <row r="289" spans="1:4" x14ac:dyDescent="0.25">
      <c r="A289">
        <v>37</v>
      </c>
      <c r="B289" t="str">
        <f>" 00:00:01.266743"</f>
        <v xml:space="preserve"> 00:00:01.266743</v>
      </c>
      <c r="C289" s="1" t="str">
        <f>"3:54:36.896544"</f>
        <v>3:54:36.896544</v>
      </c>
      <c r="D289">
        <v>-80</v>
      </c>
    </row>
    <row r="290" spans="1:4" x14ac:dyDescent="0.25">
      <c r="A290">
        <v>37</v>
      </c>
      <c r="B290" t="str">
        <f>" 00:00:01.241961"</f>
        <v xml:space="preserve"> 00:00:01.241961</v>
      </c>
      <c r="C290" s="1" t="str">
        <f>"3:54:38.138505"</f>
        <v>3:54:38.138505</v>
      </c>
      <c r="D290">
        <v>-81</v>
      </c>
    </row>
    <row r="291" spans="1:4" x14ac:dyDescent="0.25">
      <c r="A291">
        <v>37</v>
      </c>
      <c r="B291" t="str">
        <f>" 00:00:02.463919"</f>
        <v xml:space="preserve"> 00:00:02.463919</v>
      </c>
      <c r="C291" s="1" t="str">
        <f>"3:54:40.602424"</f>
        <v>3:54:40.602424</v>
      </c>
      <c r="D291">
        <v>-80</v>
      </c>
    </row>
    <row r="292" spans="1:4" x14ac:dyDescent="0.25">
      <c r="A292">
        <v>38</v>
      </c>
      <c r="B292" t="str">
        <f>" 00:00:00.000697"</f>
        <v xml:space="preserve"> 00:00:00.000697</v>
      </c>
      <c r="C292" s="1" t="str">
        <f>"3:54:40.603121"</f>
        <v>3:54:40.603121</v>
      </c>
      <c r="D292">
        <v>-80</v>
      </c>
    </row>
    <row r="293" spans="1:4" x14ac:dyDescent="0.25">
      <c r="A293">
        <v>37</v>
      </c>
      <c r="B293" t="str">
        <f>" 00:00:02.527815"</f>
        <v xml:space="preserve"> 00:00:02.527815</v>
      </c>
      <c r="C293" s="1" t="str">
        <f>"3:54:43.130936"</f>
        <v>3:54:43.130936</v>
      </c>
      <c r="D293">
        <v>-82</v>
      </c>
    </row>
    <row r="294" spans="1:4" x14ac:dyDescent="0.25">
      <c r="A294">
        <v>38</v>
      </c>
      <c r="B294" t="str">
        <f>" 00:00:00.000697"</f>
        <v xml:space="preserve"> 00:00:00.000697</v>
      </c>
      <c r="C294" s="1" t="str">
        <f>"3:54:43.131633"</f>
        <v>3:54:43.131633</v>
      </c>
      <c r="D294">
        <v>-80</v>
      </c>
    </row>
    <row r="295" spans="1:4" x14ac:dyDescent="0.25">
      <c r="A295">
        <v>38</v>
      </c>
      <c r="B295" t="str">
        <f>" 00:00:01.207905"</f>
        <v xml:space="preserve"> 00:00:01.207905</v>
      </c>
      <c r="C295" s="1" t="str">
        <f>"3:54:44.339538"</f>
        <v>3:54:44.339538</v>
      </c>
      <c r="D295">
        <v>-79</v>
      </c>
    </row>
    <row r="296" spans="1:4" x14ac:dyDescent="0.25">
      <c r="A296">
        <v>39</v>
      </c>
      <c r="B296" t="str">
        <f>" 00:00:00.001199"</f>
        <v xml:space="preserve"> 00:00:00.001199</v>
      </c>
      <c r="C296" s="1" t="str">
        <f>"3:54:44.340737"</f>
        <v>3:54:44.340737</v>
      </c>
      <c r="D296" t="s">
        <v>1</v>
      </c>
    </row>
    <row r="297" spans="1:4" x14ac:dyDescent="0.25">
      <c r="A297">
        <v>39</v>
      </c>
      <c r="B297" t="str">
        <f>" 00:00:00.000325"</f>
        <v xml:space="preserve"> 00:00:00.000325</v>
      </c>
      <c r="C297" s="1" t="str">
        <f>"3:54:44.341062"</f>
        <v>3:54:44.341062</v>
      </c>
      <c r="D297">
        <v>-87</v>
      </c>
    </row>
    <row r="298" spans="1:4" x14ac:dyDescent="0.25">
      <c r="A298">
        <v>37</v>
      </c>
      <c r="B298" t="str">
        <f>" 00:00:01.246778"</f>
        <v xml:space="preserve"> 00:00:01.246778</v>
      </c>
      <c r="C298" s="1" t="str">
        <f>"3:54:45.587839"</f>
        <v>3:54:45.587839</v>
      </c>
      <c r="D298">
        <v>-81</v>
      </c>
    </row>
    <row r="299" spans="1:4" x14ac:dyDescent="0.25">
      <c r="A299">
        <v>38</v>
      </c>
      <c r="B299" t="str">
        <f>" 00:00:00.000697"</f>
        <v xml:space="preserve"> 00:00:00.000697</v>
      </c>
      <c r="C299" s="1" t="str">
        <f>"3:54:45.588536"</f>
        <v>3:54:45.588536</v>
      </c>
      <c r="D299">
        <v>-79</v>
      </c>
    </row>
    <row r="300" spans="1:4" x14ac:dyDescent="0.25">
      <c r="A300">
        <v>39</v>
      </c>
      <c r="B300" t="str">
        <f>" 00:00:00.001199"</f>
        <v xml:space="preserve"> 00:00:00.001199</v>
      </c>
      <c r="C300" s="1" t="str">
        <f>"3:54:45.589735"</f>
        <v>3:54:45.589735</v>
      </c>
      <c r="D300" t="s">
        <v>1</v>
      </c>
    </row>
    <row r="301" spans="1:4" x14ac:dyDescent="0.25">
      <c r="A301">
        <v>37</v>
      </c>
      <c r="B301" t="str">
        <f>" 00:00:01.243731"</f>
        <v xml:space="preserve"> 00:00:01.243731</v>
      </c>
      <c r="C301" s="1" t="str">
        <f>"3:54:46.833466"</f>
        <v>3:54:46.833466</v>
      </c>
      <c r="D301">
        <v>-82</v>
      </c>
    </row>
    <row r="302" spans="1:4" x14ac:dyDescent="0.25">
      <c r="A302">
        <v>38</v>
      </c>
      <c r="B302" t="str">
        <f>" 00:00:00.000697"</f>
        <v xml:space="preserve"> 00:00:00.000697</v>
      </c>
      <c r="C302" s="1" t="str">
        <f>"3:54:46.834163"</f>
        <v>3:54:46.834163</v>
      </c>
      <c r="D302">
        <v>-80</v>
      </c>
    </row>
    <row r="303" spans="1:4" x14ac:dyDescent="0.25">
      <c r="A303">
        <v>37</v>
      </c>
      <c r="B303" t="str">
        <f>" 00:00:01.246465"</f>
        <v xml:space="preserve"> 00:00:01.246465</v>
      </c>
      <c r="C303" s="1" t="str">
        <f>"3:54:48.080628"</f>
        <v>3:54:48.080628</v>
      </c>
      <c r="D303">
        <v>-81</v>
      </c>
    </row>
    <row r="304" spans="1:4" x14ac:dyDescent="0.25">
      <c r="A304">
        <v>37</v>
      </c>
      <c r="B304" t="str">
        <f>" 00:00:01.228237"</f>
        <v xml:space="preserve"> 00:00:01.228237</v>
      </c>
      <c r="C304" s="1" t="str">
        <f>"3:54:49.308865"</f>
        <v>3:54:49.308865</v>
      </c>
      <c r="D304">
        <v>-81</v>
      </c>
    </row>
    <row r="305" spans="1:4" x14ac:dyDescent="0.25">
      <c r="A305">
        <v>38</v>
      </c>
      <c r="B305" t="str">
        <f>" 00:00:00.000697"</f>
        <v xml:space="preserve"> 00:00:00.000697</v>
      </c>
      <c r="C305" s="1" t="str">
        <f>"3:54:49.309562"</f>
        <v>3:54:49.309562</v>
      </c>
      <c r="D305">
        <v>-80</v>
      </c>
    </row>
    <row r="306" spans="1:4" x14ac:dyDescent="0.25">
      <c r="A306">
        <v>38</v>
      </c>
      <c r="B306" t="str">
        <f>" 00:00:03.741900"</f>
        <v xml:space="preserve"> 00:00:03.741900</v>
      </c>
      <c r="C306" s="1" t="str">
        <f>"3:54:53.051462"</f>
        <v>3:54:53.051462</v>
      </c>
      <c r="D306">
        <v>-81</v>
      </c>
    </row>
    <row r="307" spans="1:4" x14ac:dyDescent="0.25">
      <c r="A307">
        <v>37</v>
      </c>
      <c r="B307" t="str">
        <f>" 00:00:01.232581"</f>
        <v xml:space="preserve"> 00:00:01.232581</v>
      </c>
      <c r="C307" s="1" t="str">
        <f>"3:54:54.284042"</f>
        <v>3:54:54.284042</v>
      </c>
      <c r="D307">
        <v>-81</v>
      </c>
    </row>
    <row r="308" spans="1:4" x14ac:dyDescent="0.25">
      <c r="A308">
        <v>38</v>
      </c>
      <c r="B308" t="str">
        <f>" 00:00:00.000697"</f>
        <v xml:space="preserve"> 00:00:00.000697</v>
      </c>
      <c r="C308" s="1" t="str">
        <f>"3:54:54.284740"</f>
        <v>3:54:54.284740</v>
      </c>
      <c r="D308">
        <v>-79</v>
      </c>
    </row>
    <row r="309" spans="1:4" x14ac:dyDescent="0.25">
      <c r="A309">
        <v>38</v>
      </c>
      <c r="B309" t="str">
        <f>" 00:00:03.731003"</f>
        <v xml:space="preserve"> 00:00:03.731003</v>
      </c>
      <c r="C309" s="1" t="str">
        <f>"3:54:58.015742"</f>
        <v>3:54:58.015742</v>
      </c>
      <c r="D309">
        <v>-80</v>
      </c>
    </row>
    <row r="310" spans="1:4" x14ac:dyDescent="0.25">
      <c r="A310">
        <v>37</v>
      </c>
      <c r="B310" t="str">
        <f>" 00:00:02.526212"</f>
        <v xml:space="preserve"> 00:00:02.526212</v>
      </c>
      <c r="C310" s="1" t="str">
        <f>"3:55:00.541954"</f>
        <v>3:55:00.541954</v>
      </c>
      <c r="D310">
        <v>-81</v>
      </c>
    </row>
    <row r="311" spans="1:4" x14ac:dyDescent="0.25">
      <c r="A311">
        <v>38</v>
      </c>
      <c r="B311" t="str">
        <f>" 00:00:00.000697"</f>
        <v xml:space="preserve"> 00:00:00.000697</v>
      </c>
      <c r="C311" s="1" t="str">
        <f>"3:55:00.542652"</f>
        <v>3:55:00.542652</v>
      </c>
      <c r="D311">
        <v>-80</v>
      </c>
    </row>
    <row r="312" spans="1:4" x14ac:dyDescent="0.25">
      <c r="A312">
        <v>39</v>
      </c>
      <c r="B312" t="str">
        <f>" 00:00:00.001199"</f>
        <v xml:space="preserve"> 00:00:00.001199</v>
      </c>
      <c r="C312" s="1" t="str">
        <f>"3:55:00.543850"</f>
        <v>3:55:00.543850</v>
      </c>
      <c r="D312" t="s">
        <v>1</v>
      </c>
    </row>
    <row r="313" spans="1:4" x14ac:dyDescent="0.25">
      <c r="A313">
        <v>37</v>
      </c>
      <c r="B313" t="str">
        <f>" 00:00:02.453222"</f>
        <v xml:space="preserve"> 00:00:02.453222</v>
      </c>
      <c r="C313" s="1" t="str">
        <f>"3:55:02.997072"</f>
        <v>3:55:02.997072</v>
      </c>
      <c r="D313">
        <v>-82</v>
      </c>
    </row>
    <row r="314" spans="1:4" x14ac:dyDescent="0.25">
      <c r="A314">
        <v>38</v>
      </c>
      <c r="B314" t="str">
        <f>" 00:00:00.000697"</f>
        <v xml:space="preserve"> 00:00:00.000697</v>
      </c>
      <c r="C314" s="1" t="str">
        <f>"3:55:02.997770"</f>
        <v>3:55:02.997770</v>
      </c>
      <c r="D314">
        <v>-80</v>
      </c>
    </row>
    <row r="315" spans="1:4" x14ac:dyDescent="0.25">
      <c r="A315">
        <v>37</v>
      </c>
      <c r="B315" t="str">
        <f>" 00:00:01.250656"</f>
        <v xml:space="preserve"> 00:00:01.250656</v>
      </c>
      <c r="C315" s="1" t="str">
        <f>"3:55:04.248425"</f>
        <v>3:55:04.248425</v>
      </c>
      <c r="D315">
        <v>-82</v>
      </c>
    </row>
    <row r="316" spans="1:4" x14ac:dyDescent="0.25">
      <c r="A316">
        <v>38</v>
      </c>
      <c r="B316" t="str">
        <f>" 00:00:00.000697"</f>
        <v xml:space="preserve"> 00:00:00.000697</v>
      </c>
      <c r="C316" s="1" t="str">
        <f>"3:55:04.249122"</f>
        <v>3:55:04.249122</v>
      </c>
      <c r="D316">
        <v>-79</v>
      </c>
    </row>
    <row r="317" spans="1:4" x14ac:dyDescent="0.25">
      <c r="A317">
        <v>37</v>
      </c>
      <c r="B317" t="str">
        <f>" 00:00:02.484579"</f>
        <v xml:space="preserve"> 00:00:02.484579</v>
      </c>
      <c r="C317" s="1" t="str">
        <f>"3:55:06.733701"</f>
        <v>3:55:06.733701</v>
      </c>
      <c r="D317">
        <v>-81</v>
      </c>
    </row>
    <row r="318" spans="1:4" x14ac:dyDescent="0.25">
      <c r="A318">
        <v>38</v>
      </c>
      <c r="B318" t="str">
        <f>" 00:00:00.000697"</f>
        <v xml:space="preserve"> 00:00:00.000697</v>
      </c>
      <c r="C318" s="1" t="str">
        <f>"3:55:06.734398"</f>
        <v>3:55:06.734398</v>
      </c>
      <c r="D318">
        <v>-80</v>
      </c>
    </row>
    <row r="319" spans="1:4" x14ac:dyDescent="0.25">
      <c r="A319">
        <v>37</v>
      </c>
      <c r="B319" t="str">
        <f>" 00:00:02.489354"</f>
        <v xml:space="preserve"> 00:00:02.489354</v>
      </c>
      <c r="C319" s="1" t="str">
        <f>"3:55:09.223752"</f>
        <v>3:55:09.223752</v>
      </c>
      <c r="D319">
        <v>-82</v>
      </c>
    </row>
    <row r="320" spans="1:4" x14ac:dyDescent="0.25">
      <c r="A320">
        <v>38</v>
      </c>
      <c r="B320" t="str">
        <f>" 00:00:00.000697"</f>
        <v xml:space="preserve"> 00:00:00.000697</v>
      </c>
      <c r="C320" s="1" t="str">
        <f>"3:55:09.224450"</f>
        <v>3:55:09.224450</v>
      </c>
      <c r="D320">
        <v>-80</v>
      </c>
    </row>
    <row r="321" spans="1:4" x14ac:dyDescent="0.25">
      <c r="A321">
        <v>37</v>
      </c>
      <c r="B321" t="str">
        <f>" 00:00:01.257394"</f>
        <v xml:space="preserve"> 00:00:01.257394</v>
      </c>
      <c r="C321" s="1" t="str">
        <f>"3:55:10.481843"</f>
        <v>3:55:10.481843</v>
      </c>
      <c r="D321">
        <v>-81</v>
      </c>
    </row>
    <row r="322" spans="1:4" x14ac:dyDescent="0.25">
      <c r="A322">
        <v>38</v>
      </c>
      <c r="B322" t="str">
        <f>" 00:00:00.000697"</f>
        <v xml:space="preserve"> 00:00:00.000697</v>
      </c>
      <c r="C322" s="1" t="str">
        <f>"3:55:10.482540"</f>
        <v>3:55:10.482540</v>
      </c>
      <c r="D322">
        <v>-81</v>
      </c>
    </row>
    <row r="323" spans="1:4" x14ac:dyDescent="0.25">
      <c r="A323">
        <v>38</v>
      </c>
      <c r="B323" t="str">
        <f>" 00:00:01.227061"</f>
        <v xml:space="preserve"> 00:00:01.227061</v>
      </c>
      <c r="C323" s="1" t="str">
        <f>"3:55:11.709601"</f>
        <v>3:55:11.709601</v>
      </c>
      <c r="D323">
        <v>-80</v>
      </c>
    </row>
    <row r="324" spans="1:4" x14ac:dyDescent="0.25">
      <c r="A324">
        <v>37</v>
      </c>
      <c r="B324" t="str">
        <f>" 00:00:02.489630"</f>
        <v xml:space="preserve"> 00:00:02.489630</v>
      </c>
      <c r="C324" s="1" t="str">
        <f>"3:55:14.199231"</f>
        <v>3:55:14.199231</v>
      </c>
      <c r="D324">
        <v>-81</v>
      </c>
    </row>
    <row r="325" spans="1:4" x14ac:dyDescent="0.25">
      <c r="A325">
        <v>38</v>
      </c>
      <c r="B325" t="str">
        <f>" 00:00:00.000697"</f>
        <v xml:space="preserve"> 00:00:00.000697</v>
      </c>
      <c r="C325" s="1" t="str">
        <f>"3:55:14.199928"</f>
        <v>3:55:14.199928</v>
      </c>
      <c r="D325">
        <v>-81</v>
      </c>
    </row>
    <row r="326" spans="1:4" x14ac:dyDescent="0.25">
      <c r="A326">
        <v>37</v>
      </c>
      <c r="B326" t="str">
        <f>" 00:00:01.238731"</f>
        <v xml:space="preserve"> 00:00:01.238731</v>
      </c>
      <c r="C326" s="1" t="str">
        <f>"3:55:15.438658"</f>
        <v>3:55:15.438658</v>
      </c>
      <c r="D326">
        <v>-81</v>
      </c>
    </row>
    <row r="327" spans="1:4" x14ac:dyDescent="0.25">
      <c r="A327">
        <v>37</v>
      </c>
      <c r="B327" t="str">
        <f>" 00:00:01.242773"</f>
        <v xml:space="preserve"> 00:00:01.242773</v>
      </c>
      <c r="C327" s="1" t="str">
        <f>"3:55:16.681431"</f>
        <v>3:55:16.681431</v>
      </c>
      <c r="D327">
        <v>-81</v>
      </c>
    </row>
    <row r="328" spans="1:4" x14ac:dyDescent="0.25">
      <c r="A328">
        <v>38</v>
      </c>
      <c r="B328" t="str">
        <f>" 00:00:00.000697"</f>
        <v xml:space="preserve"> 00:00:00.000697</v>
      </c>
      <c r="C328" s="1" t="str">
        <f>"3:55:16.682128"</f>
        <v>3:55:16.682128</v>
      </c>
      <c r="D328">
        <v>-80</v>
      </c>
    </row>
    <row r="329" spans="1:4" x14ac:dyDescent="0.25">
      <c r="A329">
        <v>37</v>
      </c>
      <c r="B329" t="str">
        <f>" 00:00:01.255029"</f>
        <v xml:space="preserve"> 00:00:01.255029</v>
      </c>
      <c r="C329" s="1" t="str">
        <f>"3:55:17.937157"</f>
        <v>3:55:17.937157</v>
      </c>
      <c r="D329">
        <v>-81</v>
      </c>
    </row>
    <row r="330" spans="1:4" x14ac:dyDescent="0.25">
      <c r="A330">
        <v>38</v>
      </c>
      <c r="B330" t="str">
        <f>" 00:00:01.242838"</f>
        <v xml:space="preserve"> 00:00:01.242838</v>
      </c>
      <c r="C330" s="1" t="str">
        <f>"3:55:19.179994"</f>
        <v>3:55:19.179994</v>
      </c>
      <c r="D330">
        <v>-79</v>
      </c>
    </row>
    <row r="331" spans="1:4" x14ac:dyDescent="0.25">
      <c r="A331">
        <v>37</v>
      </c>
      <c r="B331" t="str">
        <f>" 00:00:02.485990"</f>
        <v xml:space="preserve"> 00:00:02.485990</v>
      </c>
      <c r="C331" s="1" t="str">
        <f>"3:55:21.665984"</f>
        <v>3:55:21.665984</v>
      </c>
      <c r="D331">
        <v>-82</v>
      </c>
    </row>
    <row r="332" spans="1:4" x14ac:dyDescent="0.25">
      <c r="A332">
        <v>38</v>
      </c>
      <c r="B332" t="str">
        <f>" 00:00:00.000697"</f>
        <v xml:space="preserve"> 00:00:00.000697</v>
      </c>
      <c r="C332" s="1" t="str">
        <f>"3:55:21.666682"</f>
        <v>3:55:21.666682</v>
      </c>
      <c r="D332">
        <v>-80</v>
      </c>
    </row>
    <row r="333" spans="1:4" x14ac:dyDescent="0.25">
      <c r="A333">
        <v>37</v>
      </c>
      <c r="B333" t="str">
        <f>" 00:00:01.267798"</f>
        <v xml:space="preserve"> 00:00:01.267798</v>
      </c>
      <c r="C333" s="1" t="str">
        <f>"3:55:22.934479"</f>
        <v>3:55:22.934479</v>
      </c>
      <c r="D333">
        <v>-81</v>
      </c>
    </row>
    <row r="334" spans="1:4" x14ac:dyDescent="0.25">
      <c r="A334">
        <v>38</v>
      </c>
      <c r="B334" t="str">
        <f>" 00:00:00.000697"</f>
        <v xml:space="preserve"> 00:00:00.000697</v>
      </c>
      <c r="C334" s="1" t="str">
        <f>"3:55:22.935176"</f>
        <v>3:55:22.935176</v>
      </c>
      <c r="D334">
        <v>-81</v>
      </c>
    </row>
    <row r="335" spans="1:4" x14ac:dyDescent="0.25">
      <c r="A335">
        <v>37</v>
      </c>
      <c r="B335" t="str">
        <f>" 00:00:01.224433"</f>
        <v xml:space="preserve"> 00:00:01.224433</v>
      </c>
      <c r="C335" s="1" t="str">
        <f>"3:55:24.159610"</f>
        <v>3:55:24.159610</v>
      </c>
      <c r="D335">
        <v>-81</v>
      </c>
    </row>
    <row r="336" spans="1:4" x14ac:dyDescent="0.25">
      <c r="A336">
        <v>38</v>
      </c>
      <c r="B336" t="str">
        <f>" 00:00:00.000697"</f>
        <v xml:space="preserve"> 00:00:00.000697</v>
      </c>
      <c r="C336" s="1" t="str">
        <f>"3:55:24.160307"</f>
        <v>3:55:24.160307</v>
      </c>
      <c r="D336">
        <v>-80</v>
      </c>
    </row>
    <row r="337" spans="1:4" x14ac:dyDescent="0.25">
      <c r="A337">
        <v>37</v>
      </c>
      <c r="B337" t="str">
        <f>" 00:00:01.241229"</f>
        <v xml:space="preserve"> 00:00:01.241229</v>
      </c>
      <c r="C337" s="1" t="str">
        <f>"3:55:25.401535"</f>
        <v>3:55:25.401535</v>
      </c>
      <c r="D337">
        <v>-82</v>
      </c>
    </row>
    <row r="338" spans="1:4" x14ac:dyDescent="0.25">
      <c r="A338">
        <v>38</v>
      </c>
      <c r="B338" t="str">
        <f>" 00:00:00.000697"</f>
        <v xml:space="preserve"> 00:00:00.000697</v>
      </c>
      <c r="C338" s="1" t="str">
        <f>"3:55:25.402232"</f>
        <v>3:55:25.402232</v>
      </c>
      <c r="D338">
        <v>-80</v>
      </c>
    </row>
    <row r="339" spans="1:4" x14ac:dyDescent="0.25">
      <c r="A339">
        <v>38</v>
      </c>
      <c r="B339" t="str">
        <f>" 00:00:01.237004"</f>
        <v xml:space="preserve"> 00:00:01.237004</v>
      </c>
      <c r="C339" s="1" t="str">
        <f>"3:55:26.639236"</f>
        <v>3:55:26.639236</v>
      </c>
      <c r="D339">
        <v>-81</v>
      </c>
    </row>
    <row r="340" spans="1:4" x14ac:dyDescent="0.25">
      <c r="A340">
        <v>37</v>
      </c>
      <c r="B340" t="str">
        <f>" 00:00:04.983331"</f>
        <v xml:space="preserve"> 00:00:04.983331</v>
      </c>
      <c r="C340" s="1" t="str">
        <f>"3:55:31.622567"</f>
        <v>3:55:31.622567</v>
      </c>
      <c r="D340">
        <v>-81</v>
      </c>
    </row>
    <row r="341" spans="1:4" x14ac:dyDescent="0.25">
      <c r="A341">
        <v>38</v>
      </c>
      <c r="B341" t="str">
        <f>" 00:00:00.000697"</f>
        <v xml:space="preserve"> 00:00:00.000697</v>
      </c>
      <c r="C341" s="1" t="str">
        <f>"3:55:31.623264"</f>
        <v>3:55:31.623264</v>
      </c>
      <c r="D341">
        <v>-81</v>
      </c>
    </row>
    <row r="342" spans="1:4" x14ac:dyDescent="0.25">
      <c r="A342">
        <v>37</v>
      </c>
      <c r="B342" t="str">
        <f>" 00:00:01.239961"</f>
        <v xml:space="preserve"> 00:00:01.239961</v>
      </c>
      <c r="C342" s="1" t="str">
        <f>"3:55:32.863226"</f>
        <v>3:55:32.863226</v>
      </c>
      <c r="D342">
        <v>-81</v>
      </c>
    </row>
    <row r="343" spans="1:4" x14ac:dyDescent="0.25">
      <c r="A343">
        <v>38</v>
      </c>
      <c r="B343" t="str">
        <f>" 00:00:00.000697"</f>
        <v xml:space="preserve"> 00:00:00.000697</v>
      </c>
      <c r="C343" s="1" t="str">
        <f>"3:55:32.863923"</f>
        <v>3:55:32.863923</v>
      </c>
      <c r="D343">
        <v>-81</v>
      </c>
    </row>
    <row r="344" spans="1:4" x14ac:dyDescent="0.25">
      <c r="A344">
        <v>37</v>
      </c>
      <c r="B344" t="str">
        <f>" 00:00:01.247785"</f>
        <v xml:space="preserve"> 00:00:01.247785</v>
      </c>
      <c r="C344" s="1" t="str">
        <f>"3:55:34.111707"</f>
        <v>3:55:34.111707</v>
      </c>
      <c r="D344">
        <v>-82</v>
      </c>
    </row>
    <row r="345" spans="1:4" x14ac:dyDescent="0.25">
      <c r="A345">
        <v>37</v>
      </c>
      <c r="B345" t="str">
        <f>" 00:00:02.496048"</f>
        <v xml:space="preserve"> 00:00:02.496048</v>
      </c>
      <c r="C345" s="1" t="str">
        <f>"3:55:36.607756"</f>
        <v>3:55:36.607756</v>
      </c>
      <c r="D345">
        <v>-82</v>
      </c>
    </row>
    <row r="346" spans="1:4" x14ac:dyDescent="0.25">
      <c r="A346">
        <v>38</v>
      </c>
      <c r="B346" t="str">
        <f>" 00:00:00.000697"</f>
        <v xml:space="preserve"> 00:00:00.000697</v>
      </c>
      <c r="C346" s="1" t="str">
        <f>"3:55:36.608453"</f>
        <v>3:55:36.608453</v>
      </c>
      <c r="D346">
        <v>-80</v>
      </c>
    </row>
    <row r="347" spans="1:4" x14ac:dyDescent="0.25">
      <c r="A347">
        <v>38</v>
      </c>
      <c r="B347" t="str">
        <f>" 00:00:02.494531"</f>
        <v xml:space="preserve"> 00:00:02.494531</v>
      </c>
      <c r="C347" s="1" t="str">
        <f>"3:55:39.102984"</f>
        <v>3:55:39.102984</v>
      </c>
      <c r="D347">
        <v>-79</v>
      </c>
    </row>
    <row r="348" spans="1:4" x14ac:dyDescent="0.25">
      <c r="A348">
        <v>37</v>
      </c>
      <c r="B348" t="str">
        <f>" 00:00:03.737526"</f>
        <v xml:space="preserve"> 00:00:03.737526</v>
      </c>
      <c r="C348" s="1" t="str">
        <f>"3:55:42.840510"</f>
        <v>3:55:42.840510</v>
      </c>
      <c r="D348">
        <v>-81</v>
      </c>
    </row>
    <row r="349" spans="1:4" x14ac:dyDescent="0.25">
      <c r="A349">
        <v>38</v>
      </c>
      <c r="B349" t="str">
        <f>" 00:00:00.000697"</f>
        <v xml:space="preserve"> 00:00:00.000697</v>
      </c>
      <c r="C349" s="1" t="str">
        <f>"3:55:42.841207"</f>
        <v>3:55:42.841207</v>
      </c>
      <c r="D349">
        <v>-80</v>
      </c>
    </row>
    <row r="350" spans="1:4" x14ac:dyDescent="0.25">
      <c r="A350">
        <v>38</v>
      </c>
      <c r="B350" t="str">
        <f>" 00:00:01.248125"</f>
        <v xml:space="preserve"> 00:00:01.248125</v>
      </c>
      <c r="C350" s="1" t="str">
        <f>"3:55:44.089331"</f>
        <v>3:55:44.089331</v>
      </c>
      <c r="D350">
        <v>-79</v>
      </c>
    </row>
    <row r="351" spans="1:4" x14ac:dyDescent="0.25">
      <c r="A351">
        <v>38</v>
      </c>
      <c r="B351" t="str">
        <f>" 00:00:01.254844"</f>
        <v xml:space="preserve"> 00:00:01.254844</v>
      </c>
      <c r="C351" s="1" t="str">
        <f>"3:55:45.344175"</f>
        <v>3:55:45.344175</v>
      </c>
      <c r="D351">
        <v>-80</v>
      </c>
    </row>
    <row r="352" spans="1:4" x14ac:dyDescent="0.25">
      <c r="A352">
        <v>37</v>
      </c>
      <c r="B352" t="str">
        <f>" 00:00:01.230313"</f>
        <v xml:space="preserve"> 00:00:01.230313</v>
      </c>
      <c r="C352" s="1" t="str">
        <f>"3:55:46.574488"</f>
        <v>3:55:46.574488</v>
      </c>
      <c r="D352">
        <v>-82</v>
      </c>
    </row>
    <row r="353" spans="1:4" x14ac:dyDescent="0.25">
      <c r="A353">
        <v>38</v>
      </c>
      <c r="B353" t="str">
        <f>" 00:00:00.000698"</f>
        <v xml:space="preserve"> 00:00:00.000698</v>
      </c>
      <c r="C353" s="1" t="str">
        <f>"3:55:46.575186"</f>
        <v>3:55:46.575186</v>
      </c>
      <c r="D353">
        <v>-80</v>
      </c>
    </row>
    <row r="354" spans="1:4" x14ac:dyDescent="0.25">
      <c r="A354">
        <v>37</v>
      </c>
      <c r="B354" t="str">
        <f>" 00:00:01.275420"</f>
        <v xml:space="preserve"> 00:00:01.275420</v>
      </c>
      <c r="C354" s="1" t="str">
        <f>"3:55:47.850606"</f>
        <v>3:55:47.850606</v>
      </c>
      <c r="D354">
        <v>-81</v>
      </c>
    </row>
    <row r="355" spans="1:4" x14ac:dyDescent="0.25">
      <c r="A355">
        <v>38</v>
      </c>
      <c r="B355" t="str">
        <f>" 00:00:00.000697"</f>
        <v xml:space="preserve"> 00:00:00.000697</v>
      </c>
      <c r="C355" s="1" t="str">
        <f>"3:55:47.851303"</f>
        <v>3:55:47.851303</v>
      </c>
      <c r="D355">
        <v>-80</v>
      </c>
    </row>
    <row r="356" spans="1:4" x14ac:dyDescent="0.25">
      <c r="A356">
        <v>38</v>
      </c>
      <c r="B356" t="str">
        <f>" 00:00:01.257674"</f>
        <v xml:space="preserve"> 00:00:01.257674</v>
      </c>
      <c r="C356" s="1" t="str">
        <f>"3:55:49.108977"</f>
        <v>3:55:49.108977</v>
      </c>
      <c r="D356">
        <v>-79</v>
      </c>
    </row>
    <row r="357" spans="1:4" x14ac:dyDescent="0.25">
      <c r="A357">
        <v>37</v>
      </c>
      <c r="B357" t="str">
        <f>" 00:00:02.481372"</f>
        <v xml:space="preserve"> 00:00:02.481372</v>
      </c>
      <c r="C357" s="1" t="str">
        <f>"3:55:51.590349"</f>
        <v>3:55:51.590349</v>
      </c>
      <c r="D357">
        <v>-81</v>
      </c>
    </row>
    <row r="358" spans="1:4" x14ac:dyDescent="0.25">
      <c r="A358">
        <v>38</v>
      </c>
      <c r="B358" t="str">
        <f>" 00:00:00.000697"</f>
        <v xml:space="preserve"> 00:00:00.000697</v>
      </c>
      <c r="C358" s="1" t="str">
        <f>"3:55:51.591046"</f>
        <v>3:55:51.591046</v>
      </c>
      <c r="D358">
        <v>-80</v>
      </c>
    </row>
    <row r="359" spans="1:4" x14ac:dyDescent="0.25">
      <c r="A359">
        <v>39</v>
      </c>
      <c r="B359" t="str">
        <f>" 00:00:00.001199"</f>
        <v xml:space="preserve"> 00:00:00.001199</v>
      </c>
      <c r="C359" s="1" t="str">
        <f>"3:55:51.592245"</f>
        <v>3:55:51.592245</v>
      </c>
      <c r="D359" t="s">
        <v>1</v>
      </c>
    </row>
    <row r="360" spans="1:4" x14ac:dyDescent="0.25">
      <c r="A360">
        <v>37</v>
      </c>
      <c r="B360" t="str">
        <f>" 00:00:01.232676"</f>
        <v xml:space="preserve"> 00:00:01.232676</v>
      </c>
      <c r="C360" s="1" t="str">
        <f>"3:55:52.824920"</f>
        <v>3:55:52.824920</v>
      </c>
      <c r="D360">
        <v>-81</v>
      </c>
    </row>
    <row r="361" spans="1:4" x14ac:dyDescent="0.25">
      <c r="A361">
        <v>38</v>
      </c>
      <c r="B361" t="str">
        <f>" 00:00:00.000697"</f>
        <v xml:space="preserve"> 00:00:00.000697</v>
      </c>
      <c r="C361" s="1" t="str">
        <f>"3:55:52.825618"</f>
        <v>3:55:52.825618</v>
      </c>
      <c r="D361">
        <v>-80</v>
      </c>
    </row>
    <row r="362" spans="1:4" x14ac:dyDescent="0.25">
      <c r="A362">
        <v>39</v>
      </c>
      <c r="B362" t="str">
        <f>" 00:00:00.001199"</f>
        <v xml:space="preserve"> 00:00:00.001199</v>
      </c>
      <c r="C362" s="1" t="str">
        <f>"3:55:52.826816"</f>
        <v>3:55:52.826816</v>
      </c>
      <c r="D362" t="s">
        <v>1</v>
      </c>
    </row>
    <row r="363" spans="1:4" x14ac:dyDescent="0.25">
      <c r="A363">
        <v>37</v>
      </c>
      <c r="B363" t="str">
        <f>" 00:00:01.217051"</f>
        <v xml:space="preserve"> 00:00:01.217051</v>
      </c>
      <c r="C363" s="1" t="str">
        <f>"3:55:54.043867"</f>
        <v>3:55:54.043867</v>
      </c>
      <c r="D363">
        <v>-81</v>
      </c>
    </row>
    <row r="364" spans="1:4" x14ac:dyDescent="0.25">
      <c r="A364">
        <v>37</v>
      </c>
      <c r="B364" t="str">
        <f>" 00:00:01.245377"</f>
        <v xml:space="preserve"> 00:00:01.245377</v>
      </c>
      <c r="C364" s="1" t="str">
        <f>"3:55:55.289244"</f>
        <v>3:55:55.289244</v>
      </c>
      <c r="D364">
        <v>-82</v>
      </c>
    </row>
    <row r="365" spans="1:4" x14ac:dyDescent="0.25">
      <c r="A365">
        <v>38</v>
      </c>
      <c r="B365" t="str">
        <f>" 00:00:00.000697"</f>
        <v xml:space="preserve"> 00:00:00.000697</v>
      </c>
      <c r="C365" s="1" t="str">
        <f>"3:55:55.289941"</f>
        <v>3:55:55.289941</v>
      </c>
      <c r="D365">
        <v>-80</v>
      </c>
    </row>
    <row r="366" spans="1:4" x14ac:dyDescent="0.25">
      <c r="A366">
        <v>37</v>
      </c>
      <c r="B366" t="str">
        <f>" 00:00:03.736404"</f>
        <v xml:space="preserve"> 00:00:03.736404</v>
      </c>
      <c r="C366" s="1" t="str">
        <f>"3:55:59.026344"</f>
        <v>3:55:59.026344</v>
      </c>
      <c r="D366">
        <v>-81</v>
      </c>
    </row>
    <row r="367" spans="1:4" x14ac:dyDescent="0.25">
      <c r="A367">
        <v>38</v>
      </c>
      <c r="B367" t="str">
        <f>" 00:00:00.000698"</f>
        <v xml:space="preserve"> 00:00:00.000698</v>
      </c>
      <c r="C367" s="1" t="str">
        <f>"3:55:59.027042"</f>
        <v>3:55:59.027042</v>
      </c>
      <c r="D367">
        <v>-79</v>
      </c>
    </row>
    <row r="368" spans="1:4" x14ac:dyDescent="0.25">
      <c r="A368">
        <v>37</v>
      </c>
      <c r="B368" t="str">
        <f>" 00:00:03.763290"</f>
        <v xml:space="preserve"> 00:00:03.763290</v>
      </c>
      <c r="C368" s="1" t="str">
        <f>"3:56:02.790331"</f>
        <v>3:56:02.790331</v>
      </c>
      <c r="D368">
        <v>-81</v>
      </c>
    </row>
    <row r="369" spans="1:4" x14ac:dyDescent="0.25">
      <c r="A369">
        <v>38</v>
      </c>
      <c r="B369" t="str">
        <f>" 00:00:00.000697"</f>
        <v xml:space="preserve"> 00:00:00.000697</v>
      </c>
      <c r="C369" s="1" t="str">
        <f>"3:56:02.791028"</f>
        <v>3:56:02.791028</v>
      </c>
      <c r="D369">
        <v>-80</v>
      </c>
    </row>
    <row r="370" spans="1:4" x14ac:dyDescent="0.25">
      <c r="A370">
        <v>37</v>
      </c>
      <c r="B370" t="str">
        <f>" 00:00:02.469170"</f>
        <v xml:space="preserve"> 00:00:02.469170</v>
      </c>
      <c r="C370" s="1" t="str">
        <f>"3:56:05.260198"</f>
        <v>3:56:05.260198</v>
      </c>
      <c r="D370">
        <v>-81</v>
      </c>
    </row>
    <row r="371" spans="1:4" x14ac:dyDescent="0.25">
      <c r="A371">
        <v>39</v>
      </c>
      <c r="B371" t="str">
        <f>" 00:00:00.001897"</f>
        <v xml:space="preserve"> 00:00:00.001897</v>
      </c>
      <c r="C371" s="1" t="str">
        <f>"3:56:05.262095"</f>
        <v>3:56:05.262095</v>
      </c>
      <c r="D371" t="s">
        <v>1</v>
      </c>
    </row>
    <row r="372" spans="1:4" x14ac:dyDescent="0.25">
      <c r="A372">
        <v>37</v>
      </c>
      <c r="B372" t="str">
        <f>" 00:00:01.241629"</f>
        <v xml:space="preserve"> 00:00:01.241629</v>
      </c>
      <c r="C372" s="1" t="str">
        <f>"3:56:06.503724"</f>
        <v>3:56:06.503724</v>
      </c>
      <c r="D372">
        <v>-82</v>
      </c>
    </row>
    <row r="373" spans="1:4" x14ac:dyDescent="0.25">
      <c r="A373">
        <v>38</v>
      </c>
      <c r="B373" t="str">
        <f>" 00:00:00.000697"</f>
        <v xml:space="preserve"> 00:00:00.000697</v>
      </c>
      <c r="C373" s="1" t="str">
        <f>"3:56:06.504421"</f>
        <v>3:56:06.504421</v>
      </c>
      <c r="D373">
        <v>-79</v>
      </c>
    </row>
    <row r="374" spans="1:4" x14ac:dyDescent="0.25">
      <c r="A374">
        <v>39</v>
      </c>
      <c r="B374" t="str">
        <f>" 00:00:00.001199"</f>
        <v xml:space="preserve"> 00:00:00.001199</v>
      </c>
      <c r="C374" s="1" t="str">
        <f>"3:56:06.505620"</f>
        <v>3:56:06.505620</v>
      </c>
      <c r="D374" t="s">
        <v>1</v>
      </c>
    </row>
    <row r="375" spans="1:4" x14ac:dyDescent="0.25">
      <c r="A375">
        <v>37</v>
      </c>
      <c r="B375" t="str">
        <f>" 00:00:02.480709"</f>
        <v xml:space="preserve"> 00:00:02.480709</v>
      </c>
      <c r="C375" s="1" t="str">
        <f>"3:56:08.986329"</f>
        <v>3:56:08.986329</v>
      </c>
      <c r="D375">
        <v>-82</v>
      </c>
    </row>
    <row r="376" spans="1:4" x14ac:dyDescent="0.25">
      <c r="A376">
        <v>38</v>
      </c>
      <c r="B376" t="str">
        <f>" 00:00:02.524330"</f>
        <v xml:space="preserve"> 00:00:02.524330</v>
      </c>
      <c r="C376" s="1" t="str">
        <f>"3:56:11.510659"</f>
        <v>3:56:11.510659</v>
      </c>
      <c r="D376">
        <v>-80</v>
      </c>
    </row>
    <row r="377" spans="1:4" x14ac:dyDescent="0.25">
      <c r="A377">
        <v>37</v>
      </c>
      <c r="B377" t="str">
        <f>" 00:00:01.208043"</f>
        <v xml:space="preserve"> 00:00:01.208043</v>
      </c>
      <c r="C377" s="1" t="str">
        <f>"3:56:12.718702"</f>
        <v>3:56:12.718702</v>
      </c>
      <c r="D377">
        <v>-82</v>
      </c>
    </row>
    <row r="378" spans="1:4" x14ac:dyDescent="0.25">
      <c r="A378">
        <v>38</v>
      </c>
      <c r="B378" t="str">
        <f>" 00:00:00.000697"</f>
        <v xml:space="preserve"> 00:00:00.000697</v>
      </c>
      <c r="C378" s="1" t="str">
        <f>"3:56:12.719399"</f>
        <v>3:56:12.719399</v>
      </c>
      <c r="D378">
        <v>-81</v>
      </c>
    </row>
    <row r="379" spans="1:4" x14ac:dyDescent="0.25">
      <c r="A379">
        <v>38</v>
      </c>
      <c r="B379" t="str">
        <f>" 00:00:03.755691"</f>
        <v xml:space="preserve"> 00:00:03.755691</v>
      </c>
      <c r="C379" s="1" t="str">
        <f>"3:56:16.475090"</f>
        <v>3:56:16.475090</v>
      </c>
      <c r="D379">
        <v>-80</v>
      </c>
    </row>
    <row r="380" spans="1:4" x14ac:dyDescent="0.25">
      <c r="A380">
        <v>38</v>
      </c>
      <c r="B380" t="str">
        <f>" 00:00:01.249835"</f>
        <v xml:space="preserve"> 00:00:01.249835</v>
      </c>
      <c r="C380" s="1" t="str">
        <f>"3:56:17.724924"</f>
        <v>3:56:17.724924</v>
      </c>
      <c r="D380">
        <v>-80</v>
      </c>
    </row>
    <row r="381" spans="1:4" x14ac:dyDescent="0.25">
      <c r="A381">
        <v>37</v>
      </c>
      <c r="B381" t="str">
        <f>" 00:00:03.746820"</f>
        <v xml:space="preserve"> 00:00:03.746820</v>
      </c>
      <c r="C381" s="1" t="str">
        <f>"3:56:21.471744"</f>
        <v>3:56:21.471744</v>
      </c>
      <c r="D381">
        <v>-81</v>
      </c>
    </row>
    <row r="382" spans="1:4" x14ac:dyDescent="0.25">
      <c r="A382">
        <v>37</v>
      </c>
      <c r="B382" t="str">
        <f>" 00:00:01.205667"</f>
        <v xml:space="preserve"> 00:00:01.205667</v>
      </c>
      <c r="C382" s="1" t="str">
        <f>"3:56:22.677411"</f>
        <v>3:56:22.677411</v>
      </c>
      <c r="D382">
        <v>-82</v>
      </c>
    </row>
    <row r="383" spans="1:4" x14ac:dyDescent="0.25">
      <c r="A383">
        <v>38</v>
      </c>
      <c r="B383" t="str">
        <f>" 00:00:00.000697"</f>
        <v xml:space="preserve"> 00:00:00.000697</v>
      </c>
      <c r="C383" s="1" t="str">
        <f>"3:56:22.678108"</f>
        <v>3:56:22.678108</v>
      </c>
      <c r="D383">
        <v>-79</v>
      </c>
    </row>
    <row r="384" spans="1:4" x14ac:dyDescent="0.25">
      <c r="A384">
        <v>37</v>
      </c>
      <c r="B384" t="str">
        <f>" 00:00:01.250821"</f>
        <v xml:space="preserve"> 00:00:01.250821</v>
      </c>
      <c r="C384" s="1" t="str">
        <f>"3:56:23.928928"</f>
        <v>3:56:23.928928</v>
      </c>
      <c r="D384">
        <v>-83</v>
      </c>
    </row>
    <row r="385" spans="1:4" x14ac:dyDescent="0.25">
      <c r="A385">
        <v>38</v>
      </c>
      <c r="B385" t="str">
        <f>" 00:00:00.000697"</f>
        <v xml:space="preserve"> 00:00:00.000697</v>
      </c>
      <c r="C385" s="1" t="str">
        <f>"3:56:23.929626"</f>
        <v>3:56:23.929626</v>
      </c>
      <c r="D385">
        <v>-79</v>
      </c>
    </row>
    <row r="386" spans="1:4" x14ac:dyDescent="0.25">
      <c r="A386">
        <v>38</v>
      </c>
      <c r="B386" t="str">
        <f>" 00:00:02.485752"</f>
        <v xml:space="preserve"> 00:00:02.485752</v>
      </c>
      <c r="C386" s="1" t="str">
        <f>"3:56:26.415378"</f>
        <v>3:56:26.415378</v>
      </c>
      <c r="D386">
        <v>-79</v>
      </c>
    </row>
    <row r="387" spans="1:4" x14ac:dyDescent="0.25">
      <c r="A387">
        <v>38</v>
      </c>
      <c r="B387" t="str">
        <f>" 00:00:01.279929"</f>
        <v xml:space="preserve"> 00:00:01.279929</v>
      </c>
      <c r="C387" s="1" t="str">
        <f>"3:56:27.695306"</f>
        <v>3:56:27.695306</v>
      </c>
      <c r="D387">
        <v>-80</v>
      </c>
    </row>
    <row r="388" spans="1:4" x14ac:dyDescent="0.25">
      <c r="A388">
        <v>37</v>
      </c>
      <c r="B388" t="str">
        <f>" 00:00:01.202172"</f>
        <v xml:space="preserve"> 00:00:01.202172</v>
      </c>
      <c r="C388" s="1" t="str">
        <f>"3:56:28.897479"</f>
        <v>3:56:28.897479</v>
      </c>
      <c r="D388">
        <v>-81</v>
      </c>
    </row>
    <row r="389" spans="1:4" x14ac:dyDescent="0.25">
      <c r="A389">
        <v>38</v>
      </c>
      <c r="B389" t="str">
        <f>" 00:00:00.000697"</f>
        <v xml:space="preserve"> 00:00:00.000697</v>
      </c>
      <c r="C389" s="1" t="str">
        <f>"3:56:28.898176"</f>
        <v>3:56:28.898176</v>
      </c>
      <c r="D389">
        <v>-81</v>
      </c>
    </row>
    <row r="390" spans="1:4" x14ac:dyDescent="0.25">
      <c r="A390">
        <v>37</v>
      </c>
      <c r="B390" t="str">
        <f>" 00:00:01.252613"</f>
        <v xml:space="preserve"> 00:00:01.252613</v>
      </c>
      <c r="C390" s="1" t="str">
        <f>"3:56:30.150788"</f>
        <v>3:56:30.150788</v>
      </c>
      <c r="D390">
        <v>-82</v>
      </c>
    </row>
    <row r="391" spans="1:4" x14ac:dyDescent="0.25">
      <c r="A391">
        <v>37</v>
      </c>
      <c r="B391" t="str">
        <f>" 00:00:01.249835"</f>
        <v xml:space="preserve"> 00:00:01.249835</v>
      </c>
      <c r="C391" s="1" t="str">
        <f>"3:56:31.400623"</f>
        <v>3:56:31.400623</v>
      </c>
      <c r="D391">
        <v>-81</v>
      </c>
    </row>
    <row r="392" spans="1:4" x14ac:dyDescent="0.25">
      <c r="A392">
        <v>38</v>
      </c>
      <c r="B392" t="str">
        <f>" 00:00:00.000697"</f>
        <v xml:space="preserve"> 00:00:00.000697</v>
      </c>
      <c r="C392" s="1" t="str">
        <f>"3:56:31.401320"</f>
        <v>3:56:31.401320</v>
      </c>
      <c r="D392">
        <v>-80</v>
      </c>
    </row>
    <row r="393" spans="1:4" x14ac:dyDescent="0.25">
      <c r="A393">
        <v>38</v>
      </c>
      <c r="B393" t="str">
        <f>" 00:00:01.250477"</f>
        <v xml:space="preserve"> 00:00:01.250477</v>
      </c>
      <c r="C393" s="1" t="str">
        <f>"3:56:32.651797"</f>
        <v>3:56:32.651797</v>
      </c>
      <c r="D393">
        <v>-80</v>
      </c>
    </row>
    <row r="394" spans="1:4" x14ac:dyDescent="0.25">
      <c r="A394">
        <v>37</v>
      </c>
      <c r="B394" t="str">
        <f>" 00:00:02.464470"</f>
        <v xml:space="preserve"> 00:00:02.464470</v>
      </c>
      <c r="C394" s="1" t="str">
        <f>"3:56:35.116267"</f>
        <v>3:56:35.116267</v>
      </c>
      <c r="D394">
        <v>-81</v>
      </c>
    </row>
    <row r="395" spans="1:4" x14ac:dyDescent="0.25">
      <c r="A395">
        <v>38</v>
      </c>
      <c r="B395" t="str">
        <f>" 00:00:00.000697"</f>
        <v xml:space="preserve"> 00:00:00.000697</v>
      </c>
      <c r="C395" s="1" t="str">
        <f>"3:56:35.116964"</f>
        <v>3:56:35.116964</v>
      </c>
      <c r="D395">
        <v>-81</v>
      </c>
    </row>
    <row r="396" spans="1:4" x14ac:dyDescent="0.25">
      <c r="A396">
        <v>37</v>
      </c>
      <c r="B396" t="str">
        <f>" 00:00:01.274359"</f>
        <v xml:space="preserve"> 00:00:01.274359</v>
      </c>
      <c r="C396" s="1" t="str">
        <f>"3:56:36.391322"</f>
        <v>3:56:36.391322</v>
      </c>
      <c r="D396">
        <v>-83</v>
      </c>
    </row>
    <row r="397" spans="1:4" x14ac:dyDescent="0.25">
      <c r="A397">
        <v>37</v>
      </c>
      <c r="B397" t="str">
        <f>" 00:00:01.230283"</f>
        <v xml:space="preserve"> 00:00:01.230283</v>
      </c>
      <c r="C397" s="1" t="str">
        <f>"3:56:37.621605"</f>
        <v>3:56:37.621605</v>
      </c>
      <c r="D397">
        <v>-81</v>
      </c>
    </row>
    <row r="398" spans="1:4" x14ac:dyDescent="0.25">
      <c r="A398">
        <v>38</v>
      </c>
      <c r="B398" t="str">
        <f>" 00:00:00.000697"</f>
        <v xml:space="preserve"> 00:00:00.000697</v>
      </c>
      <c r="C398" s="1" t="str">
        <f>"3:56:37.622302"</f>
        <v>3:56:37.622302</v>
      </c>
      <c r="D398">
        <v>-80</v>
      </c>
    </row>
    <row r="399" spans="1:4" x14ac:dyDescent="0.25">
      <c r="A399">
        <v>37</v>
      </c>
      <c r="B399" t="str">
        <f>" 00:00:03.721408"</f>
        <v xml:space="preserve"> 00:00:03.721408</v>
      </c>
      <c r="C399" s="1" t="str">
        <f>"3:56:41.343710"</f>
        <v>3:56:41.343710</v>
      </c>
      <c r="D399">
        <v>-81</v>
      </c>
    </row>
    <row r="400" spans="1:4" x14ac:dyDescent="0.25">
      <c r="A400">
        <v>38</v>
      </c>
      <c r="B400" t="str">
        <f>" 00:00:00.000697"</f>
        <v xml:space="preserve"> 00:00:00.000697</v>
      </c>
      <c r="C400" s="1" t="str">
        <f>"3:56:41.344407"</f>
        <v>3:56:41.344407</v>
      </c>
      <c r="D400">
        <v>-79</v>
      </c>
    </row>
    <row r="401" spans="1:4" x14ac:dyDescent="0.25">
      <c r="A401">
        <v>37</v>
      </c>
      <c r="B401" t="str">
        <f>" 00:00:06.240191"</f>
        <v xml:space="preserve"> 00:00:06.240191</v>
      </c>
      <c r="C401" s="1" t="str">
        <f>"3:56:47.584598"</f>
        <v>3:56:47.584598</v>
      </c>
      <c r="D401">
        <v>-81</v>
      </c>
    </row>
    <row r="402" spans="1:4" x14ac:dyDescent="0.25">
      <c r="A402">
        <v>38</v>
      </c>
      <c r="B402" t="str">
        <f>" 00:00:00.000697"</f>
        <v xml:space="preserve"> 00:00:00.000697</v>
      </c>
      <c r="C402" s="1" t="str">
        <f>"3:56:47.585295"</f>
        <v>3:56:47.585295</v>
      </c>
      <c r="D402">
        <v>-80</v>
      </c>
    </row>
    <row r="403" spans="1:4" x14ac:dyDescent="0.25">
      <c r="A403">
        <v>37</v>
      </c>
      <c r="B403" t="str">
        <f>" 00:00:01.272357"</f>
        <v xml:space="preserve"> 00:00:01.272357</v>
      </c>
      <c r="C403" s="1" t="str">
        <f>"3:56:48.857651"</f>
        <v>3:56:48.857651</v>
      </c>
      <c r="D403">
        <v>-81</v>
      </c>
    </row>
    <row r="404" spans="1:4" x14ac:dyDescent="0.25">
      <c r="A404">
        <v>38</v>
      </c>
      <c r="B404" t="str">
        <f>" 00:00:00.000697"</f>
        <v xml:space="preserve"> 00:00:00.000697</v>
      </c>
      <c r="C404" s="1" t="str">
        <f>"3:56:48.858348"</f>
        <v>3:56:48.858348</v>
      </c>
      <c r="D404">
        <v>-80</v>
      </c>
    </row>
    <row r="405" spans="1:4" x14ac:dyDescent="0.25">
      <c r="A405">
        <v>37</v>
      </c>
      <c r="B405" t="str">
        <f>" 00:00:01.237413"</f>
        <v xml:space="preserve"> 00:00:01.237413</v>
      </c>
      <c r="C405" s="1" t="str">
        <f>"3:56:50.095761"</f>
        <v>3:56:50.095761</v>
      </c>
      <c r="D405">
        <v>-81</v>
      </c>
    </row>
    <row r="406" spans="1:4" x14ac:dyDescent="0.25">
      <c r="A406">
        <v>38</v>
      </c>
      <c r="B406" t="str">
        <f>" 00:00:00.000697"</f>
        <v xml:space="preserve"> 00:00:00.000697</v>
      </c>
      <c r="C406" s="1" t="str">
        <f>"3:56:50.096458"</f>
        <v>3:56:50.096458</v>
      </c>
      <c r="D406">
        <v>-80</v>
      </c>
    </row>
    <row r="407" spans="1:4" x14ac:dyDescent="0.25">
      <c r="A407">
        <v>38</v>
      </c>
      <c r="B407" t="str">
        <f>" 00:00:01.223564"</f>
        <v xml:space="preserve"> 00:00:01.223564</v>
      </c>
      <c r="C407" s="1" t="str">
        <f>"3:56:51.320022"</f>
        <v>3:56:51.320022</v>
      </c>
      <c r="D407">
        <v>-80</v>
      </c>
    </row>
    <row r="408" spans="1:4" x14ac:dyDescent="0.25">
      <c r="A408">
        <v>37</v>
      </c>
      <c r="B408" t="str">
        <f>" 00:00:02.533574"</f>
        <v xml:space="preserve"> 00:00:02.533574</v>
      </c>
      <c r="C408" s="1" t="str">
        <f>"3:56:53.853596"</f>
        <v>3:56:53.853596</v>
      </c>
      <c r="D408">
        <v>-81</v>
      </c>
    </row>
    <row r="409" spans="1:4" x14ac:dyDescent="0.25">
      <c r="A409">
        <v>38</v>
      </c>
      <c r="B409" t="str">
        <f>" 00:00:00.000697"</f>
        <v xml:space="preserve"> 00:00:00.000697</v>
      </c>
      <c r="C409" s="1" t="str">
        <f>"3:56:53.854293"</f>
        <v>3:56:53.854293</v>
      </c>
      <c r="D409">
        <v>-80</v>
      </c>
    </row>
    <row r="410" spans="1:4" x14ac:dyDescent="0.25">
      <c r="A410">
        <v>37</v>
      </c>
      <c r="B410" t="str">
        <f>" 00:00:01.233773"</f>
        <v xml:space="preserve"> 00:00:01.233773</v>
      </c>
      <c r="C410" s="1" t="str">
        <f>"3:56:55.088066"</f>
        <v>3:56:55.088066</v>
      </c>
      <c r="D410">
        <v>-81</v>
      </c>
    </row>
    <row r="411" spans="1:4" x14ac:dyDescent="0.25">
      <c r="A411">
        <v>38</v>
      </c>
      <c r="B411" t="str">
        <f>" 00:00:00.000697"</f>
        <v xml:space="preserve"> 00:00:00.000697</v>
      </c>
      <c r="C411" s="1" t="str">
        <f>"3:56:55.088764"</f>
        <v>3:56:55.088764</v>
      </c>
      <c r="D411">
        <v>-80</v>
      </c>
    </row>
    <row r="412" spans="1:4" x14ac:dyDescent="0.25">
      <c r="A412">
        <v>38</v>
      </c>
      <c r="B412" t="str">
        <f>" 00:00:03.713561"</f>
        <v xml:space="preserve"> 00:00:03.713561</v>
      </c>
      <c r="C412" s="1" t="str">
        <f>"3:56:58.802324"</f>
        <v>3:56:58.802324</v>
      </c>
      <c r="D412">
        <v>-79</v>
      </c>
    </row>
    <row r="413" spans="1:4" x14ac:dyDescent="0.25">
      <c r="A413">
        <v>38</v>
      </c>
      <c r="B413" t="str">
        <f>" 00:00:01.243325"</f>
        <v xml:space="preserve"> 00:00:01.243325</v>
      </c>
      <c r="C413" s="1" t="str">
        <f>"3:57:00.045649"</f>
        <v>3:57:00.045649</v>
      </c>
      <c r="D413">
        <v>-80</v>
      </c>
    </row>
    <row r="414" spans="1:4" x14ac:dyDescent="0.25">
      <c r="A414">
        <v>38</v>
      </c>
      <c r="B414" t="str">
        <f>" 00:00:01.245791"</f>
        <v xml:space="preserve"> 00:00:01.245791</v>
      </c>
      <c r="C414" s="1" t="str">
        <f>"3:57:01.291439"</f>
        <v>3:57:01.291439</v>
      </c>
      <c r="D414">
        <v>-80</v>
      </c>
    </row>
    <row r="415" spans="1:4" x14ac:dyDescent="0.25">
      <c r="A415">
        <v>37</v>
      </c>
      <c r="B415" t="str">
        <f>" 00:00:01.243798"</f>
        <v xml:space="preserve"> 00:00:01.243798</v>
      </c>
      <c r="C415" s="1" t="str">
        <f>"3:57:02.535237"</f>
        <v>3:57:02.535237</v>
      </c>
      <c r="D415">
        <v>-82</v>
      </c>
    </row>
    <row r="416" spans="1:4" x14ac:dyDescent="0.25">
      <c r="A416">
        <v>38</v>
      </c>
      <c r="B416" t="str">
        <f>" 00:00:00.000697"</f>
        <v xml:space="preserve"> 00:00:00.000697</v>
      </c>
      <c r="C416" s="1" t="str">
        <f>"3:57:02.535934"</f>
        <v>3:57:02.535934</v>
      </c>
      <c r="D416">
        <v>-79</v>
      </c>
    </row>
    <row r="417" spans="1:4" x14ac:dyDescent="0.25">
      <c r="A417">
        <v>38</v>
      </c>
      <c r="B417" t="str">
        <f>" 00:00:01.249490"</f>
        <v xml:space="preserve"> 00:00:01.249490</v>
      </c>
      <c r="C417" s="1" t="str">
        <f>"3:57:03.785424"</f>
        <v>3:57:03.785424</v>
      </c>
      <c r="D417">
        <v>-79</v>
      </c>
    </row>
    <row r="418" spans="1:4" x14ac:dyDescent="0.25">
      <c r="A418">
        <v>38</v>
      </c>
      <c r="B418" t="str">
        <f>" 00:00:02.493054"</f>
        <v xml:space="preserve"> 00:00:02.493054</v>
      </c>
      <c r="C418" s="1" t="str">
        <f>"3:57:06.278478"</f>
        <v>3:57:06.278478</v>
      </c>
      <c r="D418">
        <v>-80</v>
      </c>
    </row>
    <row r="419" spans="1:4" x14ac:dyDescent="0.25">
      <c r="A419">
        <v>37</v>
      </c>
      <c r="B419" t="str">
        <f>" 00:00:02.495335"</f>
        <v xml:space="preserve"> 00:00:02.495335</v>
      </c>
      <c r="C419" s="1" t="str">
        <f>"3:57:08.773813"</f>
        <v>3:57:08.773813</v>
      </c>
      <c r="D419">
        <v>-81</v>
      </c>
    </row>
    <row r="420" spans="1:4" x14ac:dyDescent="0.25">
      <c r="A420">
        <v>38</v>
      </c>
      <c r="B420" t="str">
        <f>" 00:00:00.000697"</f>
        <v xml:space="preserve"> 00:00:00.000697</v>
      </c>
      <c r="C420" s="1" t="str">
        <f>"3:57:08.774510"</f>
        <v>3:57:08.774510</v>
      </c>
      <c r="D420">
        <v>-80</v>
      </c>
    </row>
    <row r="421" spans="1:4" x14ac:dyDescent="0.25">
      <c r="A421">
        <v>39</v>
      </c>
      <c r="B421" t="str">
        <f>" 00:00:00.000697"</f>
        <v xml:space="preserve"> 00:00:00.000697</v>
      </c>
      <c r="C421" s="1" t="str">
        <f>"3:57:08.775207"</f>
        <v>3:57:08.775207</v>
      </c>
      <c r="D421">
        <v>-85</v>
      </c>
    </row>
    <row r="422" spans="1:4" x14ac:dyDescent="0.25">
      <c r="A422">
        <v>38</v>
      </c>
      <c r="B422" t="str">
        <f>" 00:00:02.483476"</f>
        <v xml:space="preserve"> 00:00:02.483476</v>
      </c>
      <c r="C422" s="1" t="str">
        <f>"3:57:11.258682"</f>
        <v>3:57:11.258682</v>
      </c>
      <c r="D422">
        <v>-79</v>
      </c>
    </row>
    <row r="423" spans="1:4" x14ac:dyDescent="0.25">
      <c r="A423">
        <v>38</v>
      </c>
      <c r="B423" t="str">
        <f>" 00:00:01.260023"</f>
        <v xml:space="preserve"> 00:00:01.260023</v>
      </c>
      <c r="C423" s="1" t="str">
        <f>"3:57:12.518705"</f>
        <v>3:57:12.518705</v>
      </c>
      <c r="D423">
        <v>-79</v>
      </c>
    </row>
    <row r="424" spans="1:4" x14ac:dyDescent="0.25">
      <c r="A424">
        <v>38</v>
      </c>
      <c r="B424" t="str">
        <f>" 00:00:01.232282"</f>
        <v xml:space="preserve"> 00:00:01.232282</v>
      </c>
      <c r="C424" s="1" t="str">
        <f>"3:57:13.750987"</f>
        <v>3:57:13.750987</v>
      </c>
      <c r="D424">
        <v>-80</v>
      </c>
    </row>
    <row r="425" spans="1:4" x14ac:dyDescent="0.25">
      <c r="A425">
        <v>37</v>
      </c>
      <c r="B425" t="str">
        <f>" 00:00:01.278484"</f>
        <v xml:space="preserve"> 00:00:01.278484</v>
      </c>
      <c r="C425" s="1" t="str">
        <f>"3:57:15.029471"</f>
        <v>3:57:15.029471</v>
      </c>
      <c r="D425">
        <v>-81</v>
      </c>
    </row>
    <row r="426" spans="1:4" x14ac:dyDescent="0.25">
      <c r="A426">
        <v>37</v>
      </c>
      <c r="B426" t="str">
        <f>" 00:00:01.221296"</f>
        <v xml:space="preserve"> 00:00:01.221296</v>
      </c>
      <c r="C426" s="1" t="str">
        <f>"3:57:16.250767"</f>
        <v>3:57:16.250767</v>
      </c>
      <c r="D426">
        <v>-81</v>
      </c>
    </row>
    <row r="427" spans="1:4" x14ac:dyDescent="0.25">
      <c r="A427">
        <v>38</v>
      </c>
      <c r="B427" t="str">
        <f>" 00:00:00.000697"</f>
        <v xml:space="preserve"> 00:00:00.000697</v>
      </c>
      <c r="C427" s="1" t="str">
        <f>"3:57:16.251464"</f>
        <v>3:57:16.251464</v>
      </c>
      <c r="D427">
        <v>-80</v>
      </c>
    </row>
    <row r="428" spans="1:4" x14ac:dyDescent="0.25">
      <c r="A428">
        <v>38</v>
      </c>
      <c r="B428" t="str">
        <f>" 00:00:01.249382"</f>
        <v xml:space="preserve"> 00:00:01.249382</v>
      </c>
      <c r="C428" s="1" t="str">
        <f>"3:57:17.500845"</f>
        <v>3:57:17.500845</v>
      </c>
      <c r="D428">
        <v>-81</v>
      </c>
    </row>
    <row r="429" spans="1:4" x14ac:dyDescent="0.25">
      <c r="A429">
        <v>37</v>
      </c>
      <c r="B429" t="str">
        <f>" 00:00:02.487800"</f>
        <v xml:space="preserve"> 00:00:02.487800</v>
      </c>
      <c r="C429" s="1" t="str">
        <f>"3:57:19.988645"</f>
        <v>3:57:19.988645</v>
      </c>
      <c r="D429">
        <v>-81</v>
      </c>
    </row>
    <row r="430" spans="1:4" x14ac:dyDescent="0.25">
      <c r="A430">
        <v>38</v>
      </c>
      <c r="B430" t="str">
        <f>" 00:00:00.000697"</f>
        <v xml:space="preserve"> 00:00:00.000697</v>
      </c>
      <c r="C430" s="1" t="str">
        <f>"3:57:19.989343"</f>
        <v>3:57:19.989343</v>
      </c>
      <c r="D430">
        <v>-80</v>
      </c>
    </row>
    <row r="431" spans="1:4" x14ac:dyDescent="0.25">
      <c r="A431">
        <v>37</v>
      </c>
      <c r="B431" t="str">
        <f>" 00:00:02.501412"</f>
        <v xml:space="preserve"> 00:00:02.501412</v>
      </c>
      <c r="C431" s="1" t="str">
        <f>"3:57:22.490754"</f>
        <v>3:57:22.490754</v>
      </c>
      <c r="D431">
        <v>-80</v>
      </c>
    </row>
    <row r="432" spans="1:4" x14ac:dyDescent="0.25">
      <c r="A432">
        <v>38</v>
      </c>
      <c r="B432" t="str">
        <f>" 00:00:00.000697"</f>
        <v xml:space="preserve"> 00:00:00.000697</v>
      </c>
      <c r="C432" s="1" t="str">
        <f>"3:57:22.491452"</f>
        <v>3:57:22.491452</v>
      </c>
      <c r="D432">
        <v>-79</v>
      </c>
    </row>
    <row r="433" spans="1:4" x14ac:dyDescent="0.25">
      <c r="A433">
        <v>37</v>
      </c>
      <c r="B433" t="str">
        <f>" 00:00:01.271826"</f>
        <v xml:space="preserve"> 00:00:01.271826</v>
      </c>
      <c r="C433" s="1" t="str">
        <f>"3:57:23.763277"</f>
        <v>3:57:23.763277</v>
      </c>
      <c r="D433">
        <v>-81</v>
      </c>
    </row>
    <row r="434" spans="1:4" x14ac:dyDescent="0.25">
      <c r="A434">
        <v>38</v>
      </c>
      <c r="B434" t="str">
        <f>" 00:00:00.000697"</f>
        <v xml:space="preserve"> 00:00:00.000697</v>
      </c>
      <c r="C434" s="1" t="str">
        <f>"3:57:23.763974"</f>
        <v>3:57:23.763974</v>
      </c>
      <c r="D434">
        <v>-79</v>
      </c>
    </row>
    <row r="435" spans="1:4" x14ac:dyDescent="0.25">
      <c r="A435">
        <v>37</v>
      </c>
      <c r="B435" t="str">
        <f>" 00:00:02.456798"</f>
        <v xml:space="preserve"> 00:00:02.456798</v>
      </c>
      <c r="C435" s="1" t="str">
        <f>"3:57:26.220772"</f>
        <v>3:57:26.220772</v>
      </c>
      <c r="D435">
        <v>-81</v>
      </c>
    </row>
    <row r="436" spans="1:4" x14ac:dyDescent="0.25">
      <c r="A436">
        <v>38</v>
      </c>
      <c r="B436" t="str">
        <f>" 00:00:00.000697"</f>
        <v xml:space="preserve"> 00:00:00.000697</v>
      </c>
      <c r="C436" s="1" t="str">
        <f>"3:57:26.221470"</f>
        <v>3:57:26.221470</v>
      </c>
      <c r="D436">
        <v>-79</v>
      </c>
    </row>
    <row r="437" spans="1:4" x14ac:dyDescent="0.25">
      <c r="A437">
        <v>39</v>
      </c>
      <c r="B437" t="str">
        <f>" 00:00:00.001199"</f>
        <v xml:space="preserve"> 00:00:00.001199</v>
      </c>
      <c r="C437" s="1" t="str">
        <f>"3:57:26.222669"</f>
        <v>3:57:26.222669</v>
      </c>
      <c r="D437" t="s">
        <v>1</v>
      </c>
    </row>
    <row r="438" spans="1:4" x14ac:dyDescent="0.25">
      <c r="A438">
        <v>39</v>
      </c>
      <c r="B438" t="str">
        <f>" 00:00:00.000326"</f>
        <v xml:space="preserve"> 00:00:00.000326</v>
      </c>
      <c r="C438" s="1" t="str">
        <f>"3:57:26.222994"</f>
        <v>3:57:26.222994</v>
      </c>
      <c r="D438">
        <v>-86</v>
      </c>
    </row>
    <row r="439" spans="1:4" x14ac:dyDescent="0.25">
      <c r="A439">
        <v>37</v>
      </c>
      <c r="B439" t="str">
        <f>" 00:00:03.749088"</f>
        <v xml:space="preserve"> 00:00:03.749088</v>
      </c>
      <c r="C439" s="1" t="str">
        <f>"3:57:29.972082"</f>
        <v>3:57:29.972082</v>
      </c>
      <c r="D439">
        <v>-80</v>
      </c>
    </row>
    <row r="440" spans="1:4" x14ac:dyDescent="0.25">
      <c r="A440">
        <v>39</v>
      </c>
      <c r="B440" t="str">
        <f>" 00:00:00.001394"</f>
        <v xml:space="preserve"> 00:00:00.001394</v>
      </c>
      <c r="C440" s="1" t="str">
        <f>"3:57:29.973476"</f>
        <v>3:57:29.973476</v>
      </c>
      <c r="D440">
        <v>-86</v>
      </c>
    </row>
    <row r="441" spans="1:4" x14ac:dyDescent="0.25">
      <c r="A441">
        <v>37</v>
      </c>
      <c r="B441" t="str">
        <f>" 00:00:02.471600"</f>
        <v xml:space="preserve"> 00:00:02.471600</v>
      </c>
      <c r="C441" s="1" t="str">
        <f>"3:57:32.445076"</f>
        <v>3:57:32.445076</v>
      </c>
      <c r="D441">
        <v>-80</v>
      </c>
    </row>
    <row r="442" spans="1:4" x14ac:dyDescent="0.25">
      <c r="A442">
        <v>38</v>
      </c>
      <c r="B442" t="str">
        <f>" 00:00:00.000697"</f>
        <v xml:space="preserve"> 00:00:00.000697</v>
      </c>
      <c r="C442" s="1" t="str">
        <f>"3:57:32.445774"</f>
        <v>3:57:32.445774</v>
      </c>
      <c r="D442">
        <v>-80</v>
      </c>
    </row>
    <row r="443" spans="1:4" x14ac:dyDescent="0.25">
      <c r="A443">
        <v>37</v>
      </c>
      <c r="B443" t="str">
        <f>" 00:00:01.265276"</f>
        <v xml:space="preserve"> 00:00:01.265276</v>
      </c>
      <c r="C443" s="1" t="str">
        <f>"3:57:33.711050"</f>
        <v>3:57:33.711050</v>
      </c>
      <c r="D443">
        <v>-81</v>
      </c>
    </row>
    <row r="444" spans="1:4" x14ac:dyDescent="0.25">
      <c r="A444">
        <v>38</v>
      </c>
      <c r="B444" t="str">
        <f>" 00:00:00.000697"</f>
        <v xml:space="preserve"> 00:00:00.000697</v>
      </c>
      <c r="C444" s="1" t="str">
        <f>"3:57:33.711747"</f>
        <v>3:57:33.711747</v>
      </c>
      <c r="D444">
        <v>-79</v>
      </c>
    </row>
    <row r="445" spans="1:4" x14ac:dyDescent="0.25">
      <c r="A445">
        <v>37</v>
      </c>
      <c r="B445" t="str">
        <f>" 00:00:02.476280"</f>
        <v xml:space="preserve"> 00:00:02.476280</v>
      </c>
      <c r="C445" s="1" t="str">
        <f>"3:57:36.188027"</f>
        <v>3:57:36.188027</v>
      </c>
      <c r="D445">
        <v>-81</v>
      </c>
    </row>
    <row r="446" spans="1:4" x14ac:dyDescent="0.25">
      <c r="A446">
        <v>38</v>
      </c>
      <c r="B446" t="str">
        <f>" 00:00:00.000697"</f>
        <v xml:space="preserve"> 00:00:00.000697</v>
      </c>
      <c r="C446" s="1" t="str">
        <f>"3:57:36.188724"</f>
        <v>3:57:36.188724</v>
      </c>
      <c r="D446">
        <v>-79</v>
      </c>
    </row>
    <row r="447" spans="1:4" x14ac:dyDescent="0.25">
      <c r="A447">
        <v>37</v>
      </c>
      <c r="B447" t="str">
        <f>" 00:00:01.240028"</f>
        <v xml:space="preserve"> 00:00:01.240028</v>
      </c>
      <c r="C447" s="1" t="str">
        <f>"3:57:37.428753"</f>
        <v>3:57:37.428753</v>
      </c>
      <c r="D447">
        <v>-80</v>
      </c>
    </row>
    <row r="448" spans="1:4" x14ac:dyDescent="0.25">
      <c r="A448">
        <v>38</v>
      </c>
      <c r="B448" t="str">
        <f>" 00:00:00.000698"</f>
        <v xml:space="preserve"> 00:00:00.000698</v>
      </c>
      <c r="C448" s="1" t="str">
        <f>"3:57:37.429450"</f>
        <v>3:57:37.429450</v>
      </c>
      <c r="D448">
        <v>-79</v>
      </c>
    </row>
    <row r="449" spans="1:4" x14ac:dyDescent="0.25">
      <c r="A449">
        <v>37</v>
      </c>
      <c r="B449" t="str">
        <f>" 00:00:01.245778"</f>
        <v xml:space="preserve"> 00:00:01.245778</v>
      </c>
      <c r="C449" s="1" t="str">
        <f>"3:57:38.675228"</f>
        <v>3:57:38.675228</v>
      </c>
      <c r="D449">
        <v>-80</v>
      </c>
    </row>
    <row r="450" spans="1:4" x14ac:dyDescent="0.25">
      <c r="A450">
        <v>38</v>
      </c>
      <c r="B450" t="str">
        <f>" 00:00:00.000697"</f>
        <v xml:space="preserve"> 00:00:00.000697</v>
      </c>
      <c r="C450" s="1" t="str">
        <f>"3:57:38.675926"</f>
        <v>3:57:38.675926</v>
      </c>
      <c r="D450">
        <v>-80</v>
      </c>
    </row>
    <row r="451" spans="1:4" x14ac:dyDescent="0.25">
      <c r="A451">
        <v>37</v>
      </c>
      <c r="B451" t="str">
        <f>" 00:00:01.263798"</f>
        <v xml:space="preserve"> 00:00:01.263798</v>
      </c>
      <c r="C451" s="1" t="str">
        <f>"3:57:39.939723"</f>
        <v>3:57:39.939723</v>
      </c>
      <c r="D451">
        <v>-80</v>
      </c>
    </row>
    <row r="452" spans="1:4" x14ac:dyDescent="0.25">
      <c r="A452">
        <v>38</v>
      </c>
      <c r="B452" t="str">
        <f>" 00:00:00.000697"</f>
        <v xml:space="preserve"> 00:00:00.000697</v>
      </c>
      <c r="C452" s="1" t="str">
        <f>"3:57:39.940420"</f>
        <v>3:57:39.940420</v>
      </c>
      <c r="D452">
        <v>-81</v>
      </c>
    </row>
    <row r="453" spans="1:4" x14ac:dyDescent="0.25">
      <c r="A453">
        <v>38</v>
      </c>
      <c r="B453" t="str">
        <f>" 00:00:01.225983"</f>
        <v xml:space="preserve"> 00:00:01.225983</v>
      </c>
      <c r="C453" s="1" t="str">
        <f>"3:57:41.166403"</f>
        <v>3:57:41.166403</v>
      </c>
      <c r="D453">
        <v>-78</v>
      </c>
    </row>
    <row r="454" spans="1:4" x14ac:dyDescent="0.25">
      <c r="A454">
        <v>37</v>
      </c>
      <c r="B454" t="str">
        <f>" 00:00:01.290729"</f>
        <v xml:space="preserve"> 00:00:01.290729</v>
      </c>
      <c r="C454" s="1" t="str">
        <f>"3:57:42.457131"</f>
        <v>3:57:42.457131</v>
      </c>
      <c r="D454">
        <v>-81</v>
      </c>
    </row>
    <row r="455" spans="1:4" x14ac:dyDescent="0.25">
      <c r="A455">
        <v>38</v>
      </c>
      <c r="B455" t="str">
        <f>" 00:00:02.448723"</f>
        <v xml:space="preserve"> 00:00:02.448723</v>
      </c>
      <c r="C455" s="1" t="str">
        <f>"3:57:44.905855"</f>
        <v>3:57:44.905855</v>
      </c>
      <c r="D455">
        <v>-80</v>
      </c>
    </row>
    <row r="456" spans="1:4" x14ac:dyDescent="0.25">
      <c r="A456">
        <v>37</v>
      </c>
      <c r="B456" t="str">
        <f>" 00:00:01.251227"</f>
        <v xml:space="preserve"> 00:00:01.251227</v>
      </c>
      <c r="C456" s="1" t="str">
        <f>"3:57:46.157082"</f>
        <v>3:57:46.157082</v>
      </c>
      <c r="D456">
        <v>-80</v>
      </c>
    </row>
    <row r="457" spans="1:4" x14ac:dyDescent="0.25">
      <c r="A457">
        <v>38</v>
      </c>
      <c r="B457" t="str">
        <f>" 00:00:00.000697"</f>
        <v xml:space="preserve"> 00:00:00.000697</v>
      </c>
      <c r="C457" s="1" t="str">
        <f>"3:57:46.157779"</f>
        <v>3:57:46.157779</v>
      </c>
      <c r="D457">
        <v>-80</v>
      </c>
    </row>
    <row r="458" spans="1:4" x14ac:dyDescent="0.25">
      <c r="A458">
        <v>37</v>
      </c>
      <c r="B458" t="str">
        <f>" 00:00:01.258358"</f>
        <v xml:space="preserve"> 00:00:01.258358</v>
      </c>
      <c r="C458" s="1" t="str">
        <f>"3:57:47.416137"</f>
        <v>3:57:47.416137</v>
      </c>
      <c r="D458">
        <v>-81</v>
      </c>
    </row>
    <row r="459" spans="1:4" x14ac:dyDescent="0.25">
      <c r="A459">
        <v>38</v>
      </c>
      <c r="B459" t="str">
        <f>" 00:00:00.000697"</f>
        <v xml:space="preserve"> 00:00:00.000697</v>
      </c>
      <c r="C459" s="1" t="str">
        <f>"3:57:47.416834"</f>
        <v>3:57:47.416834</v>
      </c>
      <c r="D459">
        <v>-79</v>
      </c>
    </row>
    <row r="460" spans="1:4" x14ac:dyDescent="0.25">
      <c r="A460">
        <v>37</v>
      </c>
      <c r="B460" t="str">
        <f>" 00:00:01.249727"</f>
        <v xml:space="preserve"> 00:00:01.249727</v>
      </c>
      <c r="C460" s="1" t="str">
        <f>"3:57:48.666560"</f>
        <v>3:57:48.666560</v>
      </c>
      <c r="D460">
        <v>-81</v>
      </c>
    </row>
    <row r="461" spans="1:4" x14ac:dyDescent="0.25">
      <c r="A461">
        <v>38</v>
      </c>
      <c r="B461" t="str">
        <f>" 00:00:00.000697"</f>
        <v xml:space="preserve"> 00:00:00.000697</v>
      </c>
      <c r="C461" s="1" t="str">
        <f>"3:57:48.667257"</f>
        <v>3:57:48.667257</v>
      </c>
      <c r="D461">
        <v>-79</v>
      </c>
    </row>
    <row r="462" spans="1:4" x14ac:dyDescent="0.25">
      <c r="A462">
        <v>37</v>
      </c>
      <c r="B462" t="str">
        <f>" 00:00:01.219911"</f>
        <v xml:space="preserve"> 00:00:01.219911</v>
      </c>
      <c r="C462" s="1" t="str">
        <f>"3:57:49.887168"</f>
        <v>3:57:49.887168</v>
      </c>
      <c r="D462">
        <v>-80</v>
      </c>
    </row>
    <row r="463" spans="1:4" x14ac:dyDescent="0.25">
      <c r="A463">
        <v>38</v>
      </c>
      <c r="B463" t="str">
        <f>" 00:00:00.000697"</f>
        <v xml:space="preserve"> 00:00:00.000697</v>
      </c>
      <c r="C463" s="1" t="str">
        <f>"3:57:49.887865"</f>
        <v>3:57:49.887865</v>
      </c>
      <c r="D463">
        <v>-79</v>
      </c>
    </row>
    <row r="464" spans="1:4" x14ac:dyDescent="0.25">
      <c r="A464">
        <v>38</v>
      </c>
      <c r="B464" t="str">
        <f>" 00:00:01.283971"</f>
        <v xml:space="preserve"> 00:00:01.283971</v>
      </c>
      <c r="C464" s="1" t="str">
        <f>"3:57:51.171836"</f>
        <v>3:57:51.171836</v>
      </c>
      <c r="D464">
        <v>-79</v>
      </c>
    </row>
    <row r="465" spans="1:4" x14ac:dyDescent="0.25">
      <c r="A465">
        <v>38</v>
      </c>
      <c r="B465" t="str">
        <f>" 00:00:01.212696"</f>
        <v xml:space="preserve"> 00:00:01.212696</v>
      </c>
      <c r="C465" s="1" t="str">
        <f>"3:57:52.384532"</f>
        <v>3:57:52.384532</v>
      </c>
      <c r="D465">
        <v>-80</v>
      </c>
    </row>
    <row r="466" spans="1:4" x14ac:dyDescent="0.25">
      <c r="A466">
        <v>37</v>
      </c>
      <c r="B466" t="str">
        <f>" 00:00:01.258565"</f>
        <v xml:space="preserve"> 00:00:01.258565</v>
      </c>
      <c r="C466" s="1" t="str">
        <f>"3:57:53.643097"</f>
        <v>3:57:53.643097</v>
      </c>
      <c r="D466">
        <v>-80</v>
      </c>
    </row>
    <row r="467" spans="1:4" x14ac:dyDescent="0.25">
      <c r="A467">
        <v>37</v>
      </c>
      <c r="B467" t="str">
        <f>" 00:00:01.221565"</f>
        <v xml:space="preserve"> 00:00:01.221565</v>
      </c>
      <c r="C467" s="1" t="str">
        <f>"3:57:54.864661"</f>
        <v>3:57:54.864661</v>
      </c>
      <c r="D467">
        <v>-81</v>
      </c>
    </row>
    <row r="468" spans="1:4" x14ac:dyDescent="0.25">
      <c r="A468">
        <v>38</v>
      </c>
      <c r="B468" t="str">
        <f>" 00:00:00.000697"</f>
        <v xml:space="preserve"> 00:00:00.000697</v>
      </c>
      <c r="C468" s="1" t="str">
        <f>"3:57:54.865358"</f>
        <v>3:57:54.865358</v>
      </c>
      <c r="D468">
        <v>-80</v>
      </c>
    </row>
    <row r="469" spans="1:4" x14ac:dyDescent="0.25">
      <c r="A469">
        <v>37</v>
      </c>
      <c r="B469" t="str">
        <f>" 00:00:01.252430"</f>
        <v xml:space="preserve"> 00:00:01.252430</v>
      </c>
      <c r="C469" s="1" t="str">
        <f>"3:57:56.117788"</f>
        <v>3:57:56.117788</v>
      </c>
      <c r="D469">
        <v>-80</v>
      </c>
    </row>
    <row r="470" spans="1:4" x14ac:dyDescent="0.25">
      <c r="A470">
        <v>38</v>
      </c>
      <c r="B470" t="str">
        <f>" 00:00:00.000697"</f>
        <v xml:space="preserve"> 00:00:00.000697</v>
      </c>
      <c r="C470" s="1" t="str">
        <f>"3:57:56.118485"</f>
        <v>3:57:56.118485</v>
      </c>
      <c r="D470">
        <v>-80</v>
      </c>
    </row>
    <row r="471" spans="1:4" x14ac:dyDescent="0.25">
      <c r="A471">
        <v>38</v>
      </c>
      <c r="B471" t="str">
        <f>" 00:00:01.273825"</f>
        <v xml:space="preserve"> 00:00:01.273825</v>
      </c>
      <c r="C471" s="1" t="str">
        <f>"3:57:57.392310"</f>
        <v>3:57:57.392310</v>
      </c>
      <c r="D471">
        <v>-80</v>
      </c>
    </row>
    <row r="472" spans="1:4" x14ac:dyDescent="0.25">
      <c r="A472">
        <v>37</v>
      </c>
      <c r="B472" t="str">
        <f>" 00:00:01.207205"</f>
        <v xml:space="preserve"> 00:00:01.207205</v>
      </c>
      <c r="C472" s="1" t="str">
        <f>"3:57:58.599514"</f>
        <v>3:57:58.599514</v>
      </c>
      <c r="D472">
        <v>-80</v>
      </c>
    </row>
    <row r="473" spans="1:4" x14ac:dyDescent="0.25">
      <c r="A473">
        <v>38</v>
      </c>
      <c r="B473" t="str">
        <f>" 00:00:00.000697"</f>
        <v xml:space="preserve"> 00:00:00.000697</v>
      </c>
      <c r="C473" s="1" t="str">
        <f>"3:57:58.600211"</f>
        <v>3:57:58.600211</v>
      </c>
      <c r="D473">
        <v>-80</v>
      </c>
    </row>
    <row r="474" spans="1:4" x14ac:dyDescent="0.25">
      <c r="A474">
        <v>37</v>
      </c>
      <c r="B474" t="str">
        <f>" 00:00:01.243770"</f>
        <v xml:space="preserve"> 00:00:01.243770</v>
      </c>
      <c r="C474" s="1" t="str">
        <f>"3:57:59.843981"</f>
        <v>3:57:59.843981</v>
      </c>
      <c r="D474">
        <v>-80</v>
      </c>
    </row>
    <row r="475" spans="1:4" x14ac:dyDescent="0.25">
      <c r="A475">
        <v>38</v>
      </c>
      <c r="B475" t="str">
        <f>" 00:00:00.000697"</f>
        <v xml:space="preserve"> 00:00:00.000697</v>
      </c>
      <c r="C475" s="1" t="str">
        <f>"3:57:59.844678"</f>
        <v>3:57:59.844678</v>
      </c>
      <c r="D475">
        <v>-78</v>
      </c>
    </row>
    <row r="476" spans="1:4" x14ac:dyDescent="0.25">
      <c r="A476">
        <v>37</v>
      </c>
      <c r="B476" t="str">
        <f>" 00:00:01.259150"</f>
        <v xml:space="preserve"> 00:00:01.259150</v>
      </c>
      <c r="C476" s="1" t="str">
        <f>"3:58:01.103828"</f>
        <v>3:58:01.103828</v>
      </c>
      <c r="D476">
        <v>-80</v>
      </c>
    </row>
    <row r="477" spans="1:4" x14ac:dyDescent="0.25">
      <c r="A477">
        <v>38</v>
      </c>
      <c r="B477" t="str">
        <f>" 00:00:00.000698"</f>
        <v xml:space="preserve"> 00:00:00.000698</v>
      </c>
      <c r="C477" s="1" t="str">
        <f>"3:58:01.104526"</f>
        <v>3:58:01.104526</v>
      </c>
      <c r="D477">
        <v>-81</v>
      </c>
    </row>
    <row r="478" spans="1:4" x14ac:dyDescent="0.25">
      <c r="A478">
        <v>37</v>
      </c>
      <c r="B478" t="str">
        <f>" 00:00:01.246220"</f>
        <v xml:space="preserve"> 00:00:01.246220</v>
      </c>
      <c r="C478" s="1" t="str">
        <f>"3:58:02.350746"</f>
        <v>3:58:02.350746</v>
      </c>
      <c r="D478">
        <v>-80</v>
      </c>
    </row>
    <row r="479" spans="1:4" x14ac:dyDescent="0.25">
      <c r="A479">
        <v>38</v>
      </c>
      <c r="B479" t="str">
        <f>" 00:00:00.000697"</f>
        <v xml:space="preserve"> 00:00:00.000697</v>
      </c>
      <c r="C479" s="1" t="str">
        <f>"3:58:02.351443"</f>
        <v>3:58:02.351443</v>
      </c>
      <c r="D479">
        <v>-80</v>
      </c>
    </row>
    <row r="480" spans="1:4" x14ac:dyDescent="0.25">
      <c r="A480">
        <v>37</v>
      </c>
      <c r="B480" t="str">
        <f>" 00:00:01.234410"</f>
        <v xml:space="preserve"> 00:00:01.234410</v>
      </c>
      <c r="C480" s="1" t="str">
        <f>"3:58:03.585853"</f>
        <v>3:58:03.585853</v>
      </c>
      <c r="D480">
        <v>-81</v>
      </c>
    </row>
    <row r="481" spans="1:4" x14ac:dyDescent="0.25">
      <c r="A481">
        <v>38</v>
      </c>
      <c r="B481" t="str">
        <f>" 00:00:00.000697"</f>
        <v xml:space="preserve"> 00:00:00.000697</v>
      </c>
      <c r="C481" s="1" t="str">
        <f>"3:58:03.586550"</f>
        <v>3:58:03.586550</v>
      </c>
      <c r="D481">
        <v>-79</v>
      </c>
    </row>
    <row r="482" spans="1:4" x14ac:dyDescent="0.25">
      <c r="A482">
        <v>37</v>
      </c>
      <c r="B482" t="str">
        <f>" 00:00:01.240643"</f>
        <v xml:space="preserve"> 00:00:01.240643</v>
      </c>
      <c r="C482" s="1" t="str">
        <f>"3:58:04.827192"</f>
        <v>3:58:04.827192</v>
      </c>
      <c r="D482">
        <v>-81</v>
      </c>
    </row>
    <row r="483" spans="1:4" x14ac:dyDescent="0.25">
      <c r="A483">
        <v>38</v>
      </c>
      <c r="B483" t="str">
        <f>" 00:00:00.000697"</f>
        <v xml:space="preserve"> 00:00:00.000697</v>
      </c>
      <c r="C483" s="1" t="str">
        <f>"3:58:04.827889"</f>
        <v>3:58:04.827889</v>
      </c>
      <c r="D483">
        <v>-79</v>
      </c>
    </row>
    <row r="484" spans="1:4" x14ac:dyDescent="0.25">
      <c r="A484">
        <v>37</v>
      </c>
      <c r="B484" t="str">
        <f>" 00:00:03.736555"</f>
        <v xml:space="preserve"> 00:00:03.736555</v>
      </c>
      <c r="C484" s="1" t="str">
        <f>"3:58:08.564444"</f>
        <v>3:58:08.564444</v>
      </c>
      <c r="D484">
        <v>-81</v>
      </c>
    </row>
    <row r="485" spans="1:4" x14ac:dyDescent="0.25">
      <c r="A485">
        <v>38</v>
      </c>
      <c r="B485" t="str">
        <f>" 00:00:00.000697"</f>
        <v xml:space="preserve"> 00:00:00.000697</v>
      </c>
      <c r="C485" s="1" t="str">
        <f>"3:58:08.565141"</f>
        <v>3:58:08.565141</v>
      </c>
      <c r="D485">
        <v>-80</v>
      </c>
    </row>
    <row r="486" spans="1:4" x14ac:dyDescent="0.25">
      <c r="A486">
        <v>38</v>
      </c>
      <c r="B486" t="str">
        <f>" 00:00:02.507368"</f>
        <v xml:space="preserve"> 00:00:02.507368</v>
      </c>
      <c r="C486" s="1" t="str">
        <f>"3:58:11.072509"</f>
        <v>3:58:11.072509</v>
      </c>
      <c r="D486">
        <v>-78</v>
      </c>
    </row>
    <row r="487" spans="1:4" x14ac:dyDescent="0.25">
      <c r="A487">
        <v>37</v>
      </c>
      <c r="B487" t="str">
        <f>" 00:00:01.235510"</f>
        <v xml:space="preserve"> 00:00:01.235510</v>
      </c>
      <c r="C487" s="1" t="str">
        <f>"3:58:12.308020"</f>
        <v>3:58:12.308020</v>
      </c>
      <c r="D487">
        <v>-80</v>
      </c>
    </row>
    <row r="488" spans="1:4" x14ac:dyDescent="0.25">
      <c r="A488">
        <v>38</v>
      </c>
      <c r="B488" t="str">
        <f>" 00:00:00.000697"</f>
        <v xml:space="preserve"> 00:00:00.000697</v>
      </c>
      <c r="C488" s="1" t="str">
        <f>"3:58:12.308717"</f>
        <v>3:58:12.308717</v>
      </c>
      <c r="D488">
        <v>-81</v>
      </c>
    </row>
    <row r="489" spans="1:4" x14ac:dyDescent="0.25">
      <c r="A489">
        <v>37</v>
      </c>
      <c r="B489" t="str">
        <f>" 00:00:01.283977"</f>
        <v xml:space="preserve"> 00:00:01.283977</v>
      </c>
      <c r="C489" s="1" t="str">
        <f>"3:58:13.592693"</f>
        <v>3:58:13.592693</v>
      </c>
      <c r="D489">
        <v>-81</v>
      </c>
    </row>
    <row r="490" spans="1:4" x14ac:dyDescent="0.25">
      <c r="A490">
        <v>38</v>
      </c>
      <c r="B490" t="str">
        <f>" 00:00:00.000697"</f>
        <v xml:space="preserve"> 00:00:00.000697</v>
      </c>
      <c r="C490" s="1" t="str">
        <f>"3:58:13.593391"</f>
        <v>3:58:13.593391</v>
      </c>
      <c r="D490">
        <v>-79</v>
      </c>
    </row>
    <row r="491" spans="1:4" x14ac:dyDescent="0.25">
      <c r="A491">
        <v>37</v>
      </c>
      <c r="B491" t="str">
        <f>" 00:00:01.201355"</f>
        <v xml:space="preserve"> 00:00:01.201355</v>
      </c>
      <c r="C491" s="1" t="str">
        <f>"3:58:14.794746"</f>
        <v>3:58:14.794746</v>
      </c>
      <c r="D491">
        <v>-82</v>
      </c>
    </row>
    <row r="492" spans="1:4" x14ac:dyDescent="0.25">
      <c r="A492">
        <v>38</v>
      </c>
      <c r="B492" t="str">
        <f>" 00:00:00.000697"</f>
        <v xml:space="preserve"> 00:00:00.000697</v>
      </c>
      <c r="C492" s="1" t="str">
        <f>"3:58:14.795443"</f>
        <v>3:58:14.795443</v>
      </c>
      <c r="D492">
        <v>-80</v>
      </c>
    </row>
    <row r="493" spans="1:4" x14ac:dyDescent="0.25">
      <c r="A493">
        <v>38</v>
      </c>
      <c r="B493" t="str">
        <f>" 00:00:01.253605"</f>
        <v xml:space="preserve"> 00:00:01.253605</v>
      </c>
      <c r="C493" s="1" t="str">
        <f>"3:58:16.049048"</f>
        <v>3:58:16.049048</v>
      </c>
      <c r="D493">
        <v>-81</v>
      </c>
    </row>
    <row r="494" spans="1:4" x14ac:dyDescent="0.25">
      <c r="A494">
        <v>37</v>
      </c>
      <c r="B494" t="str">
        <f>" 00:00:01.238228"</f>
        <v xml:space="preserve"> 00:00:01.238228</v>
      </c>
      <c r="C494" s="1" t="str">
        <f>"3:58:17.287275"</f>
        <v>3:58:17.287275</v>
      </c>
      <c r="D494">
        <v>-81</v>
      </c>
    </row>
    <row r="495" spans="1:4" x14ac:dyDescent="0.25">
      <c r="A495">
        <v>38</v>
      </c>
      <c r="B495" t="str">
        <f>" 00:00:00.000697"</f>
        <v xml:space="preserve"> 00:00:00.000697</v>
      </c>
      <c r="C495" s="1" t="str">
        <f>"3:58:17.287972"</f>
        <v>3:58:17.287972</v>
      </c>
      <c r="D495">
        <v>-79</v>
      </c>
    </row>
    <row r="496" spans="1:4" x14ac:dyDescent="0.25">
      <c r="A496">
        <v>39</v>
      </c>
      <c r="B496" t="str">
        <f>" 00:00:00.001199"</f>
        <v xml:space="preserve"> 00:00:00.001199</v>
      </c>
      <c r="C496" s="1" t="str">
        <f>"3:58:17.289172"</f>
        <v>3:58:17.289172</v>
      </c>
      <c r="D496" t="s">
        <v>1</v>
      </c>
    </row>
    <row r="497" spans="1:4" x14ac:dyDescent="0.25">
      <c r="A497">
        <v>37</v>
      </c>
      <c r="B497" t="str">
        <f>" 00:00:01.233279"</f>
        <v xml:space="preserve"> 00:00:01.233279</v>
      </c>
      <c r="C497" s="1" t="str">
        <f>"3:58:18.522451"</f>
        <v>3:58:18.522451</v>
      </c>
      <c r="D497">
        <v>-81</v>
      </c>
    </row>
    <row r="498" spans="1:4" x14ac:dyDescent="0.25">
      <c r="A498">
        <v>37</v>
      </c>
      <c r="B498" t="str">
        <f>" 00:00:03.735176"</f>
        <v xml:space="preserve"> 00:00:03.735176</v>
      </c>
      <c r="C498" s="1" t="str">
        <f>"3:58:22.257627"</f>
        <v>3:58:22.257627</v>
      </c>
      <c r="D498">
        <v>-80</v>
      </c>
    </row>
    <row r="499" spans="1:4" x14ac:dyDescent="0.25">
      <c r="A499">
        <v>38</v>
      </c>
      <c r="B499" t="str">
        <f>" 00:00:00.000697"</f>
        <v xml:space="preserve"> 00:00:00.000697</v>
      </c>
      <c r="C499" s="1" t="str">
        <f>"3:58:22.258324"</f>
        <v>3:58:22.258324</v>
      </c>
      <c r="D499">
        <v>-81</v>
      </c>
    </row>
    <row r="500" spans="1:4" x14ac:dyDescent="0.25">
      <c r="A500">
        <v>37</v>
      </c>
      <c r="B500" t="str">
        <f>" 00:00:01.268822"</f>
        <v xml:space="preserve"> 00:00:01.268822</v>
      </c>
      <c r="C500" s="1" t="str">
        <f>"3:58:23.527146"</f>
        <v>3:58:23.527146</v>
      </c>
      <c r="D500">
        <v>-81</v>
      </c>
    </row>
    <row r="501" spans="1:4" x14ac:dyDescent="0.25">
      <c r="A501">
        <v>37</v>
      </c>
      <c r="B501" t="str">
        <f>" 00:00:01.211333"</f>
        <v xml:space="preserve"> 00:00:01.211333</v>
      </c>
      <c r="C501" s="1" t="str">
        <f>"3:58:24.738479"</f>
        <v>3:58:24.738479</v>
      </c>
      <c r="D501">
        <v>-81</v>
      </c>
    </row>
    <row r="502" spans="1:4" x14ac:dyDescent="0.25">
      <c r="A502">
        <v>38</v>
      </c>
      <c r="B502" t="str">
        <f>" 00:00:00.000697"</f>
        <v xml:space="preserve"> 00:00:00.000697</v>
      </c>
      <c r="C502" s="1" t="str">
        <f>"3:58:24.739176"</f>
        <v>3:58:24.739176</v>
      </c>
      <c r="D502">
        <v>-80</v>
      </c>
    </row>
    <row r="503" spans="1:4" x14ac:dyDescent="0.25">
      <c r="A503">
        <v>39</v>
      </c>
      <c r="B503" t="str">
        <f>" 00:00:00.001199"</f>
        <v xml:space="preserve"> 00:00:00.001199</v>
      </c>
      <c r="C503" s="1" t="str">
        <f>"3:58:24.740375"</f>
        <v>3:58:24.740375</v>
      </c>
      <c r="D503" t="s">
        <v>1</v>
      </c>
    </row>
    <row r="504" spans="1:4" x14ac:dyDescent="0.25">
      <c r="A504">
        <v>37</v>
      </c>
      <c r="B504" t="str">
        <f>" 00:00:01.264148"</f>
        <v xml:space="preserve"> 00:00:01.264148</v>
      </c>
      <c r="C504" s="1" t="str">
        <f>"3:58:26.004522"</f>
        <v>3:58:26.004522</v>
      </c>
      <c r="D504">
        <v>-80</v>
      </c>
    </row>
    <row r="505" spans="1:4" x14ac:dyDescent="0.25">
      <c r="A505">
        <v>38</v>
      </c>
      <c r="B505" t="str">
        <f>" 00:00:00.000697"</f>
        <v xml:space="preserve"> 00:00:00.000697</v>
      </c>
      <c r="C505" s="1" t="str">
        <f>"3:58:26.005220"</f>
        <v>3:58:26.005220</v>
      </c>
      <c r="D505">
        <v>-80</v>
      </c>
    </row>
    <row r="506" spans="1:4" x14ac:dyDescent="0.25">
      <c r="A506">
        <v>37</v>
      </c>
      <c r="B506" t="str">
        <f>" 00:00:01.226635"</f>
        <v xml:space="preserve"> 00:00:01.226635</v>
      </c>
      <c r="C506" s="1" t="str">
        <f>"3:58:27.231855"</f>
        <v>3:58:27.231855</v>
      </c>
      <c r="D506">
        <v>-80</v>
      </c>
    </row>
    <row r="507" spans="1:4" x14ac:dyDescent="0.25">
      <c r="A507">
        <v>38</v>
      </c>
      <c r="B507" t="str">
        <f>" 00:00:00.000697"</f>
        <v xml:space="preserve"> 00:00:00.000697</v>
      </c>
      <c r="C507" s="1" t="str">
        <f>"3:58:27.232552"</f>
        <v>3:58:27.232552</v>
      </c>
      <c r="D507">
        <v>-81</v>
      </c>
    </row>
    <row r="508" spans="1:4" x14ac:dyDescent="0.25">
      <c r="A508">
        <v>39</v>
      </c>
      <c r="B508" t="str">
        <f>" 00:00:00.001200"</f>
        <v xml:space="preserve"> 00:00:00.001200</v>
      </c>
      <c r="C508" s="1" t="str">
        <f>"3:58:27.233752"</f>
        <v>3:58:27.233752</v>
      </c>
      <c r="D508" t="s">
        <v>1</v>
      </c>
    </row>
    <row r="509" spans="1:4" x14ac:dyDescent="0.25">
      <c r="A509">
        <v>39</v>
      </c>
      <c r="B509" t="str">
        <f>" 00:00:00.000325"</f>
        <v xml:space="preserve"> 00:00:00.000325</v>
      </c>
      <c r="C509" s="1" t="str">
        <f>"3:58:27.234077"</f>
        <v>3:58:27.234077</v>
      </c>
      <c r="D509">
        <v>-85</v>
      </c>
    </row>
    <row r="510" spans="1:4" x14ac:dyDescent="0.25">
      <c r="A510">
        <v>38</v>
      </c>
      <c r="B510" t="str">
        <f>" 00:00:02.494182"</f>
        <v xml:space="preserve"> 00:00:02.494182</v>
      </c>
      <c r="C510" s="1" t="str">
        <f>"3:58:29.728258"</f>
        <v>3:58:29.728258</v>
      </c>
      <c r="D510">
        <v>-81</v>
      </c>
    </row>
    <row r="511" spans="1:4" x14ac:dyDescent="0.25">
      <c r="A511">
        <v>37</v>
      </c>
      <c r="B511" t="str">
        <f>" 00:00:04.980157"</f>
        <v xml:space="preserve"> 00:00:04.980157</v>
      </c>
      <c r="C511" s="1" t="str">
        <f>"3:58:34.708416"</f>
        <v>3:58:34.708416</v>
      </c>
      <c r="D511">
        <v>-80</v>
      </c>
    </row>
    <row r="512" spans="1:4" x14ac:dyDescent="0.25">
      <c r="A512">
        <v>38</v>
      </c>
      <c r="B512" t="str">
        <f>" 00:00:00.000697"</f>
        <v xml:space="preserve"> 00:00:00.000697</v>
      </c>
      <c r="C512" s="1" t="str">
        <f>"3:58:34.709113"</f>
        <v>3:58:34.709113</v>
      </c>
      <c r="D512">
        <v>-79</v>
      </c>
    </row>
    <row r="513" spans="1:4" x14ac:dyDescent="0.25">
      <c r="A513">
        <v>37</v>
      </c>
      <c r="B513" t="str">
        <f>" 00:00:01.246577"</f>
        <v xml:space="preserve"> 00:00:01.246577</v>
      </c>
      <c r="C513" s="1" t="str">
        <f>"3:58:35.955690"</f>
        <v>3:58:35.955690</v>
      </c>
      <c r="D513">
        <v>-81</v>
      </c>
    </row>
    <row r="514" spans="1:4" x14ac:dyDescent="0.25">
      <c r="A514">
        <v>38</v>
      </c>
      <c r="B514" t="str">
        <f>" 00:00:00.000697"</f>
        <v xml:space="preserve"> 00:00:00.000697</v>
      </c>
      <c r="C514" s="1" t="str">
        <f>"3:58:35.956387"</f>
        <v>3:58:35.956387</v>
      </c>
      <c r="D514">
        <v>-81</v>
      </c>
    </row>
    <row r="515" spans="1:4" x14ac:dyDescent="0.25">
      <c r="A515">
        <v>37</v>
      </c>
      <c r="B515" t="str">
        <f>" 00:00:01.246080"</f>
        <v xml:space="preserve"> 00:00:01.246080</v>
      </c>
      <c r="C515" s="1" t="str">
        <f>"3:58:37.202467"</f>
        <v>3:58:37.202467</v>
      </c>
      <c r="D515">
        <v>-80</v>
      </c>
    </row>
    <row r="516" spans="1:4" x14ac:dyDescent="0.25">
      <c r="A516">
        <v>38</v>
      </c>
      <c r="B516" t="str">
        <f>" 00:00:00.000697"</f>
        <v xml:space="preserve"> 00:00:00.000697</v>
      </c>
      <c r="C516" s="1" t="str">
        <f>"3:58:37.203164"</f>
        <v>3:58:37.203164</v>
      </c>
      <c r="D516">
        <v>-79</v>
      </c>
    </row>
    <row r="517" spans="1:4" x14ac:dyDescent="0.25">
      <c r="A517">
        <v>37</v>
      </c>
      <c r="B517" t="str">
        <f>" 00:00:03.731579"</f>
        <v xml:space="preserve"> 00:00:03.731579</v>
      </c>
      <c r="C517" s="1" t="str">
        <f>"3:58:40.934743"</f>
        <v>3:58:40.934743</v>
      </c>
      <c r="D517">
        <v>-80</v>
      </c>
    </row>
    <row r="518" spans="1:4" x14ac:dyDescent="0.25">
      <c r="A518">
        <v>38</v>
      </c>
      <c r="B518" t="str">
        <f>" 00:00:00.000697"</f>
        <v xml:space="preserve"> 00:00:00.000697</v>
      </c>
      <c r="C518" s="1" t="str">
        <f>"3:58:40.935440"</f>
        <v>3:58:40.935440</v>
      </c>
      <c r="D518">
        <v>-80</v>
      </c>
    </row>
    <row r="519" spans="1:4" x14ac:dyDescent="0.25">
      <c r="A519">
        <v>39</v>
      </c>
      <c r="B519" t="str">
        <f>" 00:00:00.001199"</f>
        <v xml:space="preserve"> 00:00:00.001199</v>
      </c>
      <c r="C519" s="1" t="str">
        <f>"3:58:40.936639"</f>
        <v>3:58:40.936639</v>
      </c>
      <c r="D519" t="s">
        <v>1</v>
      </c>
    </row>
    <row r="520" spans="1:4" x14ac:dyDescent="0.25">
      <c r="A520">
        <v>37</v>
      </c>
      <c r="B520" t="str">
        <f>" 00:00:01.266165"</f>
        <v xml:space="preserve"> 00:00:01.266165</v>
      </c>
      <c r="C520" s="1" t="str">
        <f>"3:58:42.202804"</f>
        <v>3:58:42.202804</v>
      </c>
      <c r="D520">
        <v>-80</v>
      </c>
    </row>
    <row r="521" spans="1:4" x14ac:dyDescent="0.25">
      <c r="A521">
        <v>38</v>
      </c>
      <c r="B521" t="str">
        <f>" 00:00:00.000698"</f>
        <v xml:space="preserve"> 00:00:00.000698</v>
      </c>
      <c r="C521" s="1" t="str">
        <f>"3:58:42.203502"</f>
        <v>3:58:42.203502</v>
      </c>
      <c r="D521">
        <v>-80</v>
      </c>
    </row>
    <row r="522" spans="1:4" x14ac:dyDescent="0.25">
      <c r="A522">
        <v>37</v>
      </c>
      <c r="B522" t="str">
        <f>" 00:00:01.222583"</f>
        <v xml:space="preserve"> 00:00:01.222583</v>
      </c>
      <c r="C522" s="1" t="str">
        <f>"3:58:43.426085"</f>
        <v>3:58:43.426085</v>
      </c>
      <c r="D522">
        <v>-80</v>
      </c>
    </row>
    <row r="523" spans="1:4" x14ac:dyDescent="0.25">
      <c r="A523">
        <v>38</v>
      </c>
      <c r="B523" t="str">
        <f>" 00:00:00.000697"</f>
        <v xml:space="preserve"> 00:00:00.000697</v>
      </c>
      <c r="C523" s="1" t="str">
        <f>"3:58:43.426782"</f>
        <v>3:58:43.426782</v>
      </c>
      <c r="D523">
        <v>-80</v>
      </c>
    </row>
    <row r="524" spans="1:4" x14ac:dyDescent="0.25">
      <c r="A524">
        <v>37</v>
      </c>
      <c r="B524" t="str">
        <f>" 00:00:01.249519"</f>
        <v xml:space="preserve"> 00:00:01.249519</v>
      </c>
      <c r="C524" s="1" t="str">
        <f>"3:58:44.676301"</f>
        <v>3:58:44.676301</v>
      </c>
      <c r="D524">
        <v>-81</v>
      </c>
    </row>
    <row r="525" spans="1:4" x14ac:dyDescent="0.25">
      <c r="A525">
        <v>38</v>
      </c>
      <c r="B525" t="str">
        <f>" 00:00:00.000697"</f>
        <v xml:space="preserve"> 00:00:00.000697</v>
      </c>
      <c r="C525" s="1" t="str">
        <f>"3:58:44.676999"</f>
        <v>3:58:44.676999</v>
      </c>
      <c r="D525">
        <v>-79</v>
      </c>
    </row>
    <row r="526" spans="1:4" x14ac:dyDescent="0.25">
      <c r="A526">
        <v>38</v>
      </c>
      <c r="B526" t="str">
        <f>" 00:00:01.252477"</f>
        <v xml:space="preserve"> 00:00:01.252477</v>
      </c>
      <c r="C526" s="1" t="str">
        <f>"3:58:45.929475"</f>
        <v>3:58:45.929475</v>
      </c>
      <c r="D526">
        <v>-79</v>
      </c>
    </row>
    <row r="527" spans="1:4" x14ac:dyDescent="0.25">
      <c r="A527">
        <v>37</v>
      </c>
      <c r="B527" t="str">
        <f>" 00:00:01.250627"</f>
        <v xml:space="preserve"> 00:00:01.250627</v>
      </c>
      <c r="C527" s="1" t="str">
        <f>"3:58:47.180103"</f>
        <v>3:58:47.180103</v>
      </c>
      <c r="D527">
        <v>-81</v>
      </c>
    </row>
    <row r="528" spans="1:4" x14ac:dyDescent="0.25">
      <c r="A528">
        <v>38</v>
      </c>
      <c r="B528" t="str">
        <f>" 00:00:00.000697"</f>
        <v xml:space="preserve"> 00:00:00.000697</v>
      </c>
      <c r="C528" s="1" t="str">
        <f>"3:58:47.180800"</f>
        <v>3:58:47.180800</v>
      </c>
      <c r="D528">
        <v>-81</v>
      </c>
    </row>
    <row r="529" spans="1:4" x14ac:dyDescent="0.25">
      <c r="A529">
        <v>37</v>
      </c>
      <c r="B529" t="str">
        <f>" 00:00:01.244027"</f>
        <v xml:space="preserve"> 00:00:01.244027</v>
      </c>
      <c r="C529" s="1" t="str">
        <f>"3:58:48.424827"</f>
        <v>3:58:48.424827</v>
      </c>
      <c r="D529">
        <v>-81</v>
      </c>
    </row>
    <row r="530" spans="1:4" x14ac:dyDescent="0.25">
      <c r="A530">
        <v>38</v>
      </c>
      <c r="B530" t="str">
        <f>" 00:00:00.000698"</f>
        <v xml:space="preserve"> 00:00:00.000698</v>
      </c>
      <c r="C530" s="1" t="str">
        <f>"3:58:48.425525"</f>
        <v>3:58:48.425525</v>
      </c>
      <c r="D530">
        <v>-80</v>
      </c>
    </row>
    <row r="531" spans="1:4" x14ac:dyDescent="0.25">
      <c r="A531">
        <v>37</v>
      </c>
      <c r="B531" t="str">
        <f>" 00:00:01.265924"</f>
        <v xml:space="preserve"> 00:00:01.265924</v>
      </c>
      <c r="C531" s="1" t="str">
        <f>"3:58:49.691449"</f>
        <v>3:58:49.691449</v>
      </c>
      <c r="D531">
        <v>-80</v>
      </c>
    </row>
    <row r="532" spans="1:4" x14ac:dyDescent="0.25">
      <c r="A532">
        <v>38</v>
      </c>
      <c r="B532" t="str">
        <f>" 00:00:00.000697"</f>
        <v xml:space="preserve"> 00:00:00.000697</v>
      </c>
      <c r="C532" s="1" t="str">
        <f>"3:58:49.692146"</f>
        <v>3:58:49.692146</v>
      </c>
      <c r="D532">
        <v>-80</v>
      </c>
    </row>
    <row r="533" spans="1:4" x14ac:dyDescent="0.25">
      <c r="A533">
        <v>37</v>
      </c>
      <c r="B533" t="str">
        <f>" 00:00:01.224708"</f>
        <v xml:space="preserve"> 00:00:01.224708</v>
      </c>
      <c r="C533" s="1" t="str">
        <f>"3:58:50.916854"</f>
        <v>3:58:50.916854</v>
      </c>
      <c r="D533">
        <v>-81</v>
      </c>
    </row>
    <row r="534" spans="1:4" x14ac:dyDescent="0.25">
      <c r="A534">
        <v>38</v>
      </c>
      <c r="B534" t="str">
        <f>" 00:00:00.000697"</f>
        <v xml:space="preserve"> 00:00:00.000697</v>
      </c>
      <c r="C534" s="1" t="str">
        <f>"3:58:50.917552"</f>
        <v>3:58:50.917552</v>
      </c>
      <c r="D534">
        <v>-79</v>
      </c>
    </row>
    <row r="535" spans="1:4" x14ac:dyDescent="0.25">
      <c r="A535">
        <v>37</v>
      </c>
      <c r="B535" t="str">
        <f>" 00:00:01.235229"</f>
        <v xml:space="preserve"> 00:00:01.235229</v>
      </c>
      <c r="C535" s="1" t="str">
        <f>"3:58:52.152780"</f>
        <v>3:58:52.152780</v>
      </c>
      <c r="D535">
        <v>-81</v>
      </c>
    </row>
    <row r="536" spans="1:4" x14ac:dyDescent="0.25">
      <c r="A536">
        <v>38</v>
      </c>
      <c r="B536" t="str">
        <f>" 00:00:00.000697"</f>
        <v xml:space="preserve"> 00:00:00.000697</v>
      </c>
      <c r="C536" s="1" t="str">
        <f>"3:58:52.153477"</f>
        <v>3:58:52.153477</v>
      </c>
      <c r="D536">
        <v>-81</v>
      </c>
    </row>
    <row r="537" spans="1:4" x14ac:dyDescent="0.25">
      <c r="A537">
        <v>37</v>
      </c>
      <c r="B537" t="str">
        <f>" 00:00:01.237069"</f>
        <v xml:space="preserve"> 00:00:01.237069</v>
      </c>
      <c r="C537" s="1" t="str">
        <f>"3:58:53.390547"</f>
        <v>3:58:53.390547</v>
      </c>
      <c r="D537">
        <v>-81</v>
      </c>
    </row>
    <row r="538" spans="1:4" x14ac:dyDescent="0.25">
      <c r="A538">
        <v>38</v>
      </c>
      <c r="B538" t="str">
        <f>" 00:00:00.000697"</f>
        <v xml:space="preserve"> 00:00:00.000697</v>
      </c>
      <c r="C538" s="1" t="str">
        <f>"3:58:53.391244"</f>
        <v>3:58:53.391244</v>
      </c>
      <c r="D538">
        <v>-79</v>
      </c>
    </row>
    <row r="539" spans="1:4" x14ac:dyDescent="0.25">
      <c r="A539">
        <v>39</v>
      </c>
      <c r="B539" t="str">
        <f>" 00:00:01.244659"</f>
        <v xml:space="preserve"> 00:00:01.244659</v>
      </c>
      <c r="C539" s="1" t="str">
        <f>"3:58:54.635903"</f>
        <v>3:58:54.635903</v>
      </c>
      <c r="D539" t="s">
        <v>0</v>
      </c>
    </row>
    <row r="540" spans="1:4" x14ac:dyDescent="0.25">
      <c r="A540">
        <v>37</v>
      </c>
      <c r="B540" t="str">
        <f>" 00:00:01.252829"</f>
        <v xml:space="preserve"> 00:00:01.252829</v>
      </c>
      <c r="C540" s="1" t="str">
        <f>"3:58:55.888732"</f>
        <v>3:58:55.888732</v>
      </c>
      <c r="D540">
        <v>-81</v>
      </c>
    </row>
    <row r="541" spans="1:4" x14ac:dyDescent="0.25">
      <c r="A541">
        <v>38</v>
      </c>
      <c r="B541" t="str">
        <f>" 00:00:00.000697"</f>
        <v xml:space="preserve"> 00:00:00.000697</v>
      </c>
      <c r="C541" s="1" t="str">
        <f>"3:58:55.889429"</f>
        <v>3:58:55.889429</v>
      </c>
      <c r="D541">
        <v>-80</v>
      </c>
    </row>
    <row r="542" spans="1:4" x14ac:dyDescent="0.25">
      <c r="A542">
        <v>37</v>
      </c>
      <c r="B542" t="str">
        <f>" 00:00:01.242356"</f>
        <v xml:space="preserve"> 00:00:01.242356</v>
      </c>
      <c r="C542" s="1" t="str">
        <f>"3:58:57.131785"</f>
        <v>3:58:57.131785</v>
      </c>
      <c r="D542">
        <v>-81</v>
      </c>
    </row>
    <row r="543" spans="1:4" x14ac:dyDescent="0.25">
      <c r="A543">
        <v>38</v>
      </c>
      <c r="B543" t="str">
        <f>" 00:00:00.000698"</f>
        <v xml:space="preserve"> 00:00:00.000698</v>
      </c>
      <c r="C543" s="1" t="str">
        <f>"3:58:57.132483"</f>
        <v>3:58:57.132483</v>
      </c>
      <c r="D543">
        <v>-80</v>
      </c>
    </row>
    <row r="544" spans="1:4" x14ac:dyDescent="0.25">
      <c r="A544">
        <v>37</v>
      </c>
      <c r="B544" t="str">
        <f>" 00:00:01.237962"</f>
        <v xml:space="preserve"> 00:00:01.237962</v>
      </c>
      <c r="C544" s="1" t="str">
        <f>"3:58:58.370445"</f>
        <v>3:58:58.370445</v>
      </c>
      <c r="D544">
        <v>-80</v>
      </c>
    </row>
    <row r="545" spans="1:4" x14ac:dyDescent="0.25">
      <c r="A545">
        <v>38</v>
      </c>
      <c r="B545" t="str">
        <f>" 00:00:00.000697"</f>
        <v xml:space="preserve"> 00:00:00.000697</v>
      </c>
      <c r="C545" s="1" t="str">
        <f>"3:58:58.371142"</f>
        <v>3:58:58.371142</v>
      </c>
      <c r="D545">
        <v>-79</v>
      </c>
    </row>
    <row r="546" spans="1:4" x14ac:dyDescent="0.25">
      <c r="A546">
        <v>37</v>
      </c>
      <c r="B546" t="str">
        <f>" 00:00:04.982432"</f>
        <v xml:space="preserve"> 00:00:04.982432</v>
      </c>
      <c r="C546" s="1" t="str">
        <f>"3:59:03.353575"</f>
        <v>3:59:03.353575</v>
      </c>
      <c r="D546">
        <v>-81</v>
      </c>
    </row>
    <row r="547" spans="1:4" x14ac:dyDescent="0.25">
      <c r="A547">
        <v>38</v>
      </c>
      <c r="B547" t="str">
        <f>" 00:00:00.000697"</f>
        <v xml:space="preserve"> 00:00:00.000697</v>
      </c>
      <c r="C547" s="1" t="str">
        <f>"3:59:03.354272"</f>
        <v>3:59:03.354272</v>
      </c>
      <c r="D547">
        <v>-80</v>
      </c>
    </row>
    <row r="548" spans="1:4" x14ac:dyDescent="0.25">
      <c r="A548">
        <v>37</v>
      </c>
      <c r="B548" t="str">
        <f>" 00:00:01.249521"</f>
        <v xml:space="preserve"> 00:00:01.249521</v>
      </c>
      <c r="C548" s="1" t="str">
        <f>"3:59:04.603792"</f>
        <v>3:59:04.603792</v>
      </c>
      <c r="D548">
        <v>-80</v>
      </c>
    </row>
    <row r="549" spans="1:4" x14ac:dyDescent="0.25">
      <c r="A549">
        <v>38</v>
      </c>
      <c r="B549" t="str">
        <f>" 00:00:00.000697"</f>
        <v xml:space="preserve"> 00:00:00.000697</v>
      </c>
      <c r="C549" s="1" t="str">
        <f>"3:59:04.604489"</f>
        <v>3:59:04.604489</v>
      </c>
      <c r="D549">
        <v>-79</v>
      </c>
    </row>
    <row r="550" spans="1:4" x14ac:dyDescent="0.25">
      <c r="A550">
        <v>37</v>
      </c>
      <c r="B550" t="str">
        <f>" 00:00:01.240607"</f>
        <v xml:space="preserve"> 00:00:01.240607</v>
      </c>
      <c r="C550" s="1" t="str">
        <f>"3:59:05.845096"</f>
        <v>3:59:05.845096</v>
      </c>
      <c r="D550">
        <v>-80</v>
      </c>
    </row>
    <row r="551" spans="1:4" x14ac:dyDescent="0.25">
      <c r="A551">
        <v>38</v>
      </c>
      <c r="B551" t="str">
        <f>" 00:00:00.000697"</f>
        <v xml:space="preserve"> 00:00:00.000697</v>
      </c>
      <c r="C551" s="1" t="str">
        <f>"3:59:05.845793"</f>
        <v>3:59:05.845793</v>
      </c>
      <c r="D551">
        <v>-80</v>
      </c>
    </row>
    <row r="552" spans="1:4" x14ac:dyDescent="0.25">
      <c r="A552">
        <v>37</v>
      </c>
      <c r="B552" t="str">
        <f>" 00:00:01.254941"</f>
        <v xml:space="preserve"> 00:00:01.254941</v>
      </c>
      <c r="C552" s="1" t="str">
        <f>"3:59:07.100734"</f>
        <v>3:59:07.100734</v>
      </c>
      <c r="D552">
        <v>-80</v>
      </c>
    </row>
    <row r="553" spans="1:4" x14ac:dyDescent="0.25">
      <c r="A553">
        <v>38</v>
      </c>
      <c r="B553" t="str">
        <f>" 00:00:00.000697"</f>
        <v xml:space="preserve"> 00:00:00.000697</v>
      </c>
      <c r="C553" s="1" t="str">
        <f>"3:59:07.101432"</f>
        <v>3:59:07.101432</v>
      </c>
      <c r="D553">
        <v>-79</v>
      </c>
    </row>
    <row r="554" spans="1:4" x14ac:dyDescent="0.25">
      <c r="A554">
        <v>37</v>
      </c>
      <c r="B554" t="str">
        <f>" 00:00:03.747468"</f>
        <v xml:space="preserve"> 00:00:03.747468</v>
      </c>
      <c r="C554" s="1" t="str">
        <f>"3:59:10.848899"</f>
        <v>3:59:10.848899</v>
      </c>
      <c r="D554">
        <v>-80</v>
      </c>
    </row>
    <row r="555" spans="1:4" x14ac:dyDescent="0.25">
      <c r="A555">
        <v>37</v>
      </c>
      <c r="B555" t="str">
        <f>" 00:00:02.487162"</f>
        <v xml:space="preserve"> 00:00:02.487162</v>
      </c>
      <c r="C555" s="1" t="str">
        <f>"3:59:13.336061"</f>
        <v>3:59:13.336061</v>
      </c>
      <c r="D555">
        <v>-80</v>
      </c>
    </row>
    <row r="556" spans="1:4" x14ac:dyDescent="0.25">
      <c r="A556">
        <v>38</v>
      </c>
      <c r="B556" t="str">
        <f>" 00:00:00.000697"</f>
        <v xml:space="preserve"> 00:00:00.000697</v>
      </c>
      <c r="C556" s="1" t="str">
        <f>"3:59:13.336758"</f>
        <v>3:59:13.336758</v>
      </c>
      <c r="D556">
        <v>-80</v>
      </c>
    </row>
    <row r="557" spans="1:4" x14ac:dyDescent="0.25">
      <c r="A557">
        <v>39</v>
      </c>
      <c r="B557" t="str">
        <f>" 00:00:00.001199"</f>
        <v xml:space="preserve"> 00:00:00.001199</v>
      </c>
      <c r="C557" s="1" t="str">
        <f>"3:59:13.337957"</f>
        <v>3:59:13.337957</v>
      </c>
      <c r="D557" t="s">
        <v>1</v>
      </c>
    </row>
    <row r="558" spans="1:4" x14ac:dyDescent="0.25">
      <c r="A558">
        <v>37</v>
      </c>
      <c r="B558" t="str">
        <f>" 00:00:01.229374"</f>
        <v xml:space="preserve"> 00:00:01.229374</v>
      </c>
      <c r="C558" s="1" t="str">
        <f>"3:59:14.567331"</f>
        <v>3:59:14.567331</v>
      </c>
      <c r="D558">
        <v>-81</v>
      </c>
    </row>
    <row r="559" spans="1:4" x14ac:dyDescent="0.25">
      <c r="A559">
        <v>38</v>
      </c>
      <c r="B559" t="str">
        <f>" 00:00:00.000698"</f>
        <v xml:space="preserve"> 00:00:00.000698</v>
      </c>
      <c r="C559" s="1" t="str">
        <f>"3:59:14.568028"</f>
        <v>3:59:14.568028</v>
      </c>
      <c r="D559">
        <v>-80</v>
      </c>
    </row>
    <row r="560" spans="1:4" x14ac:dyDescent="0.25">
      <c r="A560">
        <v>37</v>
      </c>
      <c r="B560" t="str">
        <f>" 00:00:01.251526"</f>
        <v xml:space="preserve"> 00:00:01.251526</v>
      </c>
      <c r="C560" s="1" t="str">
        <f>"3:59:15.819555"</f>
        <v>3:59:15.819555</v>
      </c>
      <c r="D560">
        <v>-80</v>
      </c>
    </row>
    <row r="561" spans="1:4" x14ac:dyDescent="0.25">
      <c r="A561">
        <v>38</v>
      </c>
      <c r="B561" t="str">
        <f>" 00:00:00.000697"</f>
        <v xml:space="preserve"> 00:00:00.000697</v>
      </c>
      <c r="C561" s="1" t="str">
        <f>"3:59:15.820252"</f>
        <v>3:59:15.820252</v>
      </c>
      <c r="D561">
        <v>-79</v>
      </c>
    </row>
    <row r="562" spans="1:4" x14ac:dyDescent="0.25">
      <c r="A562">
        <v>37</v>
      </c>
      <c r="B562" t="str">
        <f>" 00:00:01.239997"</f>
        <v xml:space="preserve"> 00:00:01.239997</v>
      </c>
      <c r="C562" s="1" t="str">
        <f>"3:59:17.060248"</f>
        <v>3:59:17.060248</v>
      </c>
      <c r="D562">
        <v>-81</v>
      </c>
    </row>
    <row r="563" spans="1:4" x14ac:dyDescent="0.25">
      <c r="A563">
        <v>38</v>
      </c>
      <c r="B563" t="str">
        <f>" 00:00:00.000697"</f>
        <v xml:space="preserve"> 00:00:00.000697</v>
      </c>
      <c r="C563" s="1" t="str">
        <f>"3:59:17.060945"</f>
        <v>3:59:17.060945</v>
      </c>
      <c r="D563">
        <v>-80</v>
      </c>
    </row>
    <row r="564" spans="1:4" x14ac:dyDescent="0.25">
      <c r="A564">
        <v>37</v>
      </c>
      <c r="B564" t="str">
        <f>" 00:00:02.497118"</f>
        <v xml:space="preserve"> 00:00:02.497118</v>
      </c>
      <c r="C564" s="1" t="str">
        <f>"3:59:19.558063"</f>
        <v>3:59:19.558063</v>
      </c>
      <c r="D564">
        <v>-81</v>
      </c>
    </row>
    <row r="565" spans="1:4" x14ac:dyDescent="0.25">
      <c r="A565">
        <v>38</v>
      </c>
      <c r="B565" t="str">
        <f>" 00:00:00.000697"</f>
        <v xml:space="preserve"> 00:00:00.000697</v>
      </c>
      <c r="C565" s="1" t="str">
        <f>"3:59:19.558761"</f>
        <v>3:59:19.558761</v>
      </c>
      <c r="D565">
        <v>-80</v>
      </c>
    </row>
    <row r="566" spans="1:4" x14ac:dyDescent="0.25">
      <c r="A566">
        <v>37</v>
      </c>
      <c r="B566" t="str">
        <f>" 00:00:01.259870"</f>
        <v xml:space="preserve"> 00:00:01.259870</v>
      </c>
      <c r="C566" s="1" t="str">
        <f>"3:59:20.818630"</f>
        <v>3:59:20.818630</v>
      </c>
      <c r="D566">
        <v>-81</v>
      </c>
    </row>
    <row r="567" spans="1:4" x14ac:dyDescent="0.25">
      <c r="A567">
        <v>37</v>
      </c>
      <c r="B567" t="str">
        <f>" 00:00:01.246343"</f>
        <v xml:space="preserve"> 00:00:01.246343</v>
      </c>
      <c r="C567" s="1" t="str">
        <f>"3:59:22.064973"</f>
        <v>3:59:22.064973</v>
      </c>
      <c r="D567">
        <v>-83</v>
      </c>
    </row>
    <row r="568" spans="1:4" x14ac:dyDescent="0.25">
      <c r="A568">
        <v>37</v>
      </c>
      <c r="B568" t="str">
        <f>" 00:00:01.225367"</f>
        <v xml:space="preserve"> 00:00:01.225367</v>
      </c>
      <c r="C568" s="1" t="str">
        <f>"3:59:23.290339"</f>
        <v>3:59:23.290339</v>
      </c>
      <c r="D568">
        <v>-81</v>
      </c>
    </row>
    <row r="569" spans="1:4" x14ac:dyDescent="0.25">
      <c r="A569">
        <v>37</v>
      </c>
      <c r="B569" t="str">
        <f>" 00:00:01.267166"</f>
        <v xml:space="preserve"> 00:00:01.267166</v>
      </c>
      <c r="C569" s="1" t="str">
        <f>"3:59:24.557505"</f>
        <v>3:59:24.557505</v>
      </c>
      <c r="D569">
        <v>-80</v>
      </c>
    </row>
    <row r="570" spans="1:4" x14ac:dyDescent="0.25">
      <c r="A570">
        <v>38</v>
      </c>
      <c r="B570" t="str">
        <f>" 00:00:00.000697"</f>
        <v xml:space="preserve"> 00:00:00.000697</v>
      </c>
      <c r="C570" s="1" t="str">
        <f>"3:59:24.558202"</f>
        <v>3:59:24.558202</v>
      </c>
      <c r="D570">
        <v>-79</v>
      </c>
    </row>
    <row r="571" spans="1:4" x14ac:dyDescent="0.25">
      <c r="A571">
        <v>39</v>
      </c>
      <c r="B571" t="str">
        <f>" 00:00:00.001199"</f>
        <v xml:space="preserve"> 00:00:00.001199</v>
      </c>
      <c r="C571" s="1" t="str">
        <f>"3:59:24.559401"</f>
        <v>3:59:24.559401</v>
      </c>
      <c r="D571" t="s">
        <v>1</v>
      </c>
    </row>
    <row r="572" spans="1:4" x14ac:dyDescent="0.25">
      <c r="A572">
        <v>39</v>
      </c>
      <c r="B572" t="str">
        <f>" 00:00:00.000325"</f>
        <v xml:space="preserve"> 00:00:00.000325</v>
      </c>
      <c r="C572" s="1" t="str">
        <f>"3:59:24.559726"</f>
        <v>3:59:24.559726</v>
      </c>
      <c r="D572">
        <v>-86</v>
      </c>
    </row>
    <row r="573" spans="1:4" x14ac:dyDescent="0.25">
      <c r="A573">
        <v>37</v>
      </c>
      <c r="B573" t="str">
        <f>" 00:00:03.704290"</f>
        <v xml:space="preserve"> 00:00:03.704290</v>
      </c>
      <c r="C573" s="1" t="str">
        <f>"3:59:28.264016"</f>
        <v>3:59:28.264016</v>
      </c>
      <c r="D573">
        <v>-80</v>
      </c>
    </row>
    <row r="574" spans="1:4" x14ac:dyDescent="0.25">
      <c r="A574">
        <v>38</v>
      </c>
      <c r="B574" t="str">
        <f>" 00:00:00.000697"</f>
        <v xml:space="preserve"> 00:00:00.000697</v>
      </c>
      <c r="C574" s="1" t="str">
        <f>"3:59:28.264713"</f>
        <v>3:59:28.264713</v>
      </c>
      <c r="D574">
        <v>-79</v>
      </c>
    </row>
    <row r="575" spans="1:4" x14ac:dyDescent="0.25">
      <c r="A575">
        <v>37</v>
      </c>
      <c r="B575" t="str">
        <f>" 00:00:01.252561"</f>
        <v xml:space="preserve"> 00:00:01.252561</v>
      </c>
      <c r="C575" s="1" t="str">
        <f>"3:59:29.517273"</f>
        <v>3:59:29.517273</v>
      </c>
      <c r="D575">
        <v>-80</v>
      </c>
    </row>
    <row r="576" spans="1:4" x14ac:dyDescent="0.25">
      <c r="A576">
        <v>38</v>
      </c>
      <c r="B576" t="str">
        <f>" 00:00:00.000697"</f>
        <v xml:space="preserve"> 00:00:00.000697</v>
      </c>
      <c r="C576" s="1" t="str">
        <f>"3:59:29.517971"</f>
        <v>3:59:29.517971</v>
      </c>
      <c r="D576">
        <v>-80</v>
      </c>
    </row>
    <row r="577" spans="1:4" x14ac:dyDescent="0.25">
      <c r="A577">
        <v>37</v>
      </c>
      <c r="B577" t="str">
        <f>" 00:00:01.238771"</f>
        <v xml:space="preserve"> 00:00:01.238771</v>
      </c>
      <c r="C577" s="1" t="str">
        <f>"3:59:30.756742"</f>
        <v>3:59:30.756742</v>
      </c>
      <c r="D577">
        <v>-81</v>
      </c>
    </row>
    <row r="578" spans="1:4" x14ac:dyDescent="0.25">
      <c r="A578">
        <v>38</v>
      </c>
      <c r="B578" t="str">
        <f>" 00:00:00.000697"</f>
        <v xml:space="preserve"> 00:00:00.000697</v>
      </c>
      <c r="C578" s="1" t="str">
        <f>"3:59:30.757439"</f>
        <v>3:59:30.757439</v>
      </c>
      <c r="D578">
        <v>-79</v>
      </c>
    </row>
    <row r="579" spans="1:4" x14ac:dyDescent="0.25">
      <c r="A579">
        <v>37</v>
      </c>
      <c r="B579" t="str">
        <f>" 00:00:01.266829"</f>
        <v xml:space="preserve"> 00:00:01.266829</v>
      </c>
      <c r="C579" s="1" t="str">
        <f>"3:59:32.024268"</f>
        <v>3:59:32.024268</v>
      </c>
      <c r="D579">
        <v>-81</v>
      </c>
    </row>
    <row r="580" spans="1:4" x14ac:dyDescent="0.25">
      <c r="A580">
        <v>37</v>
      </c>
      <c r="B580" t="str">
        <f>" 00:00:01.240822"</f>
        <v xml:space="preserve"> 00:00:01.240822</v>
      </c>
      <c r="C580" s="1" t="str">
        <f>"3:59:33.265089"</f>
        <v>3:59:33.265089</v>
      </c>
      <c r="D580">
        <v>-81</v>
      </c>
    </row>
    <row r="581" spans="1:4" x14ac:dyDescent="0.25">
      <c r="A581">
        <v>37</v>
      </c>
      <c r="B581" t="str">
        <f>" 00:00:01.230900"</f>
        <v xml:space="preserve"> 00:00:01.230900</v>
      </c>
      <c r="C581" s="1" t="str">
        <f>"3:59:34.495990"</f>
        <v>3:59:34.495990</v>
      </c>
      <c r="D581">
        <v>-80</v>
      </c>
    </row>
    <row r="582" spans="1:4" x14ac:dyDescent="0.25">
      <c r="A582">
        <v>38</v>
      </c>
      <c r="B582" t="str">
        <f>" 00:00:00.000697"</f>
        <v xml:space="preserve"> 00:00:00.000697</v>
      </c>
      <c r="C582" s="1" t="str">
        <f>"3:59:34.496687"</f>
        <v>3:59:34.496687</v>
      </c>
      <c r="D582">
        <v>-80</v>
      </c>
    </row>
    <row r="583" spans="1:4" x14ac:dyDescent="0.25">
      <c r="A583">
        <v>37</v>
      </c>
      <c r="B583" t="str">
        <f>" 00:00:01.259016"</f>
        <v xml:space="preserve"> 00:00:01.259016</v>
      </c>
      <c r="C583" s="1" t="str">
        <f>"3:59:35.755702"</f>
        <v>3:59:35.755702</v>
      </c>
      <c r="D583">
        <v>-80</v>
      </c>
    </row>
    <row r="584" spans="1:4" x14ac:dyDescent="0.25">
      <c r="A584">
        <v>38</v>
      </c>
      <c r="B584" t="str">
        <f>" 00:00:01.256640"</f>
        <v xml:space="preserve"> 00:00:01.256640</v>
      </c>
      <c r="C584" s="1" t="str">
        <f>"3:59:37.012342"</f>
        <v>3:59:37.012342</v>
      </c>
      <c r="D584">
        <v>-79</v>
      </c>
    </row>
    <row r="585" spans="1:4" x14ac:dyDescent="0.25">
      <c r="A585">
        <v>38</v>
      </c>
      <c r="B585" t="str">
        <f>" 00:00:01.244522"</f>
        <v xml:space="preserve"> 00:00:01.244522</v>
      </c>
      <c r="C585" s="1" t="str">
        <f>"3:59:38.256864"</f>
        <v>3:59:38.256864</v>
      </c>
      <c r="D585">
        <v>-79</v>
      </c>
    </row>
    <row r="586" spans="1:4" x14ac:dyDescent="0.25">
      <c r="A586">
        <v>37</v>
      </c>
      <c r="B586" t="str">
        <f>" 00:00:01.247927"</f>
        <v xml:space="preserve"> 00:00:01.247927</v>
      </c>
      <c r="C586" s="1" t="str">
        <f>"3:59:39.504791"</f>
        <v>3:59:39.504791</v>
      </c>
      <c r="D586">
        <v>-81</v>
      </c>
    </row>
    <row r="587" spans="1:4" x14ac:dyDescent="0.25">
      <c r="A587">
        <v>38</v>
      </c>
      <c r="B587" t="str">
        <f>" 00:00:00.000697"</f>
        <v xml:space="preserve"> 00:00:00.000697</v>
      </c>
      <c r="C587" s="1" t="str">
        <f>"3:59:39.505488"</f>
        <v>3:59:39.505488</v>
      </c>
      <c r="D587">
        <v>-79</v>
      </c>
    </row>
    <row r="588" spans="1:4" x14ac:dyDescent="0.25">
      <c r="A588">
        <v>39</v>
      </c>
      <c r="B588" t="str">
        <f>" 00:00:00.001200"</f>
        <v xml:space="preserve"> 00:00:00.001200</v>
      </c>
      <c r="C588" s="1" t="str">
        <f>"3:59:39.506688"</f>
        <v>3:59:39.506688</v>
      </c>
      <c r="D588" t="s">
        <v>1</v>
      </c>
    </row>
    <row r="589" spans="1:4" x14ac:dyDescent="0.25">
      <c r="A589">
        <v>37</v>
      </c>
      <c r="B589" t="str">
        <f>" 00:00:01.235365"</f>
        <v xml:space="preserve"> 00:00:01.235365</v>
      </c>
      <c r="C589" s="1" t="str">
        <f>"3:59:40.742053"</f>
        <v>3:59:40.742053</v>
      </c>
      <c r="D589">
        <v>-80</v>
      </c>
    </row>
    <row r="590" spans="1:4" x14ac:dyDescent="0.25">
      <c r="A590">
        <v>38</v>
      </c>
      <c r="B590" t="str">
        <f>" 00:00:00.000697"</f>
        <v xml:space="preserve"> 00:00:00.000697</v>
      </c>
      <c r="C590" s="1" t="str">
        <f>"3:59:40.742750"</f>
        <v>3:59:40.742750</v>
      </c>
      <c r="D590">
        <v>-80</v>
      </c>
    </row>
    <row r="591" spans="1:4" x14ac:dyDescent="0.25">
      <c r="A591">
        <v>39</v>
      </c>
      <c r="B591" t="str">
        <f>" 00:00:00.001199"</f>
        <v xml:space="preserve"> 00:00:00.001199</v>
      </c>
      <c r="C591" s="1" t="str">
        <f>"3:59:40.743949"</f>
        <v>3:59:40.743949</v>
      </c>
      <c r="D591" t="s">
        <v>1</v>
      </c>
    </row>
    <row r="592" spans="1:4" x14ac:dyDescent="0.25">
      <c r="A592">
        <v>39</v>
      </c>
      <c r="B592" t="str">
        <f>" 00:00:00.000326"</f>
        <v xml:space="preserve"> 00:00:00.000326</v>
      </c>
      <c r="C592" s="1" t="str">
        <f>"3:59:40.744275"</f>
        <v>3:59:40.744275</v>
      </c>
      <c r="D592">
        <v>-87</v>
      </c>
    </row>
    <row r="593" spans="1:4" x14ac:dyDescent="0.25">
      <c r="A593">
        <v>37</v>
      </c>
      <c r="B593" t="str">
        <f>" 00:00:01.226480"</f>
        <v xml:space="preserve"> 00:00:01.226480</v>
      </c>
      <c r="C593" s="1" t="str">
        <f>"3:59:41.970754"</f>
        <v>3:59:41.970754</v>
      </c>
      <c r="D593">
        <v>-79</v>
      </c>
    </row>
    <row r="594" spans="1:4" x14ac:dyDescent="0.25">
      <c r="A594">
        <v>38</v>
      </c>
      <c r="B594" t="str">
        <f>" 00:00:00.000697"</f>
        <v xml:space="preserve"> 00:00:00.000697</v>
      </c>
      <c r="C594" s="1" t="str">
        <f>"3:59:41.971452"</f>
        <v>3:59:41.971452</v>
      </c>
      <c r="D594">
        <v>-80</v>
      </c>
    </row>
    <row r="595" spans="1:4" x14ac:dyDescent="0.25">
      <c r="A595">
        <v>37</v>
      </c>
      <c r="B595" t="str">
        <f>" 00:00:01.243372"</f>
        <v xml:space="preserve"> 00:00:01.243372</v>
      </c>
      <c r="C595" s="1" t="str">
        <f>"3:59:43.214824"</f>
        <v>3:59:43.214824</v>
      </c>
      <c r="D595">
        <v>-81</v>
      </c>
    </row>
    <row r="596" spans="1:4" x14ac:dyDescent="0.25">
      <c r="A596">
        <v>38</v>
      </c>
      <c r="B596" t="str">
        <f>" 00:00:00.000697"</f>
        <v xml:space="preserve"> 00:00:00.000697</v>
      </c>
      <c r="C596" s="1" t="str">
        <f>"3:59:43.215521"</f>
        <v>3:59:43.215521</v>
      </c>
      <c r="D596">
        <v>-80</v>
      </c>
    </row>
    <row r="597" spans="1:4" x14ac:dyDescent="0.25">
      <c r="A597">
        <v>37</v>
      </c>
      <c r="B597" t="str">
        <f>" 00:00:01.231728"</f>
        <v xml:space="preserve"> 00:00:01.231728</v>
      </c>
      <c r="C597" s="1" t="str">
        <f>"3:59:44.447249"</f>
        <v>3:59:44.447249</v>
      </c>
      <c r="D597">
        <v>-80</v>
      </c>
    </row>
    <row r="598" spans="1:4" x14ac:dyDescent="0.25">
      <c r="A598">
        <v>38</v>
      </c>
      <c r="B598" t="str">
        <f>" 00:00:00.000697"</f>
        <v xml:space="preserve"> 00:00:00.000697</v>
      </c>
      <c r="C598" s="1" t="str">
        <f>"3:59:44.447946"</f>
        <v>3:59:44.447946</v>
      </c>
      <c r="D598">
        <v>-79</v>
      </c>
    </row>
    <row r="599" spans="1:4" x14ac:dyDescent="0.25">
      <c r="A599">
        <v>38</v>
      </c>
      <c r="B599" t="str">
        <f>" 00:00:01.247960"</f>
        <v xml:space="preserve"> 00:00:01.247960</v>
      </c>
      <c r="C599" s="1" t="str">
        <f>"3:59:45.695905"</f>
        <v>3:59:45.695905</v>
      </c>
      <c r="D599">
        <v>-79</v>
      </c>
    </row>
    <row r="600" spans="1:4" x14ac:dyDescent="0.25">
      <c r="A600">
        <v>37</v>
      </c>
      <c r="B600" t="str">
        <f>" 00:00:02.488687"</f>
        <v xml:space="preserve"> 00:00:02.488687</v>
      </c>
      <c r="C600" s="1" t="str">
        <f>"3:59:48.184592"</f>
        <v>3:59:48.184592</v>
      </c>
      <c r="D600">
        <v>-81</v>
      </c>
    </row>
    <row r="601" spans="1:4" x14ac:dyDescent="0.25">
      <c r="A601">
        <v>38</v>
      </c>
      <c r="B601" t="str">
        <f>" 00:00:00.000697"</f>
        <v xml:space="preserve"> 00:00:00.000697</v>
      </c>
      <c r="C601" s="1" t="str">
        <f>"3:59:48.185290"</f>
        <v>3:59:48.185290</v>
      </c>
      <c r="D601">
        <v>-79</v>
      </c>
    </row>
    <row r="602" spans="1:4" x14ac:dyDescent="0.25">
      <c r="A602">
        <v>37</v>
      </c>
      <c r="B602" t="str">
        <f>" 00:00:01.227436"</f>
        <v xml:space="preserve"> 00:00:01.227436</v>
      </c>
      <c r="C602" s="1" t="str">
        <f>"3:59:49.412726"</f>
        <v>3:59:49.412726</v>
      </c>
      <c r="D602">
        <v>-80</v>
      </c>
    </row>
    <row r="603" spans="1:4" x14ac:dyDescent="0.25">
      <c r="A603">
        <v>38</v>
      </c>
      <c r="B603" t="str">
        <f>" 00:00:00.000697"</f>
        <v xml:space="preserve"> 00:00:00.000697</v>
      </c>
      <c r="C603" s="1" t="str">
        <f>"3:59:49.413423"</f>
        <v>3:59:49.413423</v>
      </c>
      <c r="D603">
        <v>-79</v>
      </c>
    </row>
    <row r="604" spans="1:4" x14ac:dyDescent="0.25">
      <c r="A604">
        <v>38</v>
      </c>
      <c r="B604" t="str">
        <f>" 00:00:02.529828"</f>
        <v xml:space="preserve"> 00:00:02.529828</v>
      </c>
      <c r="C604" s="1" t="str">
        <f>"3:59:51.943251"</f>
        <v>3:59:51.943251</v>
      </c>
      <c r="D604">
        <v>-80</v>
      </c>
    </row>
    <row r="605" spans="1:4" x14ac:dyDescent="0.25">
      <c r="A605">
        <v>37</v>
      </c>
      <c r="B605" t="str">
        <f>" 00:00:02.491466"</f>
        <v xml:space="preserve"> 00:00:02.491466</v>
      </c>
      <c r="C605" s="1" t="str">
        <f>"3:59:54.434718"</f>
        <v>3:59:54.434718</v>
      </c>
      <c r="D605">
        <v>-82</v>
      </c>
    </row>
    <row r="606" spans="1:4" x14ac:dyDescent="0.25">
      <c r="A606">
        <v>37</v>
      </c>
      <c r="B606" t="str">
        <f>" 00:00:01.207459"</f>
        <v xml:space="preserve"> 00:00:01.207459</v>
      </c>
      <c r="C606" s="1" t="str">
        <f>"3:59:55.642177"</f>
        <v>3:59:55.642177</v>
      </c>
      <c r="D606">
        <v>-81</v>
      </c>
    </row>
    <row r="607" spans="1:4" x14ac:dyDescent="0.25">
      <c r="A607">
        <v>38</v>
      </c>
      <c r="B607" t="str">
        <f>" 00:00:00.000698"</f>
        <v xml:space="preserve"> 00:00:00.000698</v>
      </c>
      <c r="C607" s="1" t="str">
        <f>"3:59:55.642874"</f>
        <v>3:59:55.642874</v>
      </c>
      <c r="D607">
        <v>-79</v>
      </c>
    </row>
    <row r="608" spans="1:4" x14ac:dyDescent="0.25">
      <c r="A608">
        <v>37</v>
      </c>
      <c r="B608" t="str">
        <f>" 00:00:01.240329"</f>
        <v xml:space="preserve"> 00:00:01.240329</v>
      </c>
      <c r="C608" s="1" t="str">
        <f>"3:59:56.883204"</f>
        <v>3:59:56.883204</v>
      </c>
      <c r="D608">
        <v>-82</v>
      </c>
    </row>
    <row r="609" spans="1:4" x14ac:dyDescent="0.25">
      <c r="A609">
        <v>37</v>
      </c>
      <c r="B609" t="str">
        <f>" 00:00:01.242252"</f>
        <v xml:space="preserve"> 00:00:01.242252</v>
      </c>
      <c r="C609" s="1" t="str">
        <f>"3:59:58.125455"</f>
        <v>3:59:58.125455</v>
      </c>
      <c r="D609">
        <v>-81</v>
      </c>
    </row>
    <row r="610" spans="1:4" x14ac:dyDescent="0.25">
      <c r="A610">
        <v>38</v>
      </c>
      <c r="B610" t="str">
        <f>" 00:00:00.000697"</f>
        <v xml:space="preserve"> 00:00:00.000697</v>
      </c>
      <c r="C610" s="1" t="str">
        <f>"3:59:58.126152"</f>
        <v>3:59:58.126152</v>
      </c>
      <c r="D610">
        <v>-81</v>
      </c>
    </row>
    <row r="611" spans="1:4" x14ac:dyDescent="0.25">
      <c r="A611">
        <v>38</v>
      </c>
      <c r="B611" t="str">
        <f>" 00:00:01.266174"</f>
        <v xml:space="preserve"> 00:00:01.266174</v>
      </c>
      <c r="C611" s="1" t="str">
        <f>"3:59:59.392326"</f>
        <v>3:59:59.392326</v>
      </c>
      <c r="D611">
        <v>-81</v>
      </c>
    </row>
    <row r="612" spans="1:4" x14ac:dyDescent="0.25">
      <c r="A612">
        <v>37</v>
      </c>
      <c r="B612" t="str">
        <f>" 00:00:01.230512"</f>
        <v xml:space="preserve"> 00:00:01.230512</v>
      </c>
      <c r="C612" s="1" t="str">
        <f>"4:00:00.622837"</f>
        <v>4:00:00.622837</v>
      </c>
      <c r="D612">
        <v>-81</v>
      </c>
    </row>
    <row r="613" spans="1:4" x14ac:dyDescent="0.25">
      <c r="A613">
        <v>38</v>
      </c>
      <c r="B613" t="str">
        <f>" 00:00:00.000697"</f>
        <v xml:space="preserve"> 00:00:00.000697</v>
      </c>
      <c r="C613" s="1" t="str">
        <f>"4:00:00.623535"</f>
        <v>4:00:00.623535</v>
      </c>
      <c r="D613">
        <v>-80</v>
      </c>
    </row>
    <row r="614" spans="1:4" x14ac:dyDescent="0.25">
      <c r="A614">
        <v>38</v>
      </c>
      <c r="B614" t="str">
        <f>" 00:00:01.237380"</f>
        <v xml:space="preserve"> 00:00:01.237380</v>
      </c>
      <c r="C614" s="1" t="str">
        <f>"4:00:01.860914"</f>
        <v>4:00:01.860914</v>
      </c>
      <c r="D614">
        <v>-80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half_power_8b3f_16_49_57 -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Gadicherla Srikanth</dc:creator>
  <cp:lastModifiedBy>Gadicherla Srikanth</cp:lastModifiedBy>
  <dcterms:created xsi:type="dcterms:W3CDTF">2017-09-29T13:17:27Z</dcterms:created>
  <dcterms:modified xsi:type="dcterms:W3CDTF">2017-09-29T15:07:50Z</dcterms:modified>
</cp:coreProperties>
</file>