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wei\Google Drive\Analysis Engine Project\stanex-dilp2hf-analysis-engine\"/>
    </mc:Choice>
  </mc:AlternateContent>
  <bookViews>
    <workbookView xWindow="16800" yWindow="0" windowWidth="16800" windowHeight="19440" tabRatio="500" activeTab="1"/>
    <workbookView xWindow="0" yWindow="0" windowWidth="16800" windowHeight="19440" tabRatio="500" activeTab="1"/>
  </bookViews>
  <sheets>
    <sheet name="Reader Data" sheetId="1" r:id="rId1"/>
    <sheet name="Data Summary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2" l="1" a="1"/>
  <c r="B25" i="2"/>
  <c r="C25" i="2"/>
  <c r="D25" i="2"/>
  <c r="E25" i="2"/>
  <c r="B24" i="2" a="1"/>
  <c r="B24" i="2" s="1"/>
  <c r="E24" i="2" l="1"/>
  <c r="D24" i="2"/>
  <c r="C24" i="2"/>
  <c r="K7" i="2" l="1"/>
  <c r="K8" i="2"/>
  <c r="K9" i="2"/>
  <c r="K10" i="2"/>
  <c r="K11" i="2"/>
  <c r="K12" i="2"/>
  <c r="K13" i="2"/>
  <c r="K6" i="2"/>
  <c r="D7" i="2"/>
  <c r="Q7" i="2" l="1"/>
  <c r="Q8" i="2"/>
  <c r="Q9" i="2"/>
  <c r="Q10" i="2"/>
  <c r="Q11" i="2"/>
  <c r="Q12" i="2"/>
  <c r="Q13" i="2"/>
  <c r="Q6" i="2"/>
  <c r="I7" i="2"/>
  <c r="I8" i="2"/>
  <c r="I9" i="2"/>
  <c r="I10" i="2"/>
  <c r="I11" i="2"/>
  <c r="I12" i="2"/>
  <c r="I13" i="2"/>
  <c r="I6" i="2"/>
  <c r="P7" i="2"/>
  <c r="P8" i="2"/>
  <c r="P9" i="2"/>
  <c r="P10" i="2"/>
  <c r="P11" i="2"/>
  <c r="P12" i="2"/>
  <c r="P13" i="2"/>
  <c r="P6" i="2"/>
  <c r="H6" i="2"/>
  <c r="H7" i="2"/>
  <c r="H8" i="2"/>
  <c r="H9" i="2"/>
  <c r="H10" i="2"/>
  <c r="H11" i="2"/>
  <c r="H12" i="2"/>
  <c r="H13" i="2"/>
  <c r="O13" i="2"/>
  <c r="O12" i="2"/>
  <c r="O11" i="2"/>
  <c r="O10" i="2"/>
  <c r="O9" i="2"/>
  <c r="O8" i="2"/>
  <c r="O7" i="2"/>
  <c r="O6" i="2"/>
  <c r="G13" i="2"/>
  <c r="G12" i="2"/>
  <c r="G11" i="2"/>
  <c r="G10" i="2"/>
  <c r="G9" i="2"/>
  <c r="G8" i="2"/>
  <c r="G7" i="2"/>
  <c r="G6" i="2"/>
  <c r="E7" i="2"/>
  <c r="E8" i="2"/>
  <c r="E9" i="2"/>
  <c r="E10" i="2"/>
  <c r="E11" i="2"/>
  <c r="E12" i="2"/>
  <c r="E13" i="2"/>
  <c r="E6" i="2"/>
  <c r="D8" i="2"/>
  <c r="D9" i="2"/>
  <c r="D10" i="2"/>
  <c r="D11" i="2"/>
  <c r="D12" i="2"/>
  <c r="D13" i="2"/>
  <c r="D6" i="2"/>
  <c r="C13" i="2"/>
  <c r="C12" i="2"/>
  <c r="C11" i="2"/>
  <c r="C10" i="2"/>
  <c r="C9" i="2"/>
  <c r="C8" i="2"/>
  <c r="C7" i="2"/>
  <c r="C6" i="2"/>
  <c r="J11" i="2" l="1"/>
  <c r="J9" i="2"/>
  <c r="J8" i="2"/>
  <c r="J13" i="2"/>
  <c r="J6" i="2"/>
  <c r="J10" i="2"/>
  <c r="J7" i="2"/>
  <c r="J12" i="2"/>
</calcChain>
</file>

<file path=xl/sharedStrings.xml><?xml version="1.0" encoding="utf-8"?>
<sst xmlns="http://schemas.openxmlformats.org/spreadsheetml/2006/main" count="124" uniqueCount="68">
  <si>
    <t>StanEx Dilp2FLAG(HA) ELISA Analysis Engine</t>
  </si>
  <si>
    <t>Genotype</t>
  </si>
  <si>
    <t>TRiP Control A</t>
  </si>
  <si>
    <t>dilp2 Control B</t>
  </si>
  <si>
    <t>mCherry Control C</t>
  </si>
  <si>
    <t>Genotype 3</t>
  </si>
  <si>
    <t>Genotype 4</t>
  </si>
  <si>
    <t>Genotype 5</t>
  </si>
  <si>
    <t>Genotype 6</t>
  </si>
  <si>
    <t>Genotype 7</t>
  </si>
  <si>
    <t>A</t>
  </si>
  <si>
    <t>B</t>
  </si>
  <si>
    <t>C</t>
  </si>
  <si>
    <t>D</t>
  </si>
  <si>
    <t>E</t>
  </si>
  <si>
    <t>F</t>
  </si>
  <si>
    <t>G</t>
  </si>
  <si>
    <t>H</t>
  </si>
  <si>
    <t>Standard A</t>
  </si>
  <si>
    <t>Standard B</t>
  </si>
  <si>
    <t>Standard C</t>
  </si>
  <si>
    <t>Circulating Plate A</t>
  </si>
  <si>
    <t>TRiP Control B</t>
  </si>
  <si>
    <t>Genotype 8</t>
  </si>
  <si>
    <t>Genotype 9</t>
  </si>
  <si>
    <t>Genotype 10</t>
  </si>
  <si>
    <t>Genotype 11</t>
  </si>
  <si>
    <t>Genotype 12</t>
  </si>
  <si>
    <t>Genotype 13</t>
  </si>
  <si>
    <t>Genotype 14</t>
  </si>
  <si>
    <t>Total Plate A</t>
  </si>
  <si>
    <t>Circulating Plate B</t>
  </si>
  <si>
    <t>Total Plate B</t>
  </si>
  <si>
    <t>Standards</t>
  </si>
  <si>
    <t>Stock (ng/ml)</t>
  </si>
  <si>
    <t>Dilution (pg/μL)</t>
  </si>
  <si>
    <t>pM</t>
  </si>
  <si>
    <t>Avg. OD(450) PBS</t>
  </si>
  <si>
    <t>Avg. OD(450) PBS+T</t>
  </si>
  <si>
    <t>0/50</t>
  </si>
  <si>
    <t>0.1/50</t>
  </si>
  <si>
    <t>0.2/50</t>
  </si>
  <si>
    <t>0.5/50</t>
  </si>
  <si>
    <t>1.0/50</t>
  </si>
  <si>
    <t>2.0/50</t>
  </si>
  <si>
    <t>5.0/50</t>
  </si>
  <si>
    <t>10.0/50</t>
  </si>
  <si>
    <t>Settings</t>
  </si>
  <si>
    <t>Read Threshold (OD)</t>
  </si>
  <si>
    <t>Peptide MW (kD)</t>
  </si>
  <si>
    <t>Filter Spec. (nm)</t>
  </si>
  <si>
    <t>Regression Type</t>
  </si>
  <si>
    <t>Polynomial</t>
  </si>
  <si>
    <t>Regression Degree</t>
  </si>
  <si>
    <t>Parameter</t>
  </si>
  <si>
    <t>Value</t>
  </si>
  <si>
    <t>Lines</t>
  </si>
  <si>
    <t>OD(450) (Circ.)</t>
  </si>
  <si>
    <t>OD(450) (total)</t>
  </si>
  <si>
    <t>pM Calc. (Circ.)</t>
  </si>
  <si>
    <t>pM Calc. (Total)</t>
  </si>
  <si>
    <t>Mass (Circ.) (pg)</t>
  </si>
  <si>
    <t>Mass (Total) (pg)</t>
  </si>
  <si>
    <t>Line</t>
  </si>
  <si>
    <t>Coefficients</t>
  </si>
  <si>
    <t>PBS Cubic Fit</t>
  </si>
  <si>
    <t>PBS+T Cubic Fit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</si>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</sst>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1" x14ac:knownFonts="1"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BECFD"/>
        <bgColor indexed="64"/>
      </patternFill>
    </fill>
    <fill>
      <patternFill patternType="solid">
        <fgColor rgb="FFDBECFD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auto="1"/>
      </right>
      <top style="thin">
        <color rgb="FF000000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8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5" fillId="3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165" fontId="0" fillId="0" borderId="0" xfId="0" applyNumberFormat="1"/>
    <xf numFmtId="2" fontId="0" fillId="0" borderId="0" xfId="0" applyNumberFormat="1"/>
    <xf numFmtId="0" fontId="9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PBS Standard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Summary'!$D$6:$D$12</c:f>
              <c:numCache>
                <c:formatCode>General</c:formatCode>
                <c:ptCount val="7"/>
                <c:pt idx="0">
                  <c:v>7.5666666666666674E-2</c:v>
                </c:pt>
                <c:pt idx="1">
                  <c:v>0.10966666666666665</c:v>
                </c:pt>
                <c:pt idx="2">
                  <c:v>0.16966666666666666</c:v>
                </c:pt>
                <c:pt idx="3">
                  <c:v>0.373</c:v>
                </c:pt>
                <c:pt idx="4">
                  <c:v>0.8676666666666667</c:v>
                </c:pt>
                <c:pt idx="5">
                  <c:v>1.8773333333333333</c:v>
                </c:pt>
                <c:pt idx="6">
                  <c:v>3.6803333333333335</c:v>
                </c:pt>
              </c:numCache>
            </c:numRef>
          </c:xVal>
          <c:yVal>
            <c:numRef>
              <c:f>'Data Summary'!$C$6:$C$12</c:f>
              <c:numCache>
                <c:formatCode>0.00</c:formatCode>
                <c:ptCount val="7"/>
                <c:pt idx="0">
                  <c:v>0</c:v>
                </c:pt>
                <c:pt idx="1">
                  <c:v>0.82918739635157557</c:v>
                </c:pt>
                <c:pt idx="2">
                  <c:v>1.6583747927031511</c:v>
                </c:pt>
                <c:pt idx="3">
                  <c:v>4.1459369817578775</c:v>
                </c:pt>
                <c:pt idx="4">
                  <c:v>8.291873963515755</c:v>
                </c:pt>
                <c:pt idx="5">
                  <c:v>16.58374792703151</c:v>
                </c:pt>
                <c:pt idx="6">
                  <c:v>41.459369817578775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56336"/>
        <c:axId val="368283720"/>
      </c:scatterChart>
      <c:valAx>
        <c:axId val="36385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83720"/>
        <c:crosses val="autoZero"/>
        <c:crossBetween val="midCat"/>
      </c:valAx>
      <c:valAx>
        <c:axId val="36828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5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14</xdr:row>
      <xdr:rowOff>76200</xdr:rowOff>
    </xdr:from>
    <xdr:to>
      <xdr:col>10</xdr:col>
      <xdr:colOff>85725</xdr:colOff>
      <xdr:row>27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I1" workbookViewId="0">
      <selection activeCell="L6" sqref="L6"/>
    </sheetView>
    <sheetView topLeftCell="N1" workbookViewId="1">
      <selection activeCell="D24" sqref="D24"/>
    </sheetView>
  </sheetViews>
  <sheetFormatPr defaultColWidth="11" defaultRowHeight="15.75" x14ac:dyDescent="0.25"/>
  <cols>
    <col min="1" max="1" width="16.5" customWidth="1"/>
    <col min="16" max="16" width="16.625" customWidth="1"/>
  </cols>
  <sheetData>
    <row r="1" spans="1:29" ht="1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23.25" x14ac:dyDescent="0.35">
      <c r="B3" s="21" t="s">
        <v>21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Q3" s="21" t="s">
        <v>30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x14ac:dyDescent="0.25">
      <c r="L4" s="13" t="s">
        <v>18</v>
      </c>
      <c r="M4" s="13" t="s">
        <v>19</v>
      </c>
      <c r="N4" s="13" t="s">
        <v>20</v>
      </c>
      <c r="AA4" s="13" t="s">
        <v>18</v>
      </c>
      <c r="AB4" s="13" t="s">
        <v>19</v>
      </c>
      <c r="AC4" s="13" t="s">
        <v>20</v>
      </c>
    </row>
    <row r="5" spans="1:29" x14ac:dyDescent="0.25">
      <c r="A5" s="14" t="s">
        <v>1</v>
      </c>
      <c r="B5" s="1"/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">
        <v>8</v>
      </c>
      <c r="K5" s="4">
        <v>9</v>
      </c>
      <c r="L5" s="5">
        <v>10</v>
      </c>
      <c r="M5" s="2">
        <v>11</v>
      </c>
      <c r="N5" s="2">
        <v>12</v>
      </c>
      <c r="P5" t="s">
        <v>1</v>
      </c>
      <c r="Q5" s="1"/>
      <c r="R5" s="2">
        <v>1</v>
      </c>
      <c r="S5" s="2">
        <v>2</v>
      </c>
      <c r="T5" s="2">
        <v>3</v>
      </c>
      <c r="U5" s="2">
        <v>4</v>
      </c>
      <c r="V5" s="2">
        <v>5</v>
      </c>
      <c r="W5" s="2">
        <v>6</v>
      </c>
      <c r="X5" s="2">
        <v>7</v>
      </c>
      <c r="Y5" s="3">
        <v>8</v>
      </c>
      <c r="Z5" s="4">
        <v>9</v>
      </c>
      <c r="AA5" s="5">
        <v>10</v>
      </c>
      <c r="AB5" s="2">
        <v>11</v>
      </c>
      <c r="AC5" s="2">
        <v>12</v>
      </c>
    </row>
    <row r="6" spans="1:29" x14ac:dyDescent="0.25">
      <c r="A6" t="s">
        <v>2</v>
      </c>
      <c r="B6" s="2" t="s">
        <v>10</v>
      </c>
      <c r="C6" s="31">
        <v>1.6639999999999999</v>
      </c>
      <c r="D6" s="32">
        <v>1.984</v>
      </c>
      <c r="E6" s="32">
        <v>2.1259999999999999</v>
      </c>
      <c r="F6" s="32">
        <v>2.17</v>
      </c>
      <c r="G6" s="32">
        <v>2.0150000000000001</v>
      </c>
      <c r="H6" s="30">
        <v>1.4770000000000001</v>
      </c>
      <c r="I6" s="30">
        <v>1.6559999999999999</v>
      </c>
      <c r="J6" s="31">
        <v>1.871</v>
      </c>
      <c r="K6" s="26">
        <v>5.7000000000000002E-2</v>
      </c>
      <c r="L6" s="26">
        <v>7.9000000000000001E-2</v>
      </c>
      <c r="M6" s="26">
        <v>7.9000000000000001E-2</v>
      </c>
      <c r="N6" s="26">
        <v>6.9000000000000006E-2</v>
      </c>
      <c r="P6" t="s">
        <v>2</v>
      </c>
      <c r="Q6" s="2" t="s">
        <v>10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7">
        <v>0</v>
      </c>
      <c r="Z6" s="8">
        <v>0</v>
      </c>
      <c r="AA6" s="9">
        <v>0</v>
      </c>
      <c r="AB6" s="6">
        <v>0</v>
      </c>
      <c r="AC6" s="6">
        <v>0</v>
      </c>
    </row>
    <row r="7" spans="1:29" x14ac:dyDescent="0.25">
      <c r="A7" t="s">
        <v>3</v>
      </c>
      <c r="B7" s="2" t="s">
        <v>11</v>
      </c>
      <c r="C7" s="32">
        <v>1.9390000000000001</v>
      </c>
      <c r="D7" s="31">
        <v>1.6719999999999999</v>
      </c>
      <c r="E7" s="32">
        <v>2.069</v>
      </c>
      <c r="F7" s="32">
        <v>1.946</v>
      </c>
      <c r="G7" s="31">
        <v>1.776</v>
      </c>
      <c r="H7" s="31">
        <v>1.8919999999999999</v>
      </c>
      <c r="I7" s="31">
        <v>1.8859999999999999</v>
      </c>
      <c r="J7" s="30">
        <v>1.427</v>
      </c>
      <c r="K7" s="26">
        <v>4.3999999999999997E-2</v>
      </c>
      <c r="L7" s="26">
        <v>0.11899999999999999</v>
      </c>
      <c r="M7" s="26">
        <v>0.111</v>
      </c>
      <c r="N7" s="26">
        <v>9.9000000000000005E-2</v>
      </c>
      <c r="P7" t="s">
        <v>3</v>
      </c>
      <c r="Q7" s="2" t="s">
        <v>11</v>
      </c>
      <c r="R7" s="6">
        <v>0</v>
      </c>
      <c r="S7" s="10">
        <v>0</v>
      </c>
      <c r="T7" s="10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8">
        <v>0</v>
      </c>
      <c r="AA7" s="11">
        <v>0</v>
      </c>
      <c r="AB7" s="11">
        <v>0</v>
      </c>
      <c r="AC7" s="11">
        <v>0</v>
      </c>
    </row>
    <row r="8" spans="1:29" x14ac:dyDescent="0.25">
      <c r="A8" t="s">
        <v>4</v>
      </c>
      <c r="B8" s="2" t="s">
        <v>12</v>
      </c>
      <c r="C8" s="32">
        <v>2.048</v>
      </c>
      <c r="D8" s="32">
        <v>2.1120000000000001</v>
      </c>
      <c r="E8" s="32">
        <v>1.9730000000000001</v>
      </c>
      <c r="F8" s="30">
        <v>1.5629999999999999</v>
      </c>
      <c r="G8" s="31">
        <v>1.8620000000000001</v>
      </c>
      <c r="H8" s="32">
        <v>2.1640000000000001</v>
      </c>
      <c r="I8" s="32">
        <v>1.9510000000000001</v>
      </c>
      <c r="J8" s="32">
        <v>1.94</v>
      </c>
      <c r="K8" s="26">
        <v>5.3999999999999999E-2</v>
      </c>
      <c r="L8" s="26">
        <v>0.17899999999999999</v>
      </c>
      <c r="M8" s="26">
        <v>0.17100000000000001</v>
      </c>
      <c r="N8" s="26">
        <v>0.159</v>
      </c>
      <c r="P8" t="s">
        <v>4</v>
      </c>
      <c r="Q8" s="2" t="s">
        <v>12</v>
      </c>
      <c r="R8" s="6">
        <v>0</v>
      </c>
      <c r="S8" s="10">
        <v>0</v>
      </c>
      <c r="T8" s="10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8">
        <v>0</v>
      </c>
      <c r="AA8" s="11">
        <v>0</v>
      </c>
      <c r="AB8" s="11">
        <v>0</v>
      </c>
      <c r="AC8" s="11">
        <v>0</v>
      </c>
    </row>
    <row r="9" spans="1:29" x14ac:dyDescent="0.25">
      <c r="A9" t="s">
        <v>5</v>
      </c>
      <c r="B9" s="2" t="s">
        <v>13</v>
      </c>
      <c r="C9" s="32">
        <v>2.0910000000000002</v>
      </c>
      <c r="D9" s="29">
        <v>2.3820000000000001</v>
      </c>
      <c r="E9" s="29">
        <v>2.39</v>
      </c>
      <c r="F9" s="31">
        <v>1.7470000000000001</v>
      </c>
      <c r="G9" s="32">
        <v>1.9790000000000001</v>
      </c>
      <c r="H9" s="32">
        <v>2.0449999999999999</v>
      </c>
      <c r="I9" s="29">
        <v>2.27</v>
      </c>
      <c r="J9" s="29">
        <v>2.2949999999999999</v>
      </c>
      <c r="K9" s="26">
        <v>5.8999999999999997E-2</v>
      </c>
      <c r="L9" s="27">
        <v>0.38900000000000001</v>
      </c>
      <c r="M9" s="27">
        <v>0.378</v>
      </c>
      <c r="N9" s="27">
        <v>0.35199999999999998</v>
      </c>
      <c r="P9" t="s">
        <v>5</v>
      </c>
      <c r="Q9" s="2" t="s">
        <v>13</v>
      </c>
      <c r="R9" s="6">
        <v>0</v>
      </c>
      <c r="S9" s="10">
        <v>0</v>
      </c>
      <c r="T9" s="10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8">
        <v>0</v>
      </c>
      <c r="AA9" s="11">
        <v>0</v>
      </c>
      <c r="AB9" s="11">
        <v>0</v>
      </c>
      <c r="AC9" s="11">
        <v>0</v>
      </c>
    </row>
    <row r="10" spans="1:29" x14ac:dyDescent="0.25">
      <c r="A10" t="s">
        <v>6</v>
      </c>
      <c r="B10" s="2" t="s">
        <v>14</v>
      </c>
      <c r="C10" s="32">
        <v>2.1930000000000001</v>
      </c>
      <c r="D10" s="32">
        <v>2.0179999999999998</v>
      </c>
      <c r="E10" s="31">
        <v>1.76</v>
      </c>
      <c r="F10" s="30">
        <v>1.6279999999999999</v>
      </c>
      <c r="G10" s="31">
        <v>1.6990000000000001</v>
      </c>
      <c r="H10" s="31">
        <v>1.8109999999999999</v>
      </c>
      <c r="I10" s="32">
        <v>1.992</v>
      </c>
      <c r="J10" s="31">
        <v>1.8819999999999999</v>
      </c>
      <c r="K10" s="26">
        <v>5.6000000000000001E-2</v>
      </c>
      <c r="L10" s="33">
        <v>0.90600000000000003</v>
      </c>
      <c r="M10" s="33">
        <v>0.875</v>
      </c>
      <c r="N10" s="25">
        <v>0.82199999999999995</v>
      </c>
      <c r="P10" t="s">
        <v>6</v>
      </c>
      <c r="Q10" s="2" t="s">
        <v>14</v>
      </c>
      <c r="R10" s="6">
        <v>0</v>
      </c>
      <c r="S10" s="10">
        <v>0</v>
      </c>
      <c r="T10" s="10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8">
        <v>0</v>
      </c>
      <c r="AA10" s="11">
        <v>0</v>
      </c>
      <c r="AB10" s="11">
        <v>0</v>
      </c>
      <c r="AC10" s="11">
        <v>0</v>
      </c>
    </row>
    <row r="11" spans="1:29" x14ac:dyDescent="0.25">
      <c r="A11" t="s">
        <v>7</v>
      </c>
      <c r="B11" s="2" t="s">
        <v>15</v>
      </c>
      <c r="C11" s="26">
        <v>4.5999999999999999E-2</v>
      </c>
      <c r="D11" s="26">
        <v>5.7000000000000002E-2</v>
      </c>
      <c r="E11" s="26">
        <v>4.9000000000000002E-2</v>
      </c>
      <c r="F11" s="26">
        <v>4.4999999999999998E-2</v>
      </c>
      <c r="G11" s="26">
        <v>4.2999999999999997E-2</v>
      </c>
      <c r="H11" s="26">
        <v>4.4999999999999998E-2</v>
      </c>
      <c r="I11" s="26">
        <v>5.8999999999999997E-2</v>
      </c>
      <c r="J11" s="26">
        <v>4.4999999999999998E-2</v>
      </c>
      <c r="K11" s="26">
        <v>4.5999999999999999E-2</v>
      </c>
      <c r="L11" s="32">
        <v>1.9510000000000001</v>
      </c>
      <c r="M11" s="31">
        <v>1.9119999999999999</v>
      </c>
      <c r="N11" s="31">
        <v>1.7689999999999999</v>
      </c>
      <c r="P11" t="s">
        <v>7</v>
      </c>
      <c r="Q11" s="2" t="s">
        <v>15</v>
      </c>
      <c r="R11" s="6">
        <v>0</v>
      </c>
      <c r="S11" s="10">
        <v>0</v>
      </c>
      <c r="T11" s="10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8">
        <v>0</v>
      </c>
      <c r="AA11" s="11">
        <v>0</v>
      </c>
      <c r="AB11" s="11">
        <v>0</v>
      </c>
      <c r="AC11" s="11">
        <v>0</v>
      </c>
    </row>
    <row r="12" spans="1:29" x14ac:dyDescent="0.25">
      <c r="A12" t="s">
        <v>8</v>
      </c>
      <c r="B12" s="2" t="s">
        <v>16</v>
      </c>
      <c r="C12" s="26">
        <v>4.4999999999999998E-2</v>
      </c>
      <c r="D12" s="26">
        <v>0.05</v>
      </c>
      <c r="E12" s="26">
        <v>4.5999999999999999E-2</v>
      </c>
      <c r="F12" s="26">
        <v>4.3999999999999997E-2</v>
      </c>
      <c r="G12" s="26">
        <v>4.2000000000000003E-2</v>
      </c>
      <c r="H12" s="26">
        <v>4.3999999999999997E-2</v>
      </c>
      <c r="I12" s="26">
        <v>4.5999999999999999E-2</v>
      </c>
      <c r="J12" s="26">
        <v>4.4999999999999998E-2</v>
      </c>
      <c r="K12" s="26">
        <v>4.5999999999999999E-2</v>
      </c>
      <c r="L12" s="28">
        <v>3.8210000000000002</v>
      </c>
      <c r="M12" s="28">
        <v>3.7549999999999999</v>
      </c>
      <c r="N12" s="34">
        <v>3.4649999999999999</v>
      </c>
      <c r="P12" t="s">
        <v>8</v>
      </c>
      <c r="Q12" s="2" t="s">
        <v>16</v>
      </c>
      <c r="R12" s="6">
        <v>0</v>
      </c>
      <c r="S12" s="10">
        <v>0</v>
      </c>
      <c r="T12" s="10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8">
        <v>0</v>
      </c>
      <c r="AA12" s="11">
        <v>0</v>
      </c>
      <c r="AB12" s="11">
        <v>0</v>
      </c>
      <c r="AC12" s="11">
        <v>0</v>
      </c>
    </row>
    <row r="13" spans="1:29" x14ac:dyDescent="0.25">
      <c r="A13" t="s">
        <v>9</v>
      </c>
      <c r="B13" s="2" t="s">
        <v>17</v>
      </c>
      <c r="C13" s="26">
        <v>4.4999999999999998E-2</v>
      </c>
      <c r="D13" s="26">
        <v>4.3999999999999997E-2</v>
      </c>
      <c r="E13" s="26">
        <v>4.2999999999999997E-2</v>
      </c>
      <c r="F13" s="26">
        <v>4.5999999999999999E-2</v>
      </c>
      <c r="G13" s="26">
        <v>4.2999999999999997E-2</v>
      </c>
      <c r="H13" s="26">
        <v>4.2999999999999997E-2</v>
      </c>
      <c r="I13" s="26">
        <v>4.3999999999999997E-2</v>
      </c>
      <c r="J13" s="26">
        <v>4.2999999999999997E-2</v>
      </c>
      <c r="K13" s="26">
        <v>4.4999999999999998E-2</v>
      </c>
      <c r="L13" s="35" t="s">
        <v>67</v>
      </c>
      <c r="M13" s="35" t="s">
        <v>67</v>
      </c>
      <c r="N13" s="35" t="s">
        <v>67</v>
      </c>
      <c r="P13" t="s">
        <v>9</v>
      </c>
      <c r="Q13" s="2" t="s">
        <v>17</v>
      </c>
      <c r="R13" s="11">
        <v>0</v>
      </c>
      <c r="S13" s="10">
        <v>0</v>
      </c>
      <c r="T13" s="10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2">
        <v>0</v>
      </c>
      <c r="AA13" s="11">
        <v>0</v>
      </c>
      <c r="AB13" s="11">
        <v>0</v>
      </c>
      <c r="AC13" s="11">
        <v>0</v>
      </c>
    </row>
    <row r="15" spans="1:29" ht="23.25" x14ac:dyDescent="0.35">
      <c r="B15" s="21" t="s">
        <v>31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 t="s">
        <v>32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L16" s="13"/>
      <c r="M16" s="13"/>
      <c r="N16" s="13"/>
      <c r="AA16" s="13"/>
      <c r="AB16" s="13"/>
      <c r="AC16" s="13"/>
    </row>
    <row r="17" spans="1:29" x14ac:dyDescent="0.25">
      <c r="A17" s="14" t="s">
        <v>1</v>
      </c>
      <c r="B17" s="1"/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3">
        <v>8</v>
      </c>
      <c r="K17" s="2">
        <v>9</v>
      </c>
      <c r="L17" s="18">
        <v>10</v>
      </c>
      <c r="M17" s="2">
        <v>11</v>
      </c>
      <c r="N17" s="2">
        <v>12</v>
      </c>
      <c r="P17" t="s">
        <v>1</v>
      </c>
      <c r="Q17" s="1"/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3">
        <v>8</v>
      </c>
      <c r="Z17" s="2">
        <v>9</v>
      </c>
      <c r="AA17" s="18">
        <v>10</v>
      </c>
      <c r="AB17" s="2">
        <v>11</v>
      </c>
      <c r="AC17" s="2">
        <v>12</v>
      </c>
    </row>
    <row r="18" spans="1:29" x14ac:dyDescent="0.25">
      <c r="A18" t="s">
        <v>22</v>
      </c>
      <c r="B18" s="2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0</v>
      </c>
      <c r="K18" s="11">
        <v>0</v>
      </c>
      <c r="L18" s="11">
        <v>0</v>
      </c>
      <c r="M18" s="6">
        <v>0</v>
      </c>
      <c r="N18" s="6">
        <v>0</v>
      </c>
      <c r="P18" t="s">
        <v>22</v>
      </c>
      <c r="Q18" s="2" t="s">
        <v>10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7">
        <v>0</v>
      </c>
      <c r="Z18" s="11">
        <v>0</v>
      </c>
      <c r="AA18" s="11">
        <v>0</v>
      </c>
      <c r="AB18" s="6">
        <v>0</v>
      </c>
      <c r="AC18" s="6">
        <v>0</v>
      </c>
    </row>
    <row r="19" spans="1:29" x14ac:dyDescent="0.25">
      <c r="A19" t="s">
        <v>23</v>
      </c>
      <c r="B19" s="2" t="s">
        <v>11</v>
      </c>
      <c r="C19" s="6">
        <v>0</v>
      </c>
      <c r="D19" s="10">
        <v>0</v>
      </c>
      <c r="E19" s="10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P19" t="s">
        <v>23</v>
      </c>
      <c r="Q19" s="2" t="s">
        <v>11</v>
      </c>
      <c r="R19" s="6">
        <v>0</v>
      </c>
      <c r="S19" s="10">
        <v>0</v>
      </c>
      <c r="T19" s="10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x14ac:dyDescent="0.25">
      <c r="A20" t="s">
        <v>24</v>
      </c>
      <c r="B20" s="2" t="s">
        <v>12</v>
      </c>
      <c r="C20" s="6">
        <v>0</v>
      </c>
      <c r="D20" s="10">
        <v>0</v>
      </c>
      <c r="E20" s="10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P20" t="s">
        <v>24</v>
      </c>
      <c r="Q20" s="2" t="s">
        <v>12</v>
      </c>
      <c r="R20" s="6">
        <v>0</v>
      </c>
      <c r="S20" s="10">
        <v>0</v>
      </c>
      <c r="T20" s="10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</row>
    <row r="21" spans="1:29" x14ac:dyDescent="0.25">
      <c r="A21" t="s">
        <v>25</v>
      </c>
      <c r="B21" s="2" t="s">
        <v>13</v>
      </c>
      <c r="C21" s="6">
        <v>0</v>
      </c>
      <c r="D21" s="10">
        <v>0</v>
      </c>
      <c r="E21" s="10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P21" t="s">
        <v>25</v>
      </c>
      <c r="Q21" s="2" t="s">
        <v>13</v>
      </c>
      <c r="R21" s="6">
        <v>0</v>
      </c>
      <c r="S21" s="10">
        <v>0</v>
      </c>
      <c r="T21" s="10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x14ac:dyDescent="0.25">
      <c r="A22" t="s">
        <v>26</v>
      </c>
      <c r="B22" s="2" t="s">
        <v>14</v>
      </c>
      <c r="C22" s="6">
        <v>0</v>
      </c>
      <c r="D22" s="10">
        <v>0</v>
      </c>
      <c r="E22" s="10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P22" t="s">
        <v>26</v>
      </c>
      <c r="Q22" s="2" t="s">
        <v>14</v>
      </c>
      <c r="R22" s="6">
        <v>0</v>
      </c>
      <c r="S22" s="10">
        <v>0</v>
      </c>
      <c r="T22" s="10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</row>
    <row r="23" spans="1:29" x14ac:dyDescent="0.25">
      <c r="A23" t="s">
        <v>27</v>
      </c>
      <c r="B23" s="2" t="s">
        <v>15</v>
      </c>
      <c r="C23" s="6">
        <v>0</v>
      </c>
      <c r="D23" s="10">
        <v>0</v>
      </c>
      <c r="E23" s="1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P23" t="s">
        <v>27</v>
      </c>
      <c r="Q23" s="2" t="s">
        <v>15</v>
      </c>
      <c r="R23" s="6">
        <v>0</v>
      </c>
      <c r="S23" s="10">
        <v>0</v>
      </c>
      <c r="T23" s="10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</row>
    <row r="24" spans="1:29" x14ac:dyDescent="0.25">
      <c r="A24" t="s">
        <v>28</v>
      </c>
      <c r="B24" s="2" t="s">
        <v>16</v>
      </c>
      <c r="C24" s="6">
        <v>0</v>
      </c>
      <c r="D24" s="10">
        <v>0</v>
      </c>
      <c r="E24" s="10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P24" t="s">
        <v>28</v>
      </c>
      <c r="Q24" s="2" t="s">
        <v>16</v>
      </c>
      <c r="R24" s="6">
        <v>0</v>
      </c>
      <c r="S24" s="10">
        <v>0</v>
      </c>
      <c r="T24" s="10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</row>
    <row r="25" spans="1:29" x14ac:dyDescent="0.25">
      <c r="A25" t="s">
        <v>29</v>
      </c>
      <c r="B25" s="2" t="s">
        <v>17</v>
      </c>
      <c r="C25" s="11">
        <v>0</v>
      </c>
      <c r="D25" s="10">
        <v>0</v>
      </c>
      <c r="E25" s="10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P25" t="s">
        <v>29</v>
      </c>
      <c r="Q25" s="2" t="s">
        <v>17</v>
      </c>
      <c r="R25" s="11">
        <v>0</v>
      </c>
      <c r="S25" s="10">
        <v>0</v>
      </c>
      <c r="T25" s="10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</row>
  </sheetData>
  <mergeCells count="5">
    <mergeCell ref="B3:N3"/>
    <mergeCell ref="B15:N15"/>
    <mergeCell ref="Q3:AC3"/>
    <mergeCell ref="Q15:AC15"/>
    <mergeCell ref="A1:A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E25" sqref="E25"/>
    </sheetView>
    <sheetView tabSelected="1" topLeftCell="E1" workbookViewId="1">
      <selection activeCell="K7" sqref="K7"/>
    </sheetView>
  </sheetViews>
  <sheetFormatPr defaultColWidth="11" defaultRowHeight="15.75" x14ac:dyDescent="0.25"/>
  <cols>
    <col min="1" max="1" width="15.375" customWidth="1"/>
    <col min="2" max="2" width="15" customWidth="1"/>
    <col min="3" max="3" width="7.875" customWidth="1"/>
    <col min="4" max="4" width="16.125" customWidth="1"/>
    <col min="5" max="5" width="19.125" customWidth="1"/>
    <col min="7" max="7" width="16.5" customWidth="1"/>
    <col min="8" max="8" width="14.625" customWidth="1"/>
    <col min="9" max="9" width="13.625" customWidth="1"/>
    <col min="10" max="10" width="16" customWidth="1"/>
    <col min="11" max="11" width="14.625" customWidth="1"/>
    <col min="12" max="12" width="15.125" customWidth="1"/>
    <col min="13" max="13" width="16.125" customWidth="1"/>
    <col min="15" max="15" width="13.875" customWidth="1"/>
    <col min="16" max="16" width="13.5" customWidth="1"/>
    <col min="17" max="17" width="14.125" customWidth="1"/>
    <col min="18" max="18" width="13.875" customWidth="1"/>
    <col min="19" max="19" width="15" customWidth="1"/>
    <col min="20" max="20" width="14.5" customWidth="1"/>
    <col min="21" max="21" width="15" customWidth="1"/>
  </cols>
  <sheetData>
    <row r="1" spans="1:2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4" spans="1:21" ht="21" x14ac:dyDescent="0.35">
      <c r="A4" s="23" t="s">
        <v>33</v>
      </c>
      <c r="B4" s="23"/>
      <c r="C4" s="23"/>
      <c r="D4" s="23"/>
      <c r="E4" s="23"/>
      <c r="G4" s="23" t="s">
        <v>56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x14ac:dyDescent="0.25">
      <c r="A5" s="17" t="s">
        <v>34</v>
      </c>
      <c r="B5" s="17" t="s">
        <v>35</v>
      </c>
      <c r="C5" s="17" t="s">
        <v>36</v>
      </c>
      <c r="D5" s="17" t="s">
        <v>37</v>
      </c>
      <c r="E5" s="17" t="s">
        <v>38</v>
      </c>
      <c r="G5" s="13" t="s">
        <v>63</v>
      </c>
      <c r="H5" s="13" t="s">
        <v>57</v>
      </c>
      <c r="I5" s="13" t="s">
        <v>58</v>
      </c>
      <c r="J5" s="13" t="s">
        <v>59</v>
      </c>
      <c r="K5" s="13" t="s">
        <v>60</v>
      </c>
      <c r="L5" s="13" t="s">
        <v>61</v>
      </c>
      <c r="M5" s="13" t="s">
        <v>62</v>
      </c>
      <c r="O5" s="13" t="s">
        <v>63</v>
      </c>
      <c r="P5" s="13" t="s">
        <v>57</v>
      </c>
      <c r="Q5" s="13" t="s">
        <v>58</v>
      </c>
      <c r="R5" s="13" t="s">
        <v>59</v>
      </c>
      <c r="S5" s="13" t="s">
        <v>60</v>
      </c>
      <c r="T5" s="13" t="s">
        <v>61</v>
      </c>
      <c r="U5" s="13" t="s">
        <v>62</v>
      </c>
    </row>
    <row r="6" spans="1:21" x14ac:dyDescent="0.25">
      <c r="A6" s="15">
        <v>0</v>
      </c>
      <c r="B6" t="s">
        <v>39</v>
      </c>
      <c r="C6" s="16">
        <f>A6/2.412*20</f>
        <v>0</v>
      </c>
      <c r="D6">
        <f>AVERAGE('Reader Data'!L6:N6)</f>
        <v>7.5666666666666674E-2</v>
      </c>
      <c r="E6">
        <f>AVERAGE('Reader Data'!AA6:AC6)</f>
        <v>0</v>
      </c>
      <c r="G6" t="str">
        <f>'Reader Data'!A6</f>
        <v>TRiP Control A</v>
      </c>
      <c r="H6">
        <f>AVERAGEIF('Reader Data'!C6:J6, "&gt;0.05")</f>
        <v>1.8703750000000001</v>
      </c>
      <c r="I6" t="e">
        <f>AVERAGEIF('Reader Data'!R6:Y6, "&gt;0.05")</f>
        <v>#DIV/0!</v>
      </c>
      <c r="J6">
        <f>B$24*H6^3+C$24*H6^2+D$24*H6+E$24</f>
        <v>16.466916970622542</v>
      </c>
      <c r="K6" t="e">
        <f>B$25*I6^3+C$25*I6^2+D$25*I6+E$25</f>
        <v>#DIV/0!</v>
      </c>
      <c r="O6" t="str">
        <f>'Reader Data'!A18</f>
        <v>TRiP Control B</v>
      </c>
      <c r="P6" t="e">
        <f>AVERAGEIF('Reader Data'!C18:J18, "&gt;0.05")</f>
        <v>#DIV/0!</v>
      </c>
      <c r="Q6" t="e">
        <f>AVERAGEIF('Reader Data'!R18:Y18, "&gt;0.05")</f>
        <v>#DIV/0!</v>
      </c>
    </row>
    <row r="7" spans="1:21" x14ac:dyDescent="0.25">
      <c r="A7" s="15">
        <v>0.1</v>
      </c>
      <c r="B7" t="s">
        <v>40</v>
      </c>
      <c r="C7" s="16">
        <f t="shared" ref="C7:C13" si="0">A7/2.412*20</f>
        <v>0.82918739635157557</v>
      </c>
      <c r="D7">
        <f>AVERAGE('Reader Data'!L7:N7)</f>
        <v>0.10966666666666665</v>
      </c>
      <c r="E7">
        <f>AVERAGE('Reader Data'!AA7:AC7)</f>
        <v>0</v>
      </c>
      <c r="G7" t="str">
        <f>'Reader Data'!A7</f>
        <v>dilp2 Control B</v>
      </c>
      <c r="H7">
        <f>AVERAGEIF('Reader Data'!C7:J7, "&gt;0.05")</f>
        <v>1.8258749999999997</v>
      </c>
      <c r="I7" t="e">
        <f>AVERAGEIF('Reader Data'!R7:Y7, "&gt;0.05")</f>
        <v>#DIV/0!</v>
      </c>
      <c r="J7">
        <f t="shared" ref="J7:J13" si="1">B$24*H7^3+C$24*H7^2+D$24*H7+E$24</f>
        <v>16.101905799851082</v>
      </c>
      <c r="K7" t="e">
        <f t="shared" ref="K7:K13" si="2">B$25*I7^3+C$25*I7^2+D$25*I7+E$25</f>
        <v>#DIV/0!</v>
      </c>
      <c r="O7" t="str">
        <f>'Reader Data'!A19</f>
        <v>Genotype 8</v>
      </c>
      <c r="P7" t="e">
        <f>AVERAGEIF('Reader Data'!C19:J19, "&gt;0.05")</f>
        <v>#DIV/0!</v>
      </c>
      <c r="Q7" t="e">
        <f>AVERAGEIF('Reader Data'!R19:Y19, "&gt;0.05")</f>
        <v>#DIV/0!</v>
      </c>
    </row>
    <row r="8" spans="1:21" x14ac:dyDescent="0.25">
      <c r="A8" s="15">
        <v>0.2</v>
      </c>
      <c r="B8" t="s">
        <v>41</v>
      </c>
      <c r="C8" s="16">
        <f t="shared" si="0"/>
        <v>1.6583747927031511</v>
      </c>
      <c r="D8">
        <f>AVERAGE('Reader Data'!L8:N8)</f>
        <v>0.16966666666666666</v>
      </c>
      <c r="E8">
        <f>AVERAGE('Reader Data'!AA8:AC8)</f>
        <v>0</v>
      </c>
      <c r="G8" t="str">
        <f>'Reader Data'!A8</f>
        <v>mCherry Control C</v>
      </c>
      <c r="H8">
        <f>AVERAGEIF('Reader Data'!C8:J8, "&gt;0.05")</f>
        <v>1.9516249999999999</v>
      </c>
      <c r="I8" t="e">
        <f>AVERAGEIF('Reader Data'!R8:Y8, "&gt;0.05")</f>
        <v>#DIV/0!</v>
      </c>
      <c r="J8">
        <f t="shared" si="1"/>
        <v>17.147248997734181</v>
      </c>
      <c r="K8" t="e">
        <f t="shared" si="2"/>
        <v>#DIV/0!</v>
      </c>
      <c r="O8" t="str">
        <f>'Reader Data'!A20</f>
        <v>Genotype 9</v>
      </c>
      <c r="P8" t="e">
        <f>AVERAGEIF('Reader Data'!C20:J20, "&gt;0.05")</f>
        <v>#DIV/0!</v>
      </c>
      <c r="Q8" t="e">
        <f>AVERAGEIF('Reader Data'!R20:Y20, "&gt;0.05")</f>
        <v>#DIV/0!</v>
      </c>
    </row>
    <row r="9" spans="1:21" x14ac:dyDescent="0.25">
      <c r="A9" s="15">
        <v>0.5</v>
      </c>
      <c r="B9" t="s">
        <v>42</v>
      </c>
      <c r="C9" s="16">
        <f t="shared" si="0"/>
        <v>4.1459369817578775</v>
      </c>
      <c r="D9">
        <f>AVERAGE('Reader Data'!L9:N9)</f>
        <v>0.373</v>
      </c>
      <c r="E9">
        <f>AVERAGE('Reader Data'!AA9:AC9)</f>
        <v>0</v>
      </c>
      <c r="G9" t="str">
        <f>'Reader Data'!A9</f>
        <v>Genotype 3</v>
      </c>
      <c r="H9">
        <f>AVERAGEIF('Reader Data'!C9:J9, "&gt;0.05")</f>
        <v>2.1498750000000002</v>
      </c>
      <c r="I9" t="e">
        <f>AVERAGEIF('Reader Data'!R9:Y9, "&gt;0.05")</f>
        <v>#DIV/0!</v>
      </c>
      <c r="J9">
        <f t="shared" si="1"/>
        <v>18.899830652944324</v>
      </c>
      <c r="K9" t="e">
        <f t="shared" si="2"/>
        <v>#DIV/0!</v>
      </c>
      <c r="O9" t="str">
        <f>'Reader Data'!A21</f>
        <v>Genotype 10</v>
      </c>
      <c r="P9" t="e">
        <f>AVERAGEIF('Reader Data'!C21:J21, "&gt;0.05")</f>
        <v>#DIV/0!</v>
      </c>
      <c r="Q9" t="e">
        <f>AVERAGEIF('Reader Data'!R21:Y21, "&gt;0.05")</f>
        <v>#DIV/0!</v>
      </c>
    </row>
    <row r="10" spans="1:21" x14ac:dyDescent="0.25">
      <c r="A10" s="15">
        <v>1</v>
      </c>
      <c r="B10" t="s">
        <v>43</v>
      </c>
      <c r="C10" s="16">
        <f t="shared" si="0"/>
        <v>8.291873963515755</v>
      </c>
      <c r="D10">
        <f>AVERAGE('Reader Data'!L10:N10)</f>
        <v>0.8676666666666667</v>
      </c>
      <c r="E10">
        <f>AVERAGE('Reader Data'!AA10:AC10)</f>
        <v>0</v>
      </c>
      <c r="G10" t="str">
        <f>'Reader Data'!A10</f>
        <v>Genotype 4</v>
      </c>
      <c r="H10">
        <f>AVERAGEIF('Reader Data'!C10:J10, "&gt;0.05")</f>
        <v>1.8728749999999998</v>
      </c>
      <c r="I10" t="e">
        <f>AVERAGEIF('Reader Data'!R10:Y10, "&gt;0.05")</f>
        <v>#DIV/0!</v>
      </c>
      <c r="J10">
        <f t="shared" si="1"/>
        <v>16.487573911235494</v>
      </c>
      <c r="K10" t="e">
        <f t="shared" si="2"/>
        <v>#DIV/0!</v>
      </c>
      <c r="O10" t="str">
        <f>'Reader Data'!A22</f>
        <v>Genotype 11</v>
      </c>
      <c r="P10" t="e">
        <f>AVERAGEIF('Reader Data'!C22:J22, "&gt;0.05")</f>
        <v>#DIV/0!</v>
      </c>
      <c r="Q10" t="e">
        <f>AVERAGEIF('Reader Data'!R22:Y22, "&gt;0.05")</f>
        <v>#DIV/0!</v>
      </c>
    </row>
    <row r="11" spans="1:21" x14ac:dyDescent="0.25">
      <c r="A11" s="15">
        <v>2</v>
      </c>
      <c r="B11" t="s">
        <v>44</v>
      </c>
      <c r="C11" s="16">
        <f t="shared" si="0"/>
        <v>16.58374792703151</v>
      </c>
      <c r="D11">
        <f>AVERAGE('Reader Data'!L11:N11)</f>
        <v>1.8773333333333333</v>
      </c>
      <c r="E11">
        <f>AVERAGE('Reader Data'!AA11:AC11)</f>
        <v>0</v>
      </c>
      <c r="G11" t="str">
        <f>'Reader Data'!A11</f>
        <v>Genotype 5</v>
      </c>
      <c r="H11">
        <f>AVERAGEIF('Reader Data'!C11:J11, "&gt;0.05")</f>
        <v>5.7999999999999996E-2</v>
      </c>
      <c r="I11" t="e">
        <f>AVERAGEIF('Reader Data'!R11:Y11, "&gt;0.05")</f>
        <v>#DIV/0!</v>
      </c>
      <c r="J11">
        <f t="shared" si="1"/>
        <v>0.10632513228096507</v>
      </c>
      <c r="K11" t="e">
        <f t="shared" si="2"/>
        <v>#DIV/0!</v>
      </c>
      <c r="O11" t="str">
        <f>'Reader Data'!A23</f>
        <v>Genotype 12</v>
      </c>
      <c r="P11" t="e">
        <f>AVERAGEIF('Reader Data'!C23:J23, "&gt;0.05")</f>
        <v>#DIV/0!</v>
      </c>
      <c r="Q11" t="e">
        <f>AVERAGEIF('Reader Data'!R23:Y23, "&gt;0.05")</f>
        <v>#DIV/0!</v>
      </c>
    </row>
    <row r="12" spans="1:21" x14ac:dyDescent="0.25">
      <c r="A12" s="15">
        <v>5</v>
      </c>
      <c r="B12" t="s">
        <v>45</v>
      </c>
      <c r="C12" s="16">
        <f t="shared" si="0"/>
        <v>41.459369817578775</v>
      </c>
      <c r="D12">
        <f>AVERAGE('Reader Data'!L12:N12)</f>
        <v>3.6803333333333335</v>
      </c>
      <c r="E12">
        <f>AVERAGE('Reader Data'!AA12:AC12)</f>
        <v>0</v>
      </c>
      <c r="G12" t="str">
        <f>'Reader Data'!A12</f>
        <v>Genotype 6</v>
      </c>
      <c r="H12" t="e">
        <f>AVERAGEIF('Reader Data'!C12:J12, "&gt;0.05")</f>
        <v>#DIV/0!</v>
      </c>
      <c r="I12" t="e">
        <f>AVERAGEIF('Reader Data'!R12:Y12, "&gt;0.05")</f>
        <v>#DIV/0!</v>
      </c>
      <c r="J12" t="e">
        <f t="shared" si="1"/>
        <v>#DIV/0!</v>
      </c>
      <c r="K12" t="e">
        <f t="shared" si="2"/>
        <v>#DIV/0!</v>
      </c>
      <c r="O12" t="str">
        <f>'Reader Data'!A24</f>
        <v>Genotype 13</v>
      </c>
      <c r="P12" t="e">
        <f>AVERAGEIF('Reader Data'!C24:J24, "&gt;0.05")</f>
        <v>#DIV/0!</v>
      </c>
      <c r="Q12" t="e">
        <f>AVERAGEIF('Reader Data'!R24:Y24, "&gt;0.05")</f>
        <v>#DIV/0!</v>
      </c>
    </row>
    <row r="13" spans="1:21" x14ac:dyDescent="0.25">
      <c r="A13" s="15">
        <v>10</v>
      </c>
      <c r="B13" t="s">
        <v>46</v>
      </c>
      <c r="C13" s="16">
        <f t="shared" si="0"/>
        <v>82.91873963515755</v>
      </c>
      <c r="D13" t="e">
        <f>AVERAGE('Reader Data'!L13:N13)</f>
        <v>#DIV/0!</v>
      </c>
      <c r="E13">
        <f>AVERAGE('Reader Data'!AA13:AC13)</f>
        <v>0</v>
      </c>
      <c r="G13" t="str">
        <f>'Reader Data'!A13</f>
        <v>Genotype 7</v>
      </c>
      <c r="H13" t="e">
        <f>AVERAGEIF('Reader Data'!C13:J13, "&gt;0.05")</f>
        <v>#DIV/0!</v>
      </c>
      <c r="I13" t="e">
        <f>AVERAGEIF('Reader Data'!R13:Y13, "&gt;0.05")</f>
        <v>#DIV/0!</v>
      </c>
      <c r="J13" t="e">
        <f t="shared" si="1"/>
        <v>#DIV/0!</v>
      </c>
      <c r="K13" t="e">
        <f t="shared" si="2"/>
        <v>#DIV/0!</v>
      </c>
      <c r="O13" t="str">
        <f>'Reader Data'!A25</f>
        <v>Genotype 14</v>
      </c>
      <c r="P13" t="e">
        <f>AVERAGEIF('Reader Data'!C25:J25, "&gt;0.05")</f>
        <v>#DIV/0!</v>
      </c>
      <c r="Q13" t="e">
        <f>AVERAGEIF('Reader Data'!R25:Y25, "&gt;0.05")</f>
        <v>#DIV/0!</v>
      </c>
    </row>
    <row r="15" spans="1:21" ht="21" x14ac:dyDescent="0.35">
      <c r="A15" s="23" t="s">
        <v>47</v>
      </c>
      <c r="B15" s="23"/>
      <c r="C15" s="23"/>
      <c r="D15" s="23"/>
      <c r="E15" s="23"/>
    </row>
    <row r="16" spans="1:21" x14ac:dyDescent="0.25">
      <c r="A16" s="20" t="s">
        <v>54</v>
      </c>
      <c r="B16" s="20" t="s">
        <v>55</v>
      </c>
    </row>
    <row r="17" spans="1:5" x14ac:dyDescent="0.25">
      <c r="A17" t="s">
        <v>48</v>
      </c>
      <c r="B17">
        <v>0.05</v>
      </c>
    </row>
    <row r="18" spans="1:5" x14ac:dyDescent="0.25">
      <c r="A18" t="s">
        <v>49</v>
      </c>
      <c r="B18">
        <v>2.4119999999999999</v>
      </c>
    </row>
    <row r="19" spans="1:5" x14ac:dyDescent="0.25">
      <c r="A19" t="s">
        <v>50</v>
      </c>
      <c r="B19">
        <v>450</v>
      </c>
    </row>
    <row r="20" spans="1:5" x14ac:dyDescent="0.25">
      <c r="A20" t="s">
        <v>51</v>
      </c>
      <c r="B20" s="19" t="s">
        <v>52</v>
      </c>
    </row>
    <row r="21" spans="1:5" x14ac:dyDescent="0.25">
      <c r="A21" t="s">
        <v>53</v>
      </c>
      <c r="B21">
        <v>3</v>
      </c>
    </row>
    <row r="23" spans="1:5" ht="21" x14ac:dyDescent="0.35">
      <c r="A23" s="24" t="s">
        <v>64</v>
      </c>
      <c r="B23" s="23"/>
      <c r="C23" s="23"/>
      <c r="D23" s="23"/>
      <c r="E23" s="23"/>
    </row>
    <row r="24" spans="1:5" x14ac:dyDescent="0.25">
      <c r="A24" t="s">
        <v>65</v>
      </c>
      <c r="B24">
        <f t="array" ref="B24:E24">LINEST(C6:C12,D6:D12^{1,2,3})</f>
        <v>0.96369146839656228</v>
      </c>
      <c r="C24">
        <v>-4.0844070659833198</v>
      </c>
      <c r="D24">
        <v>13.424355262707321</v>
      </c>
      <c r="E24">
        <v>-0.65873555535587336</v>
      </c>
    </row>
    <row r="25" spans="1:5" x14ac:dyDescent="0.25">
      <c r="A25" t="s">
        <v>66</v>
      </c>
      <c r="B25">
        <f t="array" ref="B25:E25">LINEST(C6:C13,E6:E13^{1,2,3})</f>
        <v>0</v>
      </c>
      <c r="C25">
        <v>0</v>
      </c>
      <c r="D25">
        <v>0</v>
      </c>
      <c r="E25">
        <v>19.485903814262024</v>
      </c>
    </row>
  </sheetData>
  <mergeCells count="5">
    <mergeCell ref="A1:U2"/>
    <mergeCell ref="A4:E4"/>
    <mergeCell ref="A15:E15"/>
    <mergeCell ref="G4:U4"/>
    <mergeCell ref="A23:E23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 Data</vt:lpstr>
      <vt:lpstr>Data Summary</vt:lpstr>
    </vt:vector>
  </TitlesOfParts>
  <Company>H2 Micro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Bhargava</dc:creator>
  <cp:lastModifiedBy>awei</cp:lastModifiedBy>
  <dcterms:created xsi:type="dcterms:W3CDTF">2015-05-19T13:16:06Z</dcterms:created>
  <dcterms:modified xsi:type="dcterms:W3CDTF">2015-05-19T17:27:23Z</dcterms:modified>
</cp:coreProperties>
</file>