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0" yWindow="0" windowWidth="33600" windowHeight="20460"/>
  </bookViews>
  <sheets>
    <sheet name="Plate 1 - Sheet1" sheetId="1" r:id="rId1"/>
  </sheets>
  <definedNames>
    <definedName name="MethodPointer">32392512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8" i="1" l="1"/>
  <c r="Z46" i="1"/>
  <c r="AO58" i="1"/>
  <c r="AR58" i="1"/>
  <c r="AS58" i="1"/>
  <c r="Z47" i="1"/>
  <c r="AO59" i="1"/>
  <c r="AR59" i="1"/>
  <c r="AS59" i="1"/>
  <c r="Z48" i="1"/>
  <c r="AO60" i="1"/>
  <c r="AR60" i="1"/>
  <c r="AS60" i="1"/>
  <c r="Z49" i="1"/>
  <c r="AO61" i="1"/>
  <c r="AR61" i="1"/>
  <c r="AS61" i="1"/>
  <c r="AS63" i="1"/>
  <c r="AK75" i="1"/>
  <c r="AA50" i="1"/>
  <c r="AI58" i="1"/>
  <c r="AL58" i="1"/>
  <c r="AM58" i="1"/>
  <c r="AA51" i="1"/>
  <c r="AI59" i="1"/>
  <c r="AL59" i="1"/>
  <c r="AM59" i="1"/>
  <c r="AA52" i="1"/>
  <c r="AI60" i="1"/>
  <c r="AL60" i="1"/>
  <c r="AM60" i="1"/>
  <c r="AA53" i="1"/>
  <c r="AI61" i="1"/>
  <c r="AL61" i="1"/>
  <c r="AM61" i="1"/>
  <c r="AM63" i="1"/>
  <c r="AK74" i="1"/>
  <c r="AA46" i="1"/>
  <c r="AC58" i="1"/>
  <c r="AF58" i="1"/>
  <c r="AG58" i="1"/>
  <c r="AA47" i="1"/>
  <c r="AC59" i="1"/>
  <c r="AF59" i="1"/>
  <c r="AG59" i="1"/>
  <c r="AA48" i="1"/>
  <c r="AC60" i="1"/>
  <c r="AF60" i="1"/>
  <c r="AG60" i="1"/>
  <c r="AA49" i="1"/>
  <c r="AC61" i="1"/>
  <c r="AF61" i="1"/>
  <c r="AG61" i="1"/>
  <c r="AG63" i="1"/>
  <c r="AK73" i="1"/>
  <c r="Y47" i="1"/>
  <c r="W58" i="1"/>
  <c r="Z58" i="1"/>
  <c r="AA58" i="1"/>
  <c r="Y48" i="1"/>
  <c r="W59" i="1"/>
  <c r="Z59" i="1"/>
  <c r="AA59" i="1"/>
  <c r="Y49" i="1"/>
  <c r="W60" i="1"/>
  <c r="Z60" i="1"/>
  <c r="AA60" i="1"/>
  <c r="Y50" i="1"/>
  <c r="W61" i="1"/>
  <c r="Z61" i="1"/>
  <c r="AA61" i="1"/>
  <c r="Y51" i="1"/>
  <c r="W62" i="1"/>
  <c r="Z62" i="1"/>
  <c r="AA62" i="1"/>
  <c r="Y52" i="1"/>
  <c r="W63" i="1"/>
  <c r="Z63" i="1"/>
  <c r="AA63" i="1"/>
  <c r="Y53" i="1"/>
  <c r="W64" i="1"/>
  <c r="Z64" i="1"/>
  <c r="AA64" i="1"/>
  <c r="AA66" i="1"/>
  <c r="AK72" i="1"/>
  <c r="AS62" i="1"/>
  <c r="AJ75" i="1"/>
  <c r="AM62" i="1"/>
  <c r="AJ74" i="1"/>
  <c r="AG62" i="1"/>
  <c r="AJ73" i="1"/>
  <c r="AA65" i="1"/>
  <c r="AJ72" i="1"/>
  <c r="U46" i="1"/>
  <c r="AN58" i="1"/>
  <c r="AP58" i="1"/>
  <c r="AQ58" i="1"/>
  <c r="U47" i="1"/>
  <c r="AN59" i="1"/>
  <c r="AP59" i="1"/>
  <c r="AQ59" i="1"/>
  <c r="U48" i="1"/>
  <c r="AN60" i="1"/>
  <c r="AP60" i="1"/>
  <c r="AQ60" i="1"/>
  <c r="U49" i="1"/>
  <c r="AN61" i="1"/>
  <c r="AP61" i="1"/>
  <c r="AQ61" i="1"/>
  <c r="AQ63" i="1"/>
  <c r="AG75" i="1"/>
  <c r="V50" i="1"/>
  <c r="AH58" i="1"/>
  <c r="AJ58" i="1"/>
  <c r="AK58" i="1"/>
  <c r="V51" i="1"/>
  <c r="AH59" i="1"/>
  <c r="AJ59" i="1"/>
  <c r="AK59" i="1"/>
  <c r="V52" i="1"/>
  <c r="AH60" i="1"/>
  <c r="AJ60" i="1"/>
  <c r="AK60" i="1"/>
  <c r="V53" i="1"/>
  <c r="AH61" i="1"/>
  <c r="AJ61" i="1"/>
  <c r="AK61" i="1"/>
  <c r="AK63" i="1"/>
  <c r="AG74" i="1"/>
  <c r="V46" i="1"/>
  <c r="AB58" i="1"/>
  <c r="AD58" i="1"/>
  <c r="AE58" i="1"/>
  <c r="V47" i="1"/>
  <c r="AB59" i="1"/>
  <c r="AD59" i="1"/>
  <c r="AE59" i="1"/>
  <c r="V48" i="1"/>
  <c r="AB60" i="1"/>
  <c r="AD60" i="1"/>
  <c r="AE60" i="1"/>
  <c r="V49" i="1"/>
  <c r="AB61" i="1"/>
  <c r="AD61" i="1"/>
  <c r="AE61" i="1"/>
  <c r="AE63" i="1"/>
  <c r="AG73" i="1"/>
  <c r="T47" i="1"/>
  <c r="V58" i="1"/>
  <c r="X58" i="1"/>
  <c r="T48" i="1"/>
  <c r="V59" i="1"/>
  <c r="X59" i="1"/>
  <c r="Y59" i="1"/>
  <c r="T49" i="1"/>
  <c r="V60" i="1"/>
  <c r="X60" i="1"/>
  <c r="Y60" i="1"/>
  <c r="T50" i="1"/>
  <c r="X61" i="1"/>
  <c r="Y61" i="1"/>
  <c r="T51" i="1"/>
  <c r="X62" i="1"/>
  <c r="Y62" i="1"/>
  <c r="T52" i="1"/>
  <c r="V63" i="1"/>
  <c r="X63" i="1"/>
  <c r="Y63" i="1"/>
  <c r="T53" i="1"/>
  <c r="V64" i="1"/>
  <c r="X64" i="1"/>
  <c r="Y64" i="1"/>
  <c r="Y66" i="1"/>
  <c r="AG72" i="1"/>
  <c r="AR63" i="1"/>
  <c r="AI75" i="1"/>
  <c r="AL63" i="1"/>
  <c r="AI74" i="1"/>
  <c r="AF63" i="1"/>
  <c r="AI73" i="1"/>
  <c r="Z66" i="1"/>
  <c r="AI72" i="1"/>
  <c r="AQ62" i="1"/>
  <c r="AF75" i="1"/>
  <c r="AK62" i="1"/>
  <c r="AF74" i="1"/>
  <c r="AE62" i="1"/>
  <c r="AF73" i="1"/>
  <c r="Y65" i="1"/>
  <c r="AF72" i="1"/>
  <c r="AR62" i="1"/>
  <c r="AH75" i="1"/>
  <c r="AL62" i="1"/>
  <c r="AH74" i="1"/>
  <c r="AF62" i="1"/>
  <c r="AH73" i="1"/>
  <c r="Z65" i="1"/>
  <c r="AH72" i="1"/>
  <c r="AP63" i="1"/>
  <c r="AE75" i="1"/>
  <c r="AJ63" i="1"/>
  <c r="AE74" i="1"/>
  <c r="AD63" i="1"/>
  <c r="AE73" i="1"/>
  <c r="X66" i="1"/>
  <c r="AE72" i="1"/>
  <c r="AP62" i="1"/>
  <c r="AD75" i="1"/>
  <c r="AJ62" i="1"/>
  <c r="AD74" i="1"/>
  <c r="AD62" i="1"/>
  <c r="AD73" i="1"/>
  <c r="X65" i="1"/>
  <c r="AD72" i="1"/>
  <c r="S58" i="1"/>
  <c r="S65" i="1"/>
  <c r="S60" i="1"/>
  <c r="S61" i="1"/>
  <c r="S62" i="1"/>
  <c r="S63" i="1"/>
  <c r="S64" i="1"/>
  <c r="S59" i="1"/>
  <c r="X47" i="1"/>
  <c r="U59" i="1"/>
  <c r="X48" i="1"/>
  <c r="U60" i="1"/>
  <c r="X49" i="1"/>
  <c r="U61" i="1"/>
  <c r="X50" i="1"/>
  <c r="U62" i="1"/>
  <c r="X51" i="1"/>
  <c r="U63" i="1"/>
  <c r="X52" i="1"/>
  <c r="U64" i="1"/>
  <c r="U65" i="1"/>
  <c r="X46" i="1"/>
  <c r="U58" i="1"/>
  <c r="S47" i="1"/>
  <c r="T59" i="1"/>
  <c r="S48" i="1"/>
  <c r="T60" i="1"/>
  <c r="S49" i="1"/>
  <c r="T61" i="1"/>
  <c r="S50" i="1"/>
  <c r="T62" i="1"/>
  <c r="S51" i="1"/>
  <c r="T63" i="1"/>
  <c r="S52" i="1"/>
  <c r="T64" i="1"/>
  <c r="S53" i="1"/>
  <c r="T65" i="1"/>
  <c r="S46" i="1"/>
  <c r="T58" i="1"/>
  <c r="U53" i="1"/>
  <c r="W53" i="1"/>
  <c r="Z53" i="1"/>
  <c r="AB53" i="1"/>
  <c r="AC53" i="1"/>
  <c r="R53" i="1"/>
  <c r="U52" i="1"/>
  <c r="W52" i="1"/>
  <c r="Z52" i="1"/>
  <c r="AB52" i="1"/>
  <c r="AC52" i="1"/>
  <c r="R52" i="1"/>
  <c r="U51" i="1"/>
  <c r="W51" i="1"/>
  <c r="Z51" i="1"/>
  <c r="AB51" i="1"/>
  <c r="AC51" i="1"/>
  <c r="R51" i="1"/>
  <c r="U50" i="1"/>
  <c r="W50" i="1"/>
  <c r="Z50" i="1"/>
  <c r="AB50" i="1"/>
  <c r="AC50" i="1"/>
  <c r="R50" i="1"/>
  <c r="W49" i="1"/>
  <c r="AB49" i="1"/>
  <c r="AC49" i="1"/>
  <c r="R49" i="1"/>
  <c r="W48" i="1"/>
  <c r="AB48" i="1"/>
  <c r="AC48" i="1"/>
  <c r="R48" i="1"/>
  <c r="W47" i="1"/>
  <c r="AB47" i="1"/>
  <c r="AC47" i="1"/>
  <c r="R47" i="1"/>
  <c r="AC46" i="1"/>
  <c r="AB46" i="1"/>
  <c r="T46" i="1"/>
  <c r="W46" i="1"/>
  <c r="Y46" i="1"/>
  <c r="R46" i="1"/>
</calcChain>
</file>

<file path=xl/sharedStrings.xml><?xml version="1.0" encoding="utf-8"?>
<sst xmlns="http://schemas.openxmlformats.org/spreadsheetml/2006/main" count="214" uniqueCount="102">
  <si>
    <t>Software Version</t>
  </si>
  <si>
    <t>2.07.17</t>
  </si>
  <si>
    <t>Experiment File Path:</t>
  </si>
  <si>
    <t>C:\Users\Student\Desktop\Read1_5_11_15.xpt</t>
  </si>
  <si>
    <t>Protocol File Path:</t>
  </si>
  <si>
    <t>C:\Users\Student\Desktop\dilp2-HA(FLAG)Protocol.prt</t>
  </si>
  <si>
    <t>Plate Number</t>
  </si>
  <si>
    <t>Plate 1</t>
  </si>
  <si>
    <t>Date</t>
  </si>
  <si>
    <t>Time</t>
  </si>
  <si>
    <t>Reader Type:</t>
  </si>
  <si>
    <t>ELx800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</si>
  <si>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</si>
  <si>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</si>
  <si>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</si>
  <si>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</si>
  <si>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</si>
  <si>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</si>
  <si>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</si>
  <si>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Comment</t>
  </si>
  <si>
    <t xml:space="preserve"> ...</t>
  </si>
  <si>
    <t>Display comment when procedure is run</t>
  </si>
  <si>
    <t>Plate Out/In</t>
  </si>
  <si>
    <t>Starting StanEx Dilp2-HG(FLAG) ELISA 12x8 Read</t>
  </si>
  <si>
    <t>Plate In</t>
  </si>
  <si>
    <t>Read</t>
  </si>
  <si>
    <t>Read I</t>
  </si>
  <si>
    <t>Absorbance Endpoint</t>
  </si>
  <si>
    <t>Full Plate</t>
  </si>
  <si>
    <t>Wavelengths:  450</t>
  </si>
  <si>
    <t>Read Speed: Normal</t>
  </si>
  <si>
    <t>Beginning Read II</t>
  </si>
  <si>
    <t>Read II</t>
  </si>
  <si>
    <t>Starting Read III</t>
  </si>
  <si>
    <t>Read III</t>
  </si>
  <si>
    <t>Starting Read IV</t>
  </si>
  <si>
    <t>Read IV</t>
  </si>
  <si>
    <t>Starting Read V</t>
  </si>
  <si>
    <t>Read V</t>
  </si>
  <si>
    <t>Plate Out</t>
  </si>
  <si>
    <t>Finished StanEx Dilp2-HG(FLAG) ELISA 12x8 Read</t>
  </si>
  <si>
    <t>Results</t>
  </si>
  <si>
    <t>A</t>
  </si>
  <si>
    <t>Read I:450</t>
  </si>
  <si>
    <t>Read II:450</t>
  </si>
  <si>
    <t>Read III:450</t>
  </si>
  <si>
    <t>Read IV:450</t>
  </si>
  <si>
    <t>Read V:450</t>
  </si>
  <si>
    <t>B</t>
  </si>
  <si>
    <t>C</t>
  </si>
  <si>
    <t>D</t>
  </si>
  <si>
    <t>OVRFLW</t>
  </si>
  <si>
    <t>E</t>
  </si>
  <si>
    <t>F</t>
  </si>
  <si>
    <t>G</t>
  </si>
  <si>
    <t>H</t>
  </si>
  <si>
    <t>Mean Values for Individual Wells (450nm Read); n=5</t>
  </si>
  <si>
    <t>Analyses</t>
  </si>
  <si>
    <t>Concentration and OD</t>
  </si>
  <si>
    <t>Stock (ng/ml)</t>
  </si>
  <si>
    <t>Dilution (pg/μL)</t>
  </si>
  <si>
    <t>0/50</t>
  </si>
  <si>
    <t>0.1/50</t>
  </si>
  <si>
    <t>0.2/50</t>
  </si>
  <si>
    <t>0.5/50</t>
  </si>
  <si>
    <t>1.0/50</t>
  </si>
  <si>
    <t>2.0/50</t>
  </si>
  <si>
    <t>5.0/50</t>
  </si>
  <si>
    <t>10.0/50</t>
  </si>
  <si>
    <t>pM</t>
  </si>
  <si>
    <t>OD(450) PBS</t>
  </si>
  <si>
    <t>OD(450) PBS+T</t>
  </si>
  <si>
    <t>Standard Curve Calculations</t>
  </si>
  <si>
    <t>Absorbance Readings</t>
  </si>
  <si>
    <t>Strain Calculations</t>
  </si>
  <si>
    <t>Pten RNAi</t>
  </si>
  <si>
    <t>OD (Circ.)</t>
  </si>
  <si>
    <t>OD (total)</t>
  </si>
  <si>
    <t>pM Calc. (Circ.)</t>
  </si>
  <si>
    <t>pM Calc. (Total)</t>
  </si>
  <si>
    <t>Average</t>
  </si>
  <si>
    <t>STDEV</t>
  </si>
  <si>
    <t>9650 RNAi</t>
  </si>
  <si>
    <t>dcr RNAi</t>
  </si>
  <si>
    <t>y' RNAi</t>
  </si>
  <si>
    <t>mCherry RNAi</t>
  </si>
  <si>
    <t>Summary of Values</t>
  </si>
  <si>
    <t>Line</t>
  </si>
  <si>
    <t>insufficient data</t>
  </si>
  <si>
    <t>Plate Schematic</t>
  </si>
  <si>
    <t>Mass (Circ)</t>
  </si>
  <si>
    <t>Mass (Total)</t>
  </si>
  <si>
    <t>Mass (Circ) (pg)</t>
  </si>
  <si>
    <t>Mass (Total) (pg)</t>
  </si>
  <si>
    <t>Average Circ. pM</t>
  </si>
  <si>
    <t>Avg. Circ. Mass</t>
  </si>
  <si>
    <t>Avg. Total Mass</t>
  </si>
  <si>
    <t>Total Mass Stdev</t>
  </si>
  <si>
    <t>Circ. Mass Stdev</t>
  </si>
  <si>
    <t>Circ. pM Stdev</t>
  </si>
  <si>
    <t>Average Total pM</t>
  </si>
  <si>
    <t>Total pM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</si>
</sst>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4"/>
      <name val="Arial"/>
    </font>
    <font>
      <b/>
      <i/>
      <sz val="10"/>
      <name val="Arial"/>
    </font>
    <font>
      <sz val="2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0"/>
      <name val="Arial"/>
    </font>
    <font>
      <i/>
      <sz val="10"/>
      <name val="Arial"/>
    </font>
    <font>
      <sz val="16"/>
      <name val="Arial"/>
    </font>
  </fonts>
  <fills count="3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0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6" fillId="0" borderId="0" xfId="0" applyFont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4" borderId="0" xfId="0" applyFont="1" applyFill="1"/>
    <xf numFmtId="0" fontId="10" fillId="23" borderId="0" xfId="0" applyFont="1" applyFill="1"/>
    <xf numFmtId="0" fontId="10" fillId="25" borderId="0" xfId="0" applyFont="1" applyFill="1"/>
    <xf numFmtId="0" fontId="10" fillId="26" borderId="0" xfId="0" applyFont="1" applyFill="1"/>
    <xf numFmtId="0" fontId="10" fillId="27" borderId="0" xfId="0" applyFont="1" applyFill="1"/>
    <xf numFmtId="0" fontId="10" fillId="28" borderId="0" xfId="0" applyFont="1" applyFill="1"/>
    <xf numFmtId="0" fontId="11" fillId="0" borderId="0" xfId="0" applyFont="1"/>
    <xf numFmtId="164" fontId="0" fillId="0" borderId="0" xfId="0" applyNumberFormat="1"/>
    <xf numFmtId="0" fontId="11" fillId="21" borderId="0" xfId="0" applyFont="1" applyFill="1"/>
    <xf numFmtId="164" fontId="0" fillId="21" borderId="0" xfId="0" applyNumberFormat="1" applyFill="1"/>
    <xf numFmtId="0" fontId="6" fillId="21" borderId="0" xfId="0" applyFont="1" applyFill="1"/>
    <xf numFmtId="164" fontId="6" fillId="21" borderId="0" xfId="0" applyNumberFormat="1" applyFont="1" applyFill="1"/>
    <xf numFmtId="0" fontId="0" fillId="21" borderId="0" xfId="0" applyFont="1" applyFill="1"/>
    <xf numFmtId="0" fontId="11" fillId="24" borderId="0" xfId="0" applyFont="1" applyFill="1"/>
    <xf numFmtId="0" fontId="0" fillId="24" borderId="0" xfId="0" applyFill="1"/>
    <xf numFmtId="164" fontId="0" fillId="24" borderId="0" xfId="0" applyNumberFormat="1" applyFill="1"/>
    <xf numFmtId="0" fontId="0" fillId="29" borderId="0" xfId="0" applyFill="1"/>
    <xf numFmtId="0" fontId="11" fillId="29" borderId="0" xfId="0" applyFont="1" applyFill="1"/>
    <xf numFmtId="164" fontId="0" fillId="29" borderId="0" xfId="0" applyNumberFormat="1" applyFill="1"/>
    <xf numFmtId="0" fontId="11" fillId="18" borderId="0" xfId="0" applyFont="1" applyFill="1"/>
    <xf numFmtId="164" fontId="0" fillId="18" borderId="0" xfId="0" applyNumberFormat="1" applyFill="1"/>
    <xf numFmtId="0" fontId="11" fillId="30" borderId="0" xfId="0" applyFont="1" applyFill="1"/>
    <xf numFmtId="0" fontId="0" fillId="30" borderId="0" xfId="0" applyFill="1"/>
    <xf numFmtId="0" fontId="11" fillId="19" borderId="0" xfId="0" applyFont="1" applyFill="1"/>
    <xf numFmtId="2" fontId="0" fillId="19" borderId="0" xfId="0" applyNumberFormat="1" applyFill="1"/>
    <xf numFmtId="17" fontId="0" fillId="19" borderId="0" xfId="0" applyNumberFormat="1" applyFill="1"/>
    <xf numFmtId="0" fontId="6" fillId="24" borderId="0" xfId="0" applyFont="1" applyFill="1"/>
    <xf numFmtId="164" fontId="6" fillId="24" borderId="0" xfId="0" applyNumberFormat="1" applyFont="1" applyFill="1"/>
    <xf numFmtId="0" fontId="6" fillId="29" borderId="0" xfId="0" applyFont="1" applyFill="1"/>
    <xf numFmtId="164" fontId="6" fillId="29" borderId="0" xfId="0" applyNumberFormat="1" applyFont="1" applyFill="1"/>
    <xf numFmtId="0" fontId="6" fillId="18" borderId="0" xfId="0" applyFont="1" applyFill="1"/>
    <xf numFmtId="164" fontId="6" fillId="18" borderId="0" xfId="0" applyNumberFormat="1" applyFont="1" applyFill="1"/>
    <xf numFmtId="0" fontId="12" fillId="0" borderId="0" xfId="0" applyFont="1" applyAlignment="1">
      <alignment horizontal="center"/>
    </xf>
    <xf numFmtId="0" fontId="6" fillId="21" borderId="0" xfId="0" applyFont="1" applyFill="1" applyAlignment="1">
      <alignment horizontal="center"/>
    </xf>
    <xf numFmtId="0" fontId="6" fillId="2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6" fillId="3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19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FLAG(GS)HA</a:t>
            </a:r>
            <a:r>
              <a:rPr lang="en-US" baseline="0"/>
              <a:t> Standards in PBS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Sheet1'!$T$57</c:f>
              <c:strCache>
                <c:ptCount val="1"/>
                <c:pt idx="0">
                  <c:v>OD(450) PBS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40676551794662"/>
                  <c:y val="0.0495378927911275"/>
                </c:manualLayout>
              </c:layout>
              <c:numFmt formatCode="General" sourceLinked="0"/>
            </c:trendlineLbl>
          </c:trendline>
          <c:xVal>
            <c:numRef>
              <c:f>'Plate 1 - Sheet1'!$T$58:$T$65</c:f>
              <c:numCache>
                <c:formatCode>General</c:formatCode>
                <c:ptCount val="8"/>
                <c:pt idx="0">
                  <c:v>0.1434</c:v>
                </c:pt>
                <c:pt idx="1">
                  <c:v>0.2494</c:v>
                </c:pt>
                <c:pt idx="2">
                  <c:v>0.272</c:v>
                </c:pt>
                <c:pt idx="3">
                  <c:v>0.1784</c:v>
                </c:pt>
                <c:pt idx="4">
                  <c:v>0.5946</c:v>
                </c:pt>
                <c:pt idx="5">
                  <c:v>0.6678</c:v>
                </c:pt>
                <c:pt idx="6">
                  <c:v>2.0066</c:v>
                </c:pt>
                <c:pt idx="7">
                  <c:v>3.0626</c:v>
                </c:pt>
              </c:numCache>
            </c:numRef>
          </c:xVal>
          <c:yVal>
            <c:numRef>
              <c:f>'Plate 1 - Sheet1'!$S$58:$S$65</c:f>
              <c:numCache>
                <c:formatCode>0.00</c:formatCode>
                <c:ptCount val="8"/>
                <c:pt idx="0">
                  <c:v>0.0</c:v>
                </c:pt>
                <c:pt idx="1">
                  <c:v>0.829187396351576</c:v>
                </c:pt>
                <c:pt idx="2">
                  <c:v>1.658374792703151</c:v>
                </c:pt>
                <c:pt idx="3">
                  <c:v>4.145936981757877</c:v>
                </c:pt>
                <c:pt idx="4">
                  <c:v>8.291873963515755</c:v>
                </c:pt>
                <c:pt idx="5">
                  <c:v>16.58374792703151</c:v>
                </c:pt>
                <c:pt idx="6">
                  <c:v>41.45936981757877</c:v>
                </c:pt>
                <c:pt idx="7">
                  <c:v>82.91873963515755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86696"/>
        <c:axId val="2123581480"/>
      </c:scatterChart>
      <c:valAx>
        <c:axId val="212358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 at 450nm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581480"/>
        <c:crosses val="autoZero"/>
        <c:crossBetween val="midCat"/>
      </c:valAx>
      <c:valAx>
        <c:axId val="2123581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358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FLAG(GS)HA Standards</a:t>
            </a:r>
            <a:r>
              <a:rPr lang="en-US" sz="1600" baseline="0"/>
              <a:t> in PBS + 1% Triton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Sheet1'!$U$57</c:f>
              <c:strCache>
                <c:ptCount val="1"/>
                <c:pt idx="0">
                  <c:v>OD(450) PBS+T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660774754192"/>
                  <c:y val="0.0621072088724584"/>
                </c:manualLayout>
              </c:layout>
              <c:numFmt formatCode="General" sourceLinked="0"/>
            </c:trendlineLbl>
          </c:trendline>
          <c:xVal>
            <c:numRef>
              <c:f>'Plate 1 - Sheet1'!$U$58:$U$64</c:f>
              <c:numCache>
                <c:formatCode>General</c:formatCode>
                <c:ptCount val="7"/>
                <c:pt idx="0">
                  <c:v>0.3496</c:v>
                </c:pt>
                <c:pt idx="1">
                  <c:v>0.3284</c:v>
                </c:pt>
                <c:pt idx="2">
                  <c:v>0.5296</c:v>
                </c:pt>
                <c:pt idx="3">
                  <c:v>0.7186</c:v>
                </c:pt>
                <c:pt idx="4">
                  <c:v>1.0492</c:v>
                </c:pt>
                <c:pt idx="5">
                  <c:v>2.2634</c:v>
                </c:pt>
                <c:pt idx="6">
                  <c:v>3.642599999999999</c:v>
                </c:pt>
              </c:numCache>
            </c:numRef>
          </c:xVal>
          <c:yVal>
            <c:numRef>
              <c:f>'Plate 1 - Sheet1'!$S$58:$S$64</c:f>
              <c:numCache>
                <c:formatCode>0.00</c:formatCode>
                <c:ptCount val="7"/>
                <c:pt idx="0">
                  <c:v>0.0</c:v>
                </c:pt>
                <c:pt idx="1">
                  <c:v>0.829187396351576</c:v>
                </c:pt>
                <c:pt idx="2">
                  <c:v>1.658374792703151</c:v>
                </c:pt>
                <c:pt idx="3">
                  <c:v>4.145936981757877</c:v>
                </c:pt>
                <c:pt idx="4">
                  <c:v>8.291873963515755</c:v>
                </c:pt>
                <c:pt idx="5">
                  <c:v>16.58374792703151</c:v>
                </c:pt>
                <c:pt idx="6">
                  <c:v>41.45936981757877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47336"/>
        <c:axId val="2123542040"/>
      </c:scatterChart>
      <c:valAx>
        <c:axId val="212354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</a:t>
                </a:r>
                <a:r>
                  <a:rPr lang="en-US" baseline="0"/>
                  <a:t> at 450nm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542040"/>
        <c:crosses val="autoZero"/>
        <c:crossBetween val="midCat"/>
      </c:valAx>
      <c:valAx>
        <c:axId val="2123542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3547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Circulating Insulin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'Plate 1 - Sheet1'!$AF$71</c:f>
              <c:strCache>
                <c:ptCount val="1"/>
                <c:pt idx="0">
                  <c:v>Avg. Circ. Mass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'Plate 1 - Sheet1'!$AG$72:$AG$75</c:f>
                <c:numCache>
                  <c:formatCode>General</c:formatCode>
                  <c:ptCount val="4"/>
                  <c:pt idx="0">
                    <c:v>0.36982005241583</c:v>
                  </c:pt>
                  <c:pt idx="1">
                    <c:v>0.0538964415977013</c:v>
                  </c:pt>
                  <c:pt idx="2">
                    <c:v>0.175293671907568</c:v>
                  </c:pt>
                  <c:pt idx="3">
                    <c:v>0.0957774458832485</c:v>
                  </c:pt>
                </c:numCache>
              </c:numRef>
            </c:plus>
            <c:minus>
              <c:numRef>
                <c:f>'Plate 1 - Sheet1'!$AG$72:$AG$75</c:f>
                <c:numCache>
                  <c:formatCode>General</c:formatCode>
                  <c:ptCount val="4"/>
                  <c:pt idx="0">
                    <c:v>0.36982005241583</c:v>
                  </c:pt>
                  <c:pt idx="1">
                    <c:v>0.0538964415977013</c:v>
                  </c:pt>
                  <c:pt idx="2">
                    <c:v>0.175293671907568</c:v>
                  </c:pt>
                  <c:pt idx="3">
                    <c:v>0.0957774458832485</c:v>
                  </c:pt>
                </c:numCache>
              </c:numRef>
            </c:minus>
          </c:errBars>
          <c:cat>
            <c:strRef>
              <c:f>'Plate 1 - Sheet1'!$AC$72:$AC$75</c:f>
              <c:strCache>
                <c:ptCount val="4"/>
                <c:pt idx="0">
                  <c:v>Pten RNAi</c:v>
                </c:pt>
                <c:pt idx="1">
                  <c:v>9650 RNAi</c:v>
                </c:pt>
                <c:pt idx="2">
                  <c:v>dcr RNAi</c:v>
                </c:pt>
                <c:pt idx="3">
                  <c:v>y' RNAi</c:v>
                </c:pt>
              </c:strCache>
            </c:strRef>
          </c:cat>
          <c:val>
            <c:numRef>
              <c:f>'Plate 1 - Sheet1'!$AF$72:$AF$75</c:f>
              <c:numCache>
                <c:formatCode>0.000</c:formatCode>
                <c:ptCount val="4"/>
                <c:pt idx="0">
                  <c:v>1.438490396152507</c:v>
                </c:pt>
                <c:pt idx="1">
                  <c:v>0.239286092013478</c:v>
                </c:pt>
                <c:pt idx="2">
                  <c:v>0.59906599824619</c:v>
                </c:pt>
                <c:pt idx="3">
                  <c:v>-0.0310983495276551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12056"/>
        <c:axId val="2123506664"/>
      </c:barChart>
      <c:catAx>
        <c:axId val="212351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 Name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3506664"/>
        <c:crosses val="autoZero"/>
        <c:auto val="1"/>
        <c:lblAlgn val="ctr"/>
        <c:lblOffset val="100"/>
        <c:noMultiLvlLbl val="0"/>
      </c:catAx>
      <c:valAx>
        <c:axId val="2123506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Circulating Insulin per fly (pg)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2351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jp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431800</xdr:colOff>
      <xdr:row>68</xdr:row>
      <xdr:rowOff>82550</xdr:rowOff>
    </xdr:from>
    <xdr:to>
      <xdr:col>21</xdr:col>
      <xdr:colOff>431800</xdr:colOff>
      <xdr:row>91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635000</xdr:colOff>
      <xdr:row>68</xdr:row>
      <xdr:rowOff>95250</xdr:rowOff>
    </xdr:from>
    <xdr:to>
      <xdr:col>27</xdr:col>
      <xdr:colOff>127000</xdr:colOff>
      <xdr:row>91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25400</xdr:colOff>
      <xdr:row>78</xdr:row>
      <xdr:rowOff>6350</xdr:rowOff>
    </xdr:from>
    <xdr:to>
      <xdr:col>37</xdr:col>
      <xdr:colOff>50800</xdr:colOff>
      <xdr:row>113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101600</xdr:colOff>
      <xdr:row>1</xdr:row>
      <xdr:rowOff>7276</xdr:rowOff>
    </xdr:from>
    <xdr:to>
      <xdr:col>16</xdr:col>
      <xdr:colOff>558799</xdr:colOff>
      <xdr:row>27</xdr:row>
      <xdr:rowOff>88899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159676"/>
          <a:ext cx="7188199" cy="4044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4"/>
  <sheetViews>
    <sheetView tabSelected="1" topLeftCell="I37" zoomScale="125" zoomScaleNormal="125" zoomScalePageLayoutView="125" workbookViewId="0">
      <selection activeCell="X37" sqref="X37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  <col min="17" max="17" width="11.33203125" customWidth="1"/>
    <col min="18" max="18" width="12" customWidth="1"/>
    <col min="19" max="19" width="6.6640625" customWidth="1"/>
    <col min="20" max="20" width="11.83203125" customWidth="1"/>
    <col min="21" max="21" width="13.5" customWidth="1"/>
    <col min="22" max="23" width="11.83203125" customWidth="1"/>
    <col min="24" max="26" width="12.5" customWidth="1"/>
    <col min="27" max="27" width="13.33203125" customWidth="1"/>
    <col min="28" max="29" width="12.5" customWidth="1"/>
    <col min="30" max="30" width="15.33203125" customWidth="1"/>
    <col min="31" max="31" width="12.83203125" customWidth="1"/>
    <col min="32" max="32" width="14.33203125" customWidth="1"/>
    <col min="33" max="33" width="14.6640625" customWidth="1"/>
    <col min="34" max="34" width="15" customWidth="1"/>
    <col min="35" max="35" width="12.83203125" customWidth="1"/>
    <col min="36" max="36" width="14.1640625" customWidth="1"/>
    <col min="37" max="37" width="14.5" customWidth="1"/>
    <col min="38" max="41" width="12.1640625" customWidth="1"/>
    <col min="42" max="45" width="14" customWidth="1"/>
    <col min="46" max="49" width="10.6640625" customWidth="1"/>
  </cols>
  <sheetData>
    <row r="1" spans="1:28">
      <c r="AB1">
        <v>11</v>
      </c>
    </row>
    <row r="2" spans="1:28">
      <c r="A2" t="s">
        <v>0</v>
      </c>
      <c r="B2" t="s">
        <v>1</v>
      </c>
    </row>
    <row r="4" spans="1:28">
      <c r="A4" t="s">
        <v>2</v>
      </c>
      <c r="B4" t="s">
        <v>3</v>
      </c>
    </row>
    <row r="5" spans="1:28">
      <c r="A5" t="s">
        <v>4</v>
      </c>
      <c r="B5" t="s">
        <v>5</v>
      </c>
    </row>
    <row r="6" spans="1:28">
      <c r="A6" t="s">
        <v>6</v>
      </c>
      <c r="B6" t="s">
        <v>7</v>
      </c>
    </row>
    <row r="7" spans="1:28">
      <c r="A7" t="s">
        <v>8</v>
      </c>
      <c r="B7" s="1">
        <v>42135</v>
      </c>
    </row>
    <row r="8" spans="1:28">
      <c r="A8" t="s">
        <v>9</v>
      </c>
      <c r="B8" s="2">
        <v>0.85884259259259255</v>
      </c>
    </row>
    <row r="9" spans="1:28">
      <c r="A9" t="s">
        <v>10</v>
      </c>
      <c r="B9" t="s">
        <v>11</v>
      </c>
    </row>
    <row r="10" spans="1:28">
      <c r="A10" t="s">
        <v>12</v>
      </c>
      <c r="B10" t="s">
        <v>13</v>
      </c>
    </row>
    <row r="11" spans="1:28">
      <c r="A11" t="s">
        <v>14</v>
      </c>
      <c r="B11" t="s">
        <v>15</v>
      </c>
    </row>
    <row r="13" spans="1:28">
      <c r="A13" s="3" t="s">
        <v>16</v>
      </c>
      <c r="B13" s="4"/>
    </row>
    <row r="14" spans="1:28">
      <c r="A14" t="s">
        <v>17</v>
      </c>
      <c r="B14" t="s">
        <v>18</v>
      </c>
    </row>
    <row r="15" spans="1:28">
      <c r="A15" t="s">
        <v>19</v>
      </c>
      <c r="B15" t="s">
        <v>20</v>
      </c>
    </row>
    <row r="16" spans="1:28">
      <c r="B16" t="s">
        <v>21</v>
      </c>
    </row>
    <row r="17" spans="1:17">
      <c r="A17" t="s">
        <v>22</v>
      </c>
      <c r="B17" t="s">
        <v>23</v>
      </c>
    </row>
    <row r="18" spans="1:17">
      <c r="A18" t="s">
        <v>24</v>
      </c>
    </row>
    <row r="19" spans="1:17">
      <c r="A19" t="s">
        <v>25</v>
      </c>
      <c r="B19" t="s">
        <v>26</v>
      </c>
    </row>
    <row r="20" spans="1:17">
      <c r="B20" t="s">
        <v>27</v>
      </c>
    </row>
    <row r="21" spans="1:17">
      <c r="B21" t="s">
        <v>28</v>
      </c>
    </row>
    <row r="22" spans="1:17">
      <c r="B22" t="s">
        <v>29</v>
      </c>
    </row>
    <row r="23" spans="1:17">
      <c r="B23" t="s">
        <v>30</v>
      </c>
    </row>
    <row r="24" spans="1:17">
      <c r="A24" t="s">
        <v>22</v>
      </c>
      <c r="B24" t="s">
        <v>31</v>
      </c>
    </row>
    <row r="25" spans="1:17">
      <c r="A25" t="s">
        <v>25</v>
      </c>
      <c r="B25" t="s">
        <v>32</v>
      </c>
    </row>
    <row r="26" spans="1:17">
      <c r="B26" t="s">
        <v>27</v>
      </c>
    </row>
    <row r="27" spans="1:17">
      <c r="B27" t="s">
        <v>28</v>
      </c>
    </row>
    <row r="28" spans="1:17">
      <c r="B28" t="s">
        <v>29</v>
      </c>
    </row>
    <row r="29" spans="1:17" ht="18">
      <c r="B29" t="s">
        <v>30</v>
      </c>
      <c r="G29" s="91" t="s">
        <v>89</v>
      </c>
      <c r="H29" s="91"/>
      <c r="I29" s="91"/>
      <c r="J29" s="91"/>
      <c r="K29" s="91"/>
      <c r="L29" s="91"/>
      <c r="M29" s="91"/>
      <c r="N29" s="91"/>
      <c r="O29" s="91"/>
      <c r="P29" s="91"/>
      <c r="Q29" s="91"/>
    </row>
    <row r="30" spans="1:17">
      <c r="A30" t="s">
        <v>22</v>
      </c>
      <c r="B30" t="s">
        <v>33</v>
      </c>
    </row>
    <row r="31" spans="1:17">
      <c r="A31" t="s">
        <v>25</v>
      </c>
      <c r="B31" t="s">
        <v>34</v>
      </c>
    </row>
    <row r="32" spans="1:17">
      <c r="B32" t="s">
        <v>27</v>
      </c>
    </row>
    <row r="33" spans="1:29">
      <c r="B33" t="s">
        <v>28</v>
      </c>
    </row>
    <row r="34" spans="1:29">
      <c r="B34" t="s">
        <v>29</v>
      </c>
    </row>
    <row r="35" spans="1:29">
      <c r="B35" t="s">
        <v>30</v>
      </c>
    </row>
    <row r="36" spans="1:29">
      <c r="A36" t="s">
        <v>22</v>
      </c>
      <c r="B36" t="s">
        <v>35</v>
      </c>
    </row>
    <row r="37" spans="1:29">
      <c r="A37" t="s">
        <v>25</v>
      </c>
      <c r="B37" t="s">
        <v>36</v>
      </c>
    </row>
    <row r="38" spans="1:29">
      <c r="B38" t="s">
        <v>27</v>
      </c>
    </row>
    <row r="39" spans="1:29">
      <c r="B39" t="s">
        <v>28</v>
      </c>
    </row>
    <row r="40" spans="1:29">
      <c r="B40" t="s">
        <v>29</v>
      </c>
    </row>
    <row r="41" spans="1:29" ht="12" customHeight="1">
      <c r="B41" t="s">
        <v>30</v>
      </c>
      <c r="Q41" s="99" t="s">
        <v>57</v>
      </c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</row>
    <row r="42" spans="1:29" ht="12" customHeight="1">
      <c r="A42" t="s">
        <v>22</v>
      </c>
      <c r="B42" t="s">
        <v>37</v>
      </c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</row>
    <row r="43" spans="1:29">
      <c r="A43" t="s">
        <v>25</v>
      </c>
      <c r="B43" t="s">
        <v>38</v>
      </c>
    </row>
    <row r="44" spans="1:29" ht="17">
      <c r="B44" t="s">
        <v>27</v>
      </c>
      <c r="Q44" s="95" t="s">
        <v>56</v>
      </c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</row>
    <row r="45" spans="1:29">
      <c r="B45" t="s">
        <v>28</v>
      </c>
      <c r="R45" s="53">
        <v>1</v>
      </c>
      <c r="S45" s="53">
        <v>2</v>
      </c>
      <c r="T45" s="53">
        <v>3</v>
      </c>
      <c r="U45" s="53">
        <v>4</v>
      </c>
      <c r="V45" s="53">
        <v>5</v>
      </c>
      <c r="W45" s="53">
        <v>6</v>
      </c>
      <c r="X45" s="53">
        <v>7</v>
      </c>
      <c r="Y45" s="53">
        <v>8</v>
      </c>
      <c r="Z45" s="53">
        <v>9</v>
      </c>
      <c r="AA45" s="53">
        <v>10</v>
      </c>
      <c r="AB45" s="53">
        <v>11</v>
      </c>
      <c r="AC45" s="53">
        <v>12</v>
      </c>
    </row>
    <row r="46" spans="1:29">
      <c r="B46" t="s">
        <v>29</v>
      </c>
      <c r="Q46" s="53" t="s">
        <v>42</v>
      </c>
      <c r="R46">
        <f>AVERAGE(C55:C59)</f>
        <v>4.1800000000000004E-2</v>
      </c>
      <c r="S46" s="55">
        <f t="shared" ref="S46:AA46" si="0">AVERAGE(D55:D59)</f>
        <v>0.1434</v>
      </c>
      <c r="T46" s="56">
        <f t="shared" si="0"/>
        <v>0.19639999999999999</v>
      </c>
      <c r="U46" s="54">
        <f t="shared" si="0"/>
        <v>0.24900000000000003</v>
      </c>
      <c r="V46" s="59">
        <f t="shared" si="0"/>
        <v>0.32800000000000001</v>
      </c>
      <c r="W46">
        <f t="shared" si="0"/>
        <v>4.9599999999999998E-2</v>
      </c>
      <c r="X46" s="55">
        <f t="shared" si="0"/>
        <v>0.34960000000000002</v>
      </c>
      <c r="Y46" s="60">
        <f t="shared" si="0"/>
        <v>2.3483999999999998</v>
      </c>
      <c r="Z46" s="62">
        <f t="shared" si="0"/>
        <v>5.1400000000000001E-2</v>
      </c>
      <c r="AA46" s="63">
        <f t="shared" si="0"/>
        <v>1.9205999999999999</v>
      </c>
      <c r="AB46">
        <f t="shared" ref="AB46" si="1">AVERAGE(M55:M59)</f>
        <v>4.2400000000000007E-2</v>
      </c>
      <c r="AC46">
        <f>AVERAGE(N55:N59)</f>
        <v>4.3399999999999994E-2</v>
      </c>
    </row>
    <row r="47" spans="1:29">
      <c r="B47" t="s">
        <v>30</v>
      </c>
      <c r="Q47" s="53" t="s">
        <v>48</v>
      </c>
      <c r="R47">
        <f>AVERAGE(C60:C64)</f>
        <v>4.2999999999999997E-2</v>
      </c>
      <c r="S47" s="55">
        <f t="shared" ref="S47:AC47" si="2">AVERAGE(D60:D64)</f>
        <v>0.24939999999999998</v>
      </c>
      <c r="T47" s="57">
        <f t="shared" si="2"/>
        <v>1.7094</v>
      </c>
      <c r="U47" s="54">
        <f t="shared" si="2"/>
        <v>6.5000000000000002E-2</v>
      </c>
      <c r="V47" s="59">
        <f t="shared" si="2"/>
        <v>0.45600000000000007</v>
      </c>
      <c r="W47">
        <f t="shared" si="2"/>
        <v>4.1800000000000004E-2</v>
      </c>
      <c r="X47" s="55">
        <f t="shared" si="2"/>
        <v>0.32840000000000003</v>
      </c>
      <c r="Y47" s="61">
        <f t="shared" si="2"/>
        <v>3.5202</v>
      </c>
      <c r="Z47" s="62">
        <f t="shared" si="2"/>
        <v>5.5000000000000007E-2</v>
      </c>
      <c r="AA47" s="63">
        <f t="shared" si="2"/>
        <v>2.2684000000000006</v>
      </c>
      <c r="AB47">
        <f t="shared" si="2"/>
        <v>4.2000000000000003E-2</v>
      </c>
      <c r="AC47">
        <f t="shared" si="2"/>
        <v>4.2200000000000001E-2</v>
      </c>
    </row>
    <row r="48" spans="1:29">
      <c r="A48" t="s">
        <v>39</v>
      </c>
      <c r="Q48" s="53" t="s">
        <v>49</v>
      </c>
      <c r="R48">
        <f>AVERAGE(C65:C69)</f>
        <v>4.4199999999999996E-2</v>
      </c>
      <c r="S48" s="55">
        <f t="shared" ref="S48:AC48" si="3">AVERAGE(D65:D69)</f>
        <v>0.27200000000000002</v>
      </c>
      <c r="T48" s="57">
        <f t="shared" si="3"/>
        <v>1.7375999999999998</v>
      </c>
      <c r="U48" s="54">
        <f t="shared" si="3"/>
        <v>8.2400000000000001E-2</v>
      </c>
      <c r="V48" s="59">
        <f t="shared" si="3"/>
        <v>0.371</v>
      </c>
      <c r="W48">
        <f t="shared" si="3"/>
        <v>4.1200000000000001E-2</v>
      </c>
      <c r="X48" s="55">
        <f t="shared" si="3"/>
        <v>0.52959999999999996</v>
      </c>
      <c r="Y48" s="61">
        <f t="shared" si="3"/>
        <v>3.3809999999999993</v>
      </c>
      <c r="Z48" s="62">
        <f t="shared" si="3"/>
        <v>5.5600000000000004E-2</v>
      </c>
      <c r="AA48" s="63">
        <f t="shared" si="3"/>
        <v>2.9716</v>
      </c>
      <c r="AB48">
        <f t="shared" si="3"/>
        <v>4.2999999999999997E-2</v>
      </c>
      <c r="AC48">
        <f t="shared" si="3"/>
        <v>4.2999999999999997E-2</v>
      </c>
    </row>
    <row r="49" spans="1:49">
      <c r="A49" t="s">
        <v>19</v>
      </c>
      <c r="B49" t="s">
        <v>40</v>
      </c>
      <c r="Q49" s="53" t="s">
        <v>50</v>
      </c>
      <c r="R49">
        <f>AVERAGE(C70:C74)</f>
        <v>4.1000000000000002E-2</v>
      </c>
      <c r="S49" s="55">
        <f t="shared" ref="S49:AC49" si="4">AVERAGE(D70:D74)</f>
        <v>0.17840000000000003</v>
      </c>
      <c r="T49" s="57">
        <f t="shared" si="4"/>
        <v>1.7158000000000002</v>
      </c>
      <c r="U49" s="54">
        <f t="shared" si="4"/>
        <v>8.1000000000000003E-2</v>
      </c>
      <c r="V49" s="59">
        <f t="shared" si="4"/>
        <v>0.34939999999999999</v>
      </c>
      <c r="W49">
        <f t="shared" si="4"/>
        <v>4.3000000000000003E-2</v>
      </c>
      <c r="X49" s="55">
        <f t="shared" si="4"/>
        <v>0.71859999999999991</v>
      </c>
      <c r="Y49" s="61">
        <f t="shared" si="4"/>
        <v>4.0169999999999995</v>
      </c>
      <c r="Z49" s="62">
        <f t="shared" si="4"/>
        <v>5.7400000000000007E-2</v>
      </c>
      <c r="AA49" s="63">
        <f t="shared" si="4"/>
        <v>0.11320000000000001</v>
      </c>
      <c r="AB49">
        <f t="shared" si="4"/>
        <v>4.2000000000000003E-2</v>
      </c>
      <c r="AC49">
        <f t="shared" si="4"/>
        <v>4.2999999999999997E-2</v>
      </c>
    </row>
    <row r="50" spans="1:49">
      <c r="B50" t="s">
        <v>21</v>
      </c>
      <c r="Q50" s="53" t="s">
        <v>52</v>
      </c>
      <c r="R50">
        <f>AVERAGE(C75:C79)</f>
        <v>4.0600000000000004E-2</v>
      </c>
      <c r="S50" s="55">
        <f t="shared" ref="S50:AC50" si="5">AVERAGE(D75:D79)</f>
        <v>0.59460000000000002</v>
      </c>
      <c r="T50" s="57">
        <f t="shared" si="5"/>
        <v>0.26600000000000001</v>
      </c>
      <c r="U50">
        <f t="shared" si="5"/>
        <v>4.2000000000000003E-2</v>
      </c>
      <c r="V50" s="58">
        <f t="shared" si="5"/>
        <v>0.92179999999999995</v>
      </c>
      <c r="W50">
        <f t="shared" si="5"/>
        <v>4.2000000000000003E-2</v>
      </c>
      <c r="X50" s="55">
        <f t="shared" si="5"/>
        <v>1.0492000000000001</v>
      </c>
      <c r="Y50" s="61">
        <f>AVERAGE(J75:J79)</f>
        <v>3.9420000000000002</v>
      </c>
      <c r="Z50">
        <f t="shared" si="5"/>
        <v>4.2000000000000003E-2</v>
      </c>
      <c r="AA50" s="64">
        <f t="shared" si="5"/>
        <v>1.3088</v>
      </c>
      <c r="AB50">
        <f t="shared" si="5"/>
        <v>4.2000000000000003E-2</v>
      </c>
      <c r="AC50">
        <f t="shared" si="5"/>
        <v>4.2999999999999997E-2</v>
      </c>
    </row>
    <row r="51" spans="1:49">
      <c r="Q51" s="53" t="s">
        <v>53</v>
      </c>
      <c r="R51">
        <f>AVERAGE(C80:C84)</f>
        <v>4.7799999999999995E-2</v>
      </c>
      <c r="S51" s="55">
        <f t="shared" ref="S51:AC51" si="6">AVERAGE(D80:D84)</f>
        <v>0.66780000000000006</v>
      </c>
      <c r="T51" s="57">
        <f t="shared" si="6"/>
        <v>4.1000000000000002E-2</v>
      </c>
      <c r="U51">
        <f t="shared" si="6"/>
        <v>4.1400000000000006E-2</v>
      </c>
      <c r="V51" s="58">
        <f t="shared" si="6"/>
        <v>0.68840000000000001</v>
      </c>
      <c r="W51">
        <f t="shared" si="6"/>
        <v>4.1000000000000002E-2</v>
      </c>
      <c r="X51" s="55">
        <f t="shared" si="6"/>
        <v>2.2633999999999999</v>
      </c>
      <c r="Y51" s="61">
        <f t="shared" si="6"/>
        <v>2.8677999999999999</v>
      </c>
      <c r="Z51">
        <f t="shared" si="6"/>
        <v>4.1800000000000004E-2</v>
      </c>
      <c r="AA51" s="64">
        <f t="shared" si="6"/>
        <v>1.3572</v>
      </c>
      <c r="AB51">
        <f t="shared" si="6"/>
        <v>4.2999999999999997E-2</v>
      </c>
      <c r="AC51">
        <f t="shared" si="6"/>
        <v>4.3999999999999997E-2</v>
      </c>
    </row>
    <row r="52" spans="1:49">
      <c r="A52" s="3" t="s">
        <v>41</v>
      </c>
      <c r="B52" s="4"/>
      <c r="Q52" s="53" t="s">
        <v>54</v>
      </c>
      <c r="R52">
        <f>AVERAGE(C85:C89)</f>
        <v>4.2999999999999997E-2</v>
      </c>
      <c r="S52" s="55">
        <f t="shared" ref="S52:AC52" si="7">AVERAGE(D85:D89)</f>
        <v>2.0065999999999997</v>
      </c>
      <c r="T52" s="57">
        <f t="shared" si="7"/>
        <v>1.4104000000000001</v>
      </c>
      <c r="U52">
        <f t="shared" si="7"/>
        <v>4.1000000000000002E-2</v>
      </c>
      <c r="V52" s="58">
        <f t="shared" si="7"/>
        <v>1.0047999999999999</v>
      </c>
      <c r="W52">
        <f t="shared" si="7"/>
        <v>4.2000000000000003E-2</v>
      </c>
      <c r="X52" s="55">
        <f t="shared" si="7"/>
        <v>3.6425999999999994</v>
      </c>
      <c r="Y52" s="61">
        <f t="shared" si="7"/>
        <v>3.2603999999999997</v>
      </c>
      <c r="Z52">
        <f t="shared" si="7"/>
        <v>4.2999999999999997E-2</v>
      </c>
      <c r="AA52" s="64">
        <f t="shared" si="7"/>
        <v>1.7507999999999999</v>
      </c>
      <c r="AB52">
        <f t="shared" si="7"/>
        <v>4.2000000000000003E-2</v>
      </c>
      <c r="AC52">
        <f t="shared" si="7"/>
        <v>4.2999999999999997E-2</v>
      </c>
    </row>
    <row r="53" spans="1:49">
      <c r="Q53" s="53" t="s">
        <v>55</v>
      </c>
      <c r="R53">
        <f>AVERAGE(C90:C94)</f>
        <v>4.1000000000000002E-2</v>
      </c>
      <c r="S53" s="55">
        <f t="shared" ref="S53:AC53" si="8">AVERAGE(D90:D94)</f>
        <v>3.0626000000000002</v>
      </c>
      <c r="T53" s="57">
        <f t="shared" si="8"/>
        <v>2.5026000000000002</v>
      </c>
      <c r="U53">
        <f t="shared" si="8"/>
        <v>4.0800000000000003E-2</v>
      </c>
      <c r="V53" s="58">
        <f t="shared" si="8"/>
        <v>0.53900000000000003</v>
      </c>
      <c r="W53">
        <f t="shared" si="8"/>
        <v>4.1000000000000002E-2</v>
      </c>
      <c r="X53" s="55" t="s">
        <v>51</v>
      </c>
      <c r="Y53" s="61">
        <f t="shared" si="8"/>
        <v>3.4686000000000008</v>
      </c>
      <c r="Z53">
        <f t="shared" si="8"/>
        <v>4.5199999999999997E-2</v>
      </c>
      <c r="AA53" s="64">
        <f t="shared" si="8"/>
        <v>0.81899999999999995</v>
      </c>
      <c r="AB53">
        <f t="shared" si="8"/>
        <v>4.3399999999999994E-2</v>
      </c>
      <c r="AC53">
        <f t="shared" si="8"/>
        <v>4.2999999999999997E-2</v>
      </c>
    </row>
    <row r="54" spans="1:49">
      <c r="B54" s="5"/>
      <c r="C54" s="6">
        <v>1</v>
      </c>
      <c r="D54" s="6">
        <v>2</v>
      </c>
      <c r="E54" s="6">
        <v>3</v>
      </c>
      <c r="F54" s="6">
        <v>4</v>
      </c>
      <c r="G54" s="6">
        <v>5</v>
      </c>
      <c r="H54" s="6">
        <v>6</v>
      </c>
      <c r="I54" s="6">
        <v>7</v>
      </c>
      <c r="J54" s="6">
        <v>8</v>
      </c>
      <c r="K54" s="6">
        <v>9</v>
      </c>
      <c r="L54" s="6">
        <v>10</v>
      </c>
      <c r="M54" s="6">
        <v>11</v>
      </c>
      <c r="N54" s="6">
        <v>12</v>
      </c>
    </row>
    <row r="55" spans="1:49" ht="17">
      <c r="B55" s="101" t="s">
        <v>42</v>
      </c>
      <c r="C55" s="7">
        <v>4.1000000000000002E-2</v>
      </c>
      <c r="D55" s="7">
        <v>0.14399999999999999</v>
      </c>
      <c r="E55" s="7">
        <v>0.19700000000000001</v>
      </c>
      <c r="F55" s="7">
        <v>0.25</v>
      </c>
      <c r="G55" s="8">
        <v>0.32900000000000001</v>
      </c>
      <c r="H55" s="7">
        <v>0.05</v>
      </c>
      <c r="I55" s="8">
        <v>0.35</v>
      </c>
      <c r="J55" s="9">
        <v>2.3439999999999999</v>
      </c>
      <c r="K55" s="7">
        <v>5.1999999999999998E-2</v>
      </c>
      <c r="L55" s="10">
        <v>1.9219999999999999</v>
      </c>
      <c r="M55" s="7">
        <v>4.2999999999999997E-2</v>
      </c>
      <c r="N55" s="7">
        <v>4.3999999999999997E-2</v>
      </c>
      <c r="O55" s="11" t="s">
        <v>43</v>
      </c>
      <c r="Q55" s="95" t="s">
        <v>72</v>
      </c>
      <c r="R55" s="95"/>
      <c r="S55" s="95"/>
      <c r="T55" s="95"/>
      <c r="U55" s="95"/>
      <c r="V55" s="95" t="s">
        <v>74</v>
      </c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</row>
    <row r="56" spans="1:49">
      <c r="B56" s="102"/>
      <c r="C56" s="12">
        <v>4.2000000000000003E-2</v>
      </c>
      <c r="D56" s="12">
        <v>0.14399999999999999</v>
      </c>
      <c r="E56" s="12">
        <v>0.19700000000000001</v>
      </c>
      <c r="F56" s="12">
        <v>0.249</v>
      </c>
      <c r="G56" s="13">
        <v>0.32800000000000001</v>
      </c>
      <c r="H56" s="12">
        <v>0.05</v>
      </c>
      <c r="I56" s="13">
        <v>0.34899999999999998</v>
      </c>
      <c r="J56" s="14">
        <v>2.3490000000000002</v>
      </c>
      <c r="K56" s="12">
        <v>5.1999999999999998E-2</v>
      </c>
      <c r="L56" s="15">
        <v>1.923</v>
      </c>
      <c r="M56" s="12">
        <v>4.2999999999999997E-2</v>
      </c>
      <c r="N56" s="12">
        <v>4.3999999999999997E-2</v>
      </c>
      <c r="O56" s="11" t="s">
        <v>44</v>
      </c>
      <c r="Q56" s="100" t="s">
        <v>58</v>
      </c>
      <c r="R56" s="100"/>
      <c r="S56" s="100"/>
      <c r="T56" s="100" t="s">
        <v>73</v>
      </c>
      <c r="U56" s="100"/>
      <c r="V56" s="92" t="s">
        <v>75</v>
      </c>
      <c r="W56" s="92"/>
      <c r="X56" s="92"/>
      <c r="Y56" s="92"/>
      <c r="Z56" s="92"/>
      <c r="AA56" s="92"/>
      <c r="AB56" s="93" t="s">
        <v>82</v>
      </c>
      <c r="AC56" s="93"/>
      <c r="AD56" s="93"/>
      <c r="AE56" s="93"/>
      <c r="AF56" s="93"/>
      <c r="AG56" s="93"/>
      <c r="AH56" s="96" t="s">
        <v>83</v>
      </c>
      <c r="AI56" s="96"/>
      <c r="AJ56" s="96"/>
      <c r="AK56" s="96"/>
      <c r="AL56" s="96"/>
      <c r="AM56" s="96"/>
      <c r="AN56" s="97" t="s">
        <v>84</v>
      </c>
      <c r="AO56" s="97"/>
      <c r="AP56" s="97"/>
      <c r="AQ56" s="97"/>
      <c r="AR56" s="97"/>
      <c r="AS56" s="97"/>
      <c r="AT56" s="98" t="s">
        <v>85</v>
      </c>
      <c r="AU56" s="98"/>
      <c r="AV56" s="98"/>
      <c r="AW56" s="98"/>
    </row>
    <row r="57" spans="1:49">
      <c r="B57" s="102"/>
      <c r="C57" s="12">
        <v>4.2000000000000003E-2</v>
      </c>
      <c r="D57" s="12">
        <v>0.14299999999999999</v>
      </c>
      <c r="E57" s="12">
        <v>0.19600000000000001</v>
      </c>
      <c r="F57" s="12">
        <v>0.249</v>
      </c>
      <c r="G57" s="13">
        <v>0.32800000000000001</v>
      </c>
      <c r="H57" s="12">
        <v>4.9000000000000002E-2</v>
      </c>
      <c r="I57" s="13">
        <v>0.34899999999999998</v>
      </c>
      <c r="J57" s="14">
        <v>2.3490000000000002</v>
      </c>
      <c r="K57" s="12">
        <v>5.0999999999999997E-2</v>
      </c>
      <c r="L57" s="16">
        <v>1.921</v>
      </c>
      <c r="M57" s="12">
        <v>4.2000000000000003E-2</v>
      </c>
      <c r="N57" s="12">
        <v>4.2999999999999997E-2</v>
      </c>
      <c r="O57" s="11" t="s">
        <v>45</v>
      </c>
      <c r="Q57" s="82" t="s">
        <v>59</v>
      </c>
      <c r="R57" s="82" t="s">
        <v>60</v>
      </c>
      <c r="S57" s="55" t="s">
        <v>69</v>
      </c>
      <c r="T57" s="82" t="s">
        <v>70</v>
      </c>
      <c r="U57" s="82" t="s">
        <v>71</v>
      </c>
      <c r="V57" s="67" t="s">
        <v>76</v>
      </c>
      <c r="W57" s="67" t="s">
        <v>77</v>
      </c>
      <c r="X57" s="67" t="s">
        <v>78</v>
      </c>
      <c r="Y57" s="67" t="s">
        <v>92</v>
      </c>
      <c r="Z57" s="67" t="s">
        <v>79</v>
      </c>
      <c r="AA57" s="67" t="s">
        <v>93</v>
      </c>
      <c r="AB57" s="72" t="s">
        <v>76</v>
      </c>
      <c r="AC57" s="72" t="s">
        <v>77</v>
      </c>
      <c r="AD57" s="72" t="s">
        <v>78</v>
      </c>
      <c r="AE57" s="72" t="s">
        <v>90</v>
      </c>
      <c r="AF57" s="72" t="s">
        <v>79</v>
      </c>
      <c r="AG57" s="72" t="s">
        <v>91</v>
      </c>
      <c r="AH57" s="76" t="s">
        <v>76</v>
      </c>
      <c r="AI57" s="76" t="s">
        <v>77</v>
      </c>
      <c r="AJ57" s="76" t="s">
        <v>78</v>
      </c>
      <c r="AK57" s="76" t="s">
        <v>90</v>
      </c>
      <c r="AL57" s="76" t="s">
        <v>79</v>
      </c>
      <c r="AM57" s="76" t="s">
        <v>91</v>
      </c>
      <c r="AN57" s="78" t="s">
        <v>76</v>
      </c>
      <c r="AO57" s="78" t="s">
        <v>77</v>
      </c>
      <c r="AP57" s="78" t="s">
        <v>78</v>
      </c>
      <c r="AQ57" s="78" t="s">
        <v>90</v>
      </c>
      <c r="AR57" s="78" t="s">
        <v>79</v>
      </c>
      <c r="AS57" s="78" t="s">
        <v>91</v>
      </c>
      <c r="AT57" s="80" t="s">
        <v>76</v>
      </c>
      <c r="AU57" s="80" t="s">
        <v>77</v>
      </c>
      <c r="AV57" s="80" t="s">
        <v>78</v>
      </c>
      <c r="AW57" s="80" t="s">
        <v>79</v>
      </c>
    </row>
    <row r="58" spans="1:49">
      <c r="B58" s="102"/>
      <c r="C58" s="12">
        <v>4.2000000000000003E-2</v>
      </c>
      <c r="D58" s="12">
        <v>0.14299999999999999</v>
      </c>
      <c r="E58" s="12">
        <v>0.19600000000000001</v>
      </c>
      <c r="F58" s="12">
        <v>0.249</v>
      </c>
      <c r="G58" s="13">
        <v>0.32800000000000001</v>
      </c>
      <c r="H58" s="12">
        <v>0.05</v>
      </c>
      <c r="I58" s="13">
        <v>0.35</v>
      </c>
      <c r="J58" s="17">
        <v>2.35</v>
      </c>
      <c r="K58" s="12">
        <v>5.0999999999999997E-2</v>
      </c>
      <c r="L58" s="15">
        <v>1.919</v>
      </c>
      <c r="M58" s="12">
        <v>4.2000000000000003E-2</v>
      </c>
      <c r="N58" s="12">
        <v>4.2999999999999997E-2</v>
      </c>
      <c r="O58" s="11" t="s">
        <v>46</v>
      </c>
      <c r="Q58" s="55">
        <v>0</v>
      </c>
      <c r="R58" s="55" t="s">
        <v>61</v>
      </c>
      <c r="S58" s="83">
        <f>Q58/2.412*20</f>
        <v>0</v>
      </c>
      <c r="T58" s="55">
        <f t="shared" ref="T58:T65" si="9">S46</f>
        <v>0.1434</v>
      </c>
      <c r="U58" s="55">
        <f t="shared" ref="U58:U65" si="10">X46</f>
        <v>0.34960000000000002</v>
      </c>
      <c r="V58" s="57">
        <f>T47</f>
        <v>1.7094</v>
      </c>
      <c r="W58" s="57">
        <f>Y47</f>
        <v>3.5202</v>
      </c>
      <c r="X58" s="68">
        <f>3.0677*V58^3-10.304*V58^2+31.258*V58-4.333</f>
        <v>34.313645377199734</v>
      </c>
      <c r="Y58" s="68">
        <f>(X58*(7828.8*50)/1000000)/10</f>
        <v>1.3431733346451065</v>
      </c>
      <c r="Z58" s="68">
        <f t="shared" ref="Z58:Z64" si="11">1.6644*W58^3-7.5869*W58^2+18.393*W58-5.3391</f>
        <v>37.99639222863587</v>
      </c>
      <c r="AA58" s="68">
        <f>Z58*(7828.8*50)/1000000</f>
        <v>14.873307773977226</v>
      </c>
      <c r="AB58" s="73">
        <f>V46</f>
        <v>0.32800000000000001</v>
      </c>
      <c r="AC58" s="73">
        <f>AA46</f>
        <v>1.9205999999999999</v>
      </c>
      <c r="AD58" s="74">
        <f>3.0677*AB58^3-10.304*AB58^2+31.258*AB58-4.333</f>
        <v>4.9193300872704011</v>
      </c>
      <c r="AE58" s="74">
        <f>(AD58*(7828.8*50)/1000000)/10</f>
        <v>0.19256225693611256</v>
      </c>
      <c r="AF58" s="74">
        <f>1.6644*AC58^3-7.5869*AC58^2+18.393*AC58-5.3391</f>
        <v>13.792149089463352</v>
      </c>
      <c r="AG58" s="74">
        <f>AF58*(7828.8*50)/1000000</f>
        <v>5.398798839579535</v>
      </c>
      <c r="AH58" s="75">
        <f>V50</f>
        <v>0.92179999999999995</v>
      </c>
      <c r="AI58" s="75">
        <f>AA50</f>
        <v>1.3088</v>
      </c>
      <c r="AJ58" s="77">
        <f>3.0677*AH58^3-10.304*AH58^2+31.258*AH58-4.333</f>
        <v>18.127988302043306</v>
      </c>
      <c r="AK58" s="77">
        <f>(AJ58*(7828.8*50)/1000000)/10</f>
        <v>0.70960197409518311</v>
      </c>
      <c r="AL58" s="77">
        <f>1.6644*AI58^3-7.5869*AI58^2+18.393*AI58-5.3391</f>
        <v>9.4690710785364001</v>
      </c>
      <c r="AM58" s="77">
        <f>AL58*(7828.8*50)/1000000</f>
        <v>3.7065731829822881</v>
      </c>
      <c r="AN58" s="54">
        <f>U46</f>
        <v>0.24900000000000003</v>
      </c>
      <c r="AO58" s="54">
        <f>Z46</f>
        <v>5.1400000000000001E-2</v>
      </c>
      <c r="AP58" s="79">
        <f>3.0677*AN58^3-10.304*AN58^2+31.258*AN58-4.333</f>
        <v>2.8587436124572996</v>
      </c>
      <c r="AQ58" s="79">
        <f>(AP58*(7828.8*50)/1000000)/10</f>
        <v>0.11190265996602852</v>
      </c>
      <c r="AR58" s="79">
        <f>1.6644*AO58^3-7.5869*AO58^2+18.393*AO58-5.3391</f>
        <v>-4.4135180662232862</v>
      </c>
      <c r="AS58" s="79">
        <f>AR58*(7828.8*50)/1000000</f>
        <v>-1.7276275118424431</v>
      </c>
      <c r="AT58" s="81"/>
      <c r="AU58" s="81"/>
      <c r="AV58" s="81"/>
      <c r="AW58" s="81"/>
    </row>
    <row r="59" spans="1:49">
      <c r="B59" s="103"/>
      <c r="C59" s="18">
        <v>4.2000000000000003E-2</v>
      </c>
      <c r="D59" s="18">
        <v>0.14299999999999999</v>
      </c>
      <c r="E59" s="18">
        <v>0.19600000000000001</v>
      </c>
      <c r="F59" s="18">
        <v>0.248</v>
      </c>
      <c r="G59" s="19">
        <v>0.32700000000000001</v>
      </c>
      <c r="H59" s="18">
        <v>4.9000000000000002E-2</v>
      </c>
      <c r="I59" s="19">
        <v>0.35</v>
      </c>
      <c r="J59" s="20">
        <v>2.35</v>
      </c>
      <c r="K59" s="18">
        <v>5.0999999999999997E-2</v>
      </c>
      <c r="L59" s="21">
        <v>1.9179999999999999</v>
      </c>
      <c r="M59" s="18">
        <v>4.2000000000000003E-2</v>
      </c>
      <c r="N59" s="18">
        <v>4.2999999999999997E-2</v>
      </c>
      <c r="O59" s="11" t="s">
        <v>47</v>
      </c>
      <c r="Q59" s="55">
        <v>0.1</v>
      </c>
      <c r="R59" s="55" t="s">
        <v>62</v>
      </c>
      <c r="S59" s="83">
        <f>Q59/2.412*20</f>
        <v>0.82918739635157557</v>
      </c>
      <c r="T59" s="55">
        <f t="shared" si="9"/>
        <v>0.24939999999999998</v>
      </c>
      <c r="U59" s="55">
        <f t="shared" si="10"/>
        <v>0.32840000000000003</v>
      </c>
      <c r="V59" s="57">
        <f t="shared" ref="V59:V64" si="12">T48</f>
        <v>1.7375999999999998</v>
      </c>
      <c r="W59" s="57">
        <f t="shared" ref="W59:W64" si="13">Y48</f>
        <v>3.3809999999999993</v>
      </c>
      <c r="X59" s="68">
        <f t="shared" ref="X59:X64" si="14">3.0677*V59^3-10.304*V59^2+31.258*V59-4.333</f>
        <v>34.964447543157547</v>
      </c>
      <c r="Y59" s="68">
        <f t="shared" ref="Y59:Y64" si="15">(X59*(7828.8*50)/1000000)/10</f>
        <v>1.368648334629359</v>
      </c>
      <c r="Z59" s="68">
        <f t="shared" si="11"/>
        <v>34.447545998660388</v>
      </c>
      <c r="AA59" s="68">
        <f t="shared" ref="AA59:AA64" si="16">Z59*(7828.8*50)/1000000</f>
        <v>13.484147405715621</v>
      </c>
      <c r="AB59" s="73">
        <f>V47</f>
        <v>0.45600000000000007</v>
      </c>
      <c r="AC59" s="73">
        <f>AA47</f>
        <v>2.2684000000000006</v>
      </c>
      <c r="AD59" s="74">
        <f>3.0677*AB59^3-10.304*AB59^2+31.258*AB59-4.333</f>
        <v>8.0689511378432019</v>
      </c>
      <c r="AE59" s="74">
        <f t="shared" ref="AE59:AE61" si="17">(AD59*(7828.8*50)/1000000)/10</f>
        <v>0.31585102333973436</v>
      </c>
      <c r="AF59" s="74">
        <f>1.6644*AC59^3-7.5869*AC59^2+18.393*AC59-5.3391</f>
        <v>16.771622827554459</v>
      </c>
      <c r="AG59" s="74">
        <f t="shared" ref="AG59:AG61" si="18">AF59*(7828.8*50)/1000000</f>
        <v>6.5650840396179175</v>
      </c>
      <c r="AH59" s="75">
        <f>V51</f>
        <v>0.68840000000000001</v>
      </c>
      <c r="AI59" s="75">
        <f>AA51</f>
        <v>1.3572</v>
      </c>
      <c r="AJ59" s="77">
        <f>3.0677*AH59^3-10.304*AH59^2+31.258*AH59-4.333</f>
        <v>13.302770403394538</v>
      </c>
      <c r="AK59" s="77">
        <f t="shared" ref="AK59:AK61" si="19">(AJ59*(7828.8*50)/1000000)/10</f>
        <v>0.52072364467047583</v>
      </c>
      <c r="AL59" s="77">
        <f>1.6644*AI59^3-7.5869*AI59^2+18.393*AI59-5.3391</f>
        <v>9.8097906948467717</v>
      </c>
      <c r="AM59" s="77">
        <f t="shared" ref="AM59:AM61" si="20">AL59*(7828.8*50)/1000000</f>
        <v>3.8399444695908205</v>
      </c>
      <c r="AN59" s="54">
        <f>U47</f>
        <v>6.5000000000000002E-2</v>
      </c>
      <c r="AO59" s="54">
        <f>Z47</f>
        <v>5.5000000000000007E-2</v>
      </c>
      <c r="AP59" s="79">
        <f>3.0677*AN59^3-10.304*AN59^2+31.258*AN59-4.333</f>
        <v>-2.3439219328875005</v>
      </c>
      <c r="AQ59" s="79">
        <f t="shared" ref="AQ59:AQ61" si="21">(AP59*(7828.8*50)/1000000)/10</f>
        <v>-9.1750480140948318E-2</v>
      </c>
      <c r="AR59" s="79">
        <f>1.6644*AO59^3-7.5869*AO59^2+18.393*AO59-5.3391</f>
        <v>-4.3501584579500001</v>
      </c>
      <c r="AS59" s="79">
        <f t="shared" ref="AS59:AS61" si="22">AR59*(7828.8*50)/1000000</f>
        <v>-1.702826026779948</v>
      </c>
    </row>
    <row r="60" spans="1:49">
      <c r="B60" s="101" t="s">
        <v>48</v>
      </c>
      <c r="C60" s="7">
        <v>4.2999999999999997E-2</v>
      </c>
      <c r="D60" s="7">
        <v>0.25</v>
      </c>
      <c r="E60" s="22">
        <v>1.706</v>
      </c>
      <c r="F60" s="7">
        <v>6.5000000000000002E-2</v>
      </c>
      <c r="G60" s="8">
        <v>0.45800000000000002</v>
      </c>
      <c r="H60" s="7">
        <v>4.2000000000000003E-2</v>
      </c>
      <c r="I60" s="8">
        <v>0.33100000000000002</v>
      </c>
      <c r="J60" s="23">
        <v>3.5409999999999999</v>
      </c>
      <c r="K60" s="7">
        <v>5.5E-2</v>
      </c>
      <c r="L60" s="9">
        <v>2.2629999999999999</v>
      </c>
      <c r="M60" s="7">
        <v>4.2000000000000003E-2</v>
      </c>
      <c r="N60" s="7">
        <v>4.2999999999999997E-2</v>
      </c>
      <c r="O60" s="11" t="s">
        <v>43</v>
      </c>
      <c r="Q60" s="55">
        <v>0.2</v>
      </c>
      <c r="R60" s="55" t="s">
        <v>63</v>
      </c>
      <c r="S60" s="83">
        <f t="shared" ref="S60:S65" si="23">Q60/2.412*20</f>
        <v>1.6583747927031511</v>
      </c>
      <c r="T60" s="55">
        <f t="shared" si="9"/>
        <v>0.27200000000000002</v>
      </c>
      <c r="U60" s="55">
        <f t="shared" si="10"/>
        <v>0.52959999999999996</v>
      </c>
      <c r="V60" s="57">
        <f t="shared" si="12"/>
        <v>1.7158000000000002</v>
      </c>
      <c r="W60" s="57">
        <f t="shared" si="13"/>
        <v>4.0169999999999995</v>
      </c>
      <c r="X60" s="68">
        <f t="shared" si="14"/>
        <v>34.460573066808735</v>
      </c>
      <c r="Y60" s="68">
        <f t="shared" si="15"/>
        <v>1.3489246721271611</v>
      </c>
      <c r="Z60" s="68">
        <f t="shared" si="11"/>
        <v>54.006700702297181</v>
      </c>
      <c r="AA60" s="68">
        <f t="shared" si="16"/>
        <v>21.140382922907207</v>
      </c>
      <c r="AB60" s="73">
        <f>V48</f>
        <v>0.371</v>
      </c>
      <c r="AC60" s="73">
        <f>AA48</f>
        <v>2.9716</v>
      </c>
      <c r="AD60" s="74">
        <f>3.0677*AB60^3-10.304*AB60^2+31.258*AB60-4.333</f>
        <v>6.0021166567046986</v>
      </c>
      <c r="AE60" s="74">
        <f t="shared" si="17"/>
        <v>0.23494685441004873</v>
      </c>
      <c r="AF60" s="74">
        <f>1.6644*AC60^3-7.5869*AC60^2+18.393*AC60-5.3391</f>
        <v>25.996709170859624</v>
      </c>
      <c r="AG60" s="74">
        <f t="shared" si="18"/>
        <v>10.176151837841291</v>
      </c>
      <c r="AH60" s="75">
        <f>V52</f>
        <v>1.0047999999999999</v>
      </c>
      <c r="AI60" s="75">
        <f>AA52</f>
        <v>1.7507999999999999</v>
      </c>
      <c r="AJ60" s="77">
        <f>3.0677*AH60^3-10.304*AH60^2+31.258*AH60-4.333</f>
        <v>19.783969854527072</v>
      </c>
      <c r="AK60" s="77">
        <f t="shared" si="19"/>
        <v>0.77442371598560766</v>
      </c>
      <c r="AL60" s="77">
        <f>1.6644*AI60^3-7.5869*AI60^2+18.393*AI60-5.3391</f>
        <v>12.539617657620171</v>
      </c>
      <c r="AM60" s="77">
        <f t="shared" si="20"/>
        <v>4.9085079358988395</v>
      </c>
      <c r="AN60" s="54">
        <f>U48</f>
        <v>8.2400000000000001E-2</v>
      </c>
      <c r="AO60" s="54">
        <f>Z48</f>
        <v>5.5600000000000004E-2</v>
      </c>
      <c r="AP60" s="79">
        <f>3.0677*AN60^3-10.304*AN60^2+31.258*AN60-4.333</f>
        <v>-1.8255861818276355</v>
      </c>
      <c r="AQ60" s="79">
        <f t="shared" si="21"/>
        <v>-7.1460745501460962E-2</v>
      </c>
      <c r="AR60" s="79">
        <f>1.6644*AO60^3-7.5869*AO60^2+18.393*AO60-5.3391</f>
        <v>-4.3396169627511298</v>
      </c>
      <c r="AS60" s="79">
        <f t="shared" si="22"/>
        <v>-1.6986996638993022</v>
      </c>
    </row>
    <row r="61" spans="1:49">
      <c r="B61" s="102"/>
      <c r="C61" s="12">
        <v>4.2999999999999997E-2</v>
      </c>
      <c r="D61" s="12">
        <v>0.25</v>
      </c>
      <c r="E61" s="16">
        <v>1.7090000000000001</v>
      </c>
      <c r="F61" s="12">
        <v>6.5000000000000002E-2</v>
      </c>
      <c r="G61" s="13">
        <v>0.45700000000000002</v>
      </c>
      <c r="H61" s="12">
        <v>4.2000000000000003E-2</v>
      </c>
      <c r="I61" s="13">
        <v>0.33</v>
      </c>
      <c r="J61" s="24">
        <v>3.5350000000000001</v>
      </c>
      <c r="K61" s="12">
        <v>5.5E-2</v>
      </c>
      <c r="L61" s="14">
        <v>2.2650000000000001</v>
      </c>
      <c r="M61" s="12">
        <v>4.2000000000000003E-2</v>
      </c>
      <c r="N61" s="12">
        <v>4.2000000000000003E-2</v>
      </c>
      <c r="O61" s="11" t="s">
        <v>44</v>
      </c>
      <c r="Q61" s="55">
        <v>0.5</v>
      </c>
      <c r="R61" s="55" t="s">
        <v>64</v>
      </c>
      <c r="S61" s="83">
        <f t="shared" si="23"/>
        <v>4.1459369817578775</v>
      </c>
      <c r="T61" s="55">
        <f t="shared" si="9"/>
        <v>0.17840000000000003</v>
      </c>
      <c r="U61" s="55">
        <f t="shared" si="10"/>
        <v>0.71859999999999991</v>
      </c>
      <c r="V61" s="57">
        <v>1.7</v>
      </c>
      <c r="W61" s="57">
        <f t="shared" si="13"/>
        <v>3.9420000000000002</v>
      </c>
      <c r="X61" s="68">
        <f t="shared" si="14"/>
        <v>34.0986501</v>
      </c>
      <c r="Y61" s="68">
        <f t="shared" si="15"/>
        <v>1.3347575595144001</v>
      </c>
      <c r="Z61" s="68">
        <f t="shared" si="11"/>
        <v>51.225279423187203</v>
      </c>
      <c r="AA61" s="68">
        <f t="shared" si="16"/>
        <v>20.051623377412398</v>
      </c>
      <c r="AB61" s="73">
        <f>V49</f>
        <v>0.34939999999999999</v>
      </c>
      <c r="AC61" s="73">
        <f>AA49</f>
        <v>0.11320000000000001</v>
      </c>
      <c r="AD61" s="74">
        <f>3.0677*AB61^3-10.304*AB61^2+31.258*AB61-4.333</f>
        <v>5.4614815391379761</v>
      </c>
      <c r="AE61" s="74">
        <f t="shared" si="17"/>
        <v>0.21378423336801694</v>
      </c>
      <c r="AF61" s="74">
        <f>1.6644*AC61^3-7.5869*AC61^2+18.393*AC61-5.3391</f>
        <v>-3.3518184254724606</v>
      </c>
      <c r="AG61" s="74">
        <f t="shared" si="18"/>
        <v>-1.31203580446694</v>
      </c>
      <c r="AH61" s="75">
        <f>V53</f>
        <v>0.53900000000000003</v>
      </c>
      <c r="AI61" s="75">
        <f>AA53</f>
        <v>0.81899999999999995</v>
      </c>
      <c r="AJ61" s="77">
        <f>3.0677*AH61^3-10.304*AH61^2+31.258*AH61-4.333</f>
        <v>10.001907271446301</v>
      </c>
      <c r="AK61" s="77">
        <f t="shared" si="19"/>
        <v>0.39151465823349402</v>
      </c>
      <c r="AL61" s="77">
        <f>1.6644*AI61^3-7.5869*AI61^2+18.393*AI61-5.3391</f>
        <v>5.5501139333796008</v>
      </c>
      <c r="AM61" s="77">
        <f t="shared" si="20"/>
        <v>2.172536598082111</v>
      </c>
      <c r="AN61" s="54">
        <f>U49</f>
        <v>8.1000000000000003E-2</v>
      </c>
      <c r="AO61" s="54">
        <f>Z49</f>
        <v>5.7400000000000007E-2</v>
      </c>
      <c r="AP61" s="79">
        <f>3.0677*AN61^3-10.304*AN61^2+31.258*AN61-4.333</f>
        <v>-1.8670762424443001</v>
      </c>
      <c r="AQ61" s="79">
        <f t="shared" si="21"/>
        <v>-7.3084832434239674E-2</v>
      </c>
      <c r="AR61" s="79">
        <f>1.6644*AO61^3-7.5869*AO61^2+18.393*AO61-5.3391</f>
        <v>-4.3080240446075742</v>
      </c>
      <c r="AS61" s="79">
        <f t="shared" si="22"/>
        <v>-1.6863329320211888</v>
      </c>
    </row>
    <row r="62" spans="1:49">
      <c r="B62" s="102"/>
      <c r="C62" s="12">
        <v>4.2999999999999997E-2</v>
      </c>
      <c r="D62" s="12">
        <v>0.249</v>
      </c>
      <c r="E62" s="25">
        <v>1.71</v>
      </c>
      <c r="F62" s="12">
        <v>6.5000000000000002E-2</v>
      </c>
      <c r="G62" s="13">
        <v>0.45600000000000002</v>
      </c>
      <c r="H62" s="12">
        <v>4.2000000000000003E-2</v>
      </c>
      <c r="I62" s="13">
        <v>0.32800000000000001</v>
      </c>
      <c r="J62" s="26">
        <v>3.51</v>
      </c>
      <c r="K62" s="12">
        <v>5.5E-2</v>
      </c>
      <c r="L62" s="15">
        <v>2.2690000000000001</v>
      </c>
      <c r="M62" s="12">
        <v>4.2000000000000003E-2</v>
      </c>
      <c r="N62" s="12">
        <v>4.2000000000000003E-2</v>
      </c>
      <c r="O62" s="11" t="s">
        <v>45</v>
      </c>
      <c r="Q62" s="55">
        <v>1</v>
      </c>
      <c r="R62" s="84" t="s">
        <v>65</v>
      </c>
      <c r="S62" s="83">
        <f t="shared" si="23"/>
        <v>8.291873963515755</v>
      </c>
      <c r="T62" s="55">
        <f t="shared" si="9"/>
        <v>0.59460000000000002</v>
      </c>
      <c r="U62" s="55">
        <f t="shared" si="10"/>
        <v>1.0492000000000001</v>
      </c>
      <c r="V62" s="57">
        <v>1.7</v>
      </c>
      <c r="W62" s="57">
        <f t="shared" si="13"/>
        <v>2.8677999999999999</v>
      </c>
      <c r="X62" s="68">
        <f>3.0677*V62^3-10.304*V62^2+31.258*V62-4.333</f>
        <v>34.0986501</v>
      </c>
      <c r="Y62" s="68">
        <f>(X62*(7828.8*50)/1000000)/10</f>
        <v>1.3347575595144001</v>
      </c>
      <c r="Z62" s="68">
        <f t="shared" si="11"/>
        <v>24.267420661648032</v>
      </c>
      <c r="AA62" s="68">
        <f t="shared" si="16"/>
        <v>9.4992391437955046</v>
      </c>
      <c r="AC62" s="85" t="s">
        <v>80</v>
      </c>
      <c r="AD62" s="86">
        <f>AVERAGE(AD58:AD61)</f>
        <v>6.1129698552390703</v>
      </c>
      <c r="AE62" s="86">
        <f>AVERAGE(AE58:AE61)</f>
        <v>0.23928609201347817</v>
      </c>
      <c r="AF62" s="86">
        <f>AVERAGE(AF58:AF61)</f>
        <v>13.302165665601244</v>
      </c>
      <c r="AG62" s="86">
        <f>AVERAGE(AG58:AG61)</f>
        <v>5.206999728142951</v>
      </c>
      <c r="AI62" s="87" t="s">
        <v>80</v>
      </c>
      <c r="AJ62" s="88">
        <f>AVERAGE(AJ58:AJ61)</f>
        <v>15.304158957852804</v>
      </c>
      <c r="AK62" s="88">
        <f>AVERAGE(AK58:AK61)</f>
        <v>0.59906599824619011</v>
      </c>
      <c r="AL62" s="88">
        <f>AVERAGE(AL58:AL61)</f>
        <v>9.3421483410957347</v>
      </c>
      <c r="AM62" s="88">
        <f>AVERAGE(AM58:AM61)</f>
        <v>3.6568905466385146</v>
      </c>
      <c r="AO62" s="89" t="s">
        <v>80</v>
      </c>
      <c r="AP62" s="90">
        <f>AVERAGE(AP58:AP61)</f>
        <v>-0.79446018617553416</v>
      </c>
      <c r="AQ62" s="90">
        <f>AVERAGE(AQ58:AQ61)</f>
        <v>-3.1098349527655108E-2</v>
      </c>
      <c r="AR62" s="90">
        <f>AVERAGE(AR58:AR61)</f>
        <v>-4.352829382882998</v>
      </c>
      <c r="AS62" s="90">
        <f>AVERAGE(AS58:AS61)</f>
        <v>-1.7038715336357204</v>
      </c>
    </row>
    <row r="63" spans="1:49">
      <c r="B63" s="102"/>
      <c r="C63" s="12">
        <v>4.2999999999999997E-2</v>
      </c>
      <c r="D63" s="12">
        <v>0.249</v>
      </c>
      <c r="E63" s="16">
        <v>1.7110000000000001</v>
      </c>
      <c r="F63" s="12">
        <v>6.5000000000000002E-2</v>
      </c>
      <c r="G63" s="13">
        <v>0.45500000000000002</v>
      </c>
      <c r="H63" s="12">
        <v>4.2000000000000003E-2</v>
      </c>
      <c r="I63" s="13">
        <v>0.32700000000000001</v>
      </c>
      <c r="J63" s="24">
        <v>3.516</v>
      </c>
      <c r="K63" s="12">
        <v>5.5E-2</v>
      </c>
      <c r="L63" s="14">
        <v>2.2709999999999999</v>
      </c>
      <c r="M63" s="12">
        <v>4.2000000000000003E-2</v>
      </c>
      <c r="N63" s="12">
        <v>4.2000000000000003E-2</v>
      </c>
      <c r="O63" s="11" t="s">
        <v>46</v>
      </c>
      <c r="Q63" s="55">
        <v>2</v>
      </c>
      <c r="R63" s="84" t="s">
        <v>66</v>
      </c>
      <c r="S63" s="83">
        <f t="shared" si="23"/>
        <v>16.58374792703151</v>
      </c>
      <c r="T63" s="55">
        <f t="shared" si="9"/>
        <v>0.66780000000000006</v>
      </c>
      <c r="U63" s="55">
        <f t="shared" si="10"/>
        <v>2.2633999999999999</v>
      </c>
      <c r="V63" s="57">
        <f t="shared" si="12"/>
        <v>1.4104000000000001</v>
      </c>
      <c r="W63" s="57">
        <f t="shared" si="13"/>
        <v>3.2603999999999997</v>
      </c>
      <c r="X63" s="68">
        <f t="shared" si="14"/>
        <v>27.863038050719695</v>
      </c>
      <c r="Y63" s="68">
        <f t="shared" si="15"/>
        <v>1.0906707614573716</v>
      </c>
      <c r="Z63" s="68">
        <f t="shared" si="11"/>
        <v>31.665102262783641</v>
      </c>
      <c r="AA63" s="68">
        <f t="shared" si="16"/>
        <v>12.394987629744028</v>
      </c>
      <c r="AC63" s="73" t="s">
        <v>81</v>
      </c>
      <c r="AD63" s="74">
        <f>STDEV(AD58:AD61)</f>
        <v>1.3768761904174613</v>
      </c>
      <c r="AE63" s="74">
        <f>STDEV(AE58:AE61)</f>
        <v>5.3896441597701288E-2</v>
      </c>
      <c r="AF63" s="74">
        <f>STDEV(AF58:AF61)</f>
        <v>12.258110752571429</v>
      </c>
      <c r="AG63" s="74">
        <f>STDEV(AG58:AG61)</f>
        <v>4.798314872986559</v>
      </c>
      <c r="AI63" s="75" t="s">
        <v>81</v>
      </c>
      <c r="AJ63" s="77">
        <f>STDEV(AJ58:AJ61)</f>
        <v>4.4781747370623366</v>
      </c>
      <c r="AK63" s="77">
        <f>STDEV(AK58:AK61)</f>
        <v>0.17529367190756823</v>
      </c>
      <c r="AL63" s="77">
        <f>STDEV(AL58:AL61)</f>
        <v>2.8773908164469426</v>
      </c>
      <c r="AM63" s="77">
        <f>STDEV(AM58:AM61)</f>
        <v>1.12632586118999</v>
      </c>
      <c r="AO63" s="54" t="s">
        <v>81</v>
      </c>
      <c r="AP63" s="79">
        <f>STDEV(AP58:AP61)</f>
        <v>2.446797616065004</v>
      </c>
      <c r="AQ63" s="79">
        <f>STDEV(AQ58:AQ61)</f>
        <v>9.5777445883248519E-2</v>
      </c>
      <c r="AR63" s="79">
        <f>STDEV(AR58:AR61)</f>
        <v>4.4243027734290688E-2</v>
      </c>
      <c r="AS63" s="79">
        <f>STDEV(AS58:AS61)</f>
        <v>1.7318490776310737E-2</v>
      </c>
    </row>
    <row r="64" spans="1:49">
      <c r="B64" s="103"/>
      <c r="C64" s="18">
        <v>4.2999999999999997E-2</v>
      </c>
      <c r="D64" s="18">
        <v>0.249</v>
      </c>
      <c r="E64" s="27">
        <v>1.7110000000000001</v>
      </c>
      <c r="F64" s="18">
        <v>6.5000000000000002E-2</v>
      </c>
      <c r="G64" s="19">
        <v>0.45400000000000001</v>
      </c>
      <c r="H64" s="18">
        <v>4.1000000000000002E-2</v>
      </c>
      <c r="I64" s="19">
        <v>0.32600000000000001</v>
      </c>
      <c r="J64" s="28">
        <v>3.4990000000000001</v>
      </c>
      <c r="K64" s="18">
        <v>5.5E-2</v>
      </c>
      <c r="L64" s="29">
        <v>2.274</v>
      </c>
      <c r="M64" s="18">
        <v>4.2000000000000003E-2</v>
      </c>
      <c r="N64" s="18">
        <v>4.2000000000000003E-2</v>
      </c>
      <c r="O64" s="11" t="s">
        <v>47</v>
      </c>
      <c r="Q64" s="55">
        <v>5</v>
      </c>
      <c r="R64" s="55" t="s">
        <v>67</v>
      </c>
      <c r="S64" s="83">
        <f t="shared" si="23"/>
        <v>41.459369817578775</v>
      </c>
      <c r="T64" s="55">
        <f t="shared" si="9"/>
        <v>2.0065999999999997</v>
      </c>
      <c r="U64" s="55">
        <f t="shared" si="10"/>
        <v>3.6425999999999994</v>
      </c>
      <c r="V64" s="57">
        <f t="shared" si="12"/>
        <v>2.5026000000000002</v>
      </c>
      <c r="W64" s="57">
        <f t="shared" si="13"/>
        <v>3.4686000000000008</v>
      </c>
      <c r="X64" s="68">
        <f t="shared" si="14"/>
        <v>57.441767606267902</v>
      </c>
      <c r="Y64" s="68">
        <f t="shared" si="15"/>
        <v>2.2485005511797507</v>
      </c>
      <c r="Z64" s="68">
        <f t="shared" si="11"/>
        <v>36.637149965828741</v>
      </c>
      <c r="AA64" s="68">
        <f t="shared" si="16"/>
        <v>14.341245982624002</v>
      </c>
    </row>
    <row r="65" spans="2:37">
      <c r="B65" s="101" t="s">
        <v>49</v>
      </c>
      <c r="C65" s="7">
        <v>4.3999999999999997E-2</v>
      </c>
      <c r="D65" s="7">
        <v>0.27200000000000002</v>
      </c>
      <c r="E65" s="22">
        <v>1.734</v>
      </c>
      <c r="F65" s="7">
        <v>8.3000000000000004E-2</v>
      </c>
      <c r="G65" s="8">
        <v>0.372</v>
      </c>
      <c r="H65" s="7">
        <v>4.1000000000000002E-2</v>
      </c>
      <c r="I65" s="8">
        <v>0.52900000000000003</v>
      </c>
      <c r="J65" s="30">
        <v>3.3929999999999998</v>
      </c>
      <c r="K65" s="7">
        <v>5.6000000000000001E-2</v>
      </c>
      <c r="L65" s="31">
        <v>2.9809999999999999</v>
      </c>
      <c r="M65" s="7">
        <v>4.2999999999999997E-2</v>
      </c>
      <c r="N65" s="7">
        <v>4.2999999999999997E-2</v>
      </c>
      <c r="O65" s="11" t="s">
        <v>43</v>
      </c>
      <c r="Q65" s="55">
        <v>10</v>
      </c>
      <c r="R65" s="84" t="s">
        <v>68</v>
      </c>
      <c r="S65" s="83">
        <f t="shared" si="23"/>
        <v>82.91873963515755</v>
      </c>
      <c r="T65" s="55">
        <f t="shared" si="9"/>
        <v>3.0626000000000002</v>
      </c>
      <c r="U65" s="55" t="str">
        <f t="shared" si="10"/>
        <v>OVRFLW</v>
      </c>
      <c r="V65" s="57"/>
      <c r="W65" s="69" t="s">
        <v>80</v>
      </c>
      <c r="X65" s="70">
        <f>AVERAGE(X58:X64)</f>
        <v>36.74868169202194</v>
      </c>
      <c r="Y65" s="70">
        <f>AVERAGE(Y58:Y64)</f>
        <v>1.4384903961525068</v>
      </c>
      <c r="Z65" s="70">
        <f>AVERAGE(Z58:Z64)</f>
        <v>38.606513034720152</v>
      </c>
      <c r="AA65" s="70">
        <f>AVERAGE(AA58:AA64)</f>
        <v>15.112133462310855</v>
      </c>
    </row>
    <row r="66" spans="2:37">
      <c r="B66" s="102"/>
      <c r="C66" s="12">
        <v>4.3999999999999997E-2</v>
      </c>
      <c r="D66" s="12">
        <v>0.27200000000000002</v>
      </c>
      <c r="E66" s="16">
        <v>1.7370000000000001</v>
      </c>
      <c r="F66" s="12">
        <v>8.3000000000000004E-2</v>
      </c>
      <c r="G66" s="13">
        <v>0.372</v>
      </c>
      <c r="H66" s="12">
        <v>4.2000000000000003E-2</v>
      </c>
      <c r="I66" s="13">
        <v>0.53200000000000003</v>
      </c>
      <c r="J66" s="26">
        <v>3.3969999999999998</v>
      </c>
      <c r="K66" s="12">
        <v>5.6000000000000001E-2</v>
      </c>
      <c r="L66" s="32">
        <v>2.9790000000000001</v>
      </c>
      <c r="M66" s="12">
        <v>4.2999999999999997E-2</v>
      </c>
      <c r="N66" s="12">
        <v>4.2999999999999997E-2</v>
      </c>
      <c r="O66" s="11" t="s">
        <v>44</v>
      </c>
      <c r="V66" s="57"/>
      <c r="W66" s="71" t="s">
        <v>81</v>
      </c>
      <c r="X66" s="68">
        <f>STDEV(X58:X64)</f>
        <v>9.4476816987490153</v>
      </c>
      <c r="Y66" s="68">
        <f>STDEV(Y58:Y64)</f>
        <v>0.36982005241583044</v>
      </c>
      <c r="Z66" s="68">
        <f>STDEV(Z58:Z64)</f>
        <v>10.580953360116046</v>
      </c>
      <c r="AA66" s="68">
        <f>STDEV(AA58:AA64)</f>
        <v>4.1418083832838493</v>
      </c>
    </row>
    <row r="67" spans="2:37">
      <c r="B67" s="102"/>
      <c r="C67" s="12">
        <v>4.3999999999999997E-2</v>
      </c>
      <c r="D67" s="12">
        <v>0.27200000000000002</v>
      </c>
      <c r="E67" s="25">
        <v>1.738</v>
      </c>
      <c r="F67" s="12">
        <v>8.2000000000000003E-2</v>
      </c>
      <c r="G67" s="13">
        <v>0.371</v>
      </c>
      <c r="H67" s="12">
        <v>4.1000000000000002E-2</v>
      </c>
      <c r="I67" s="13">
        <v>0.52900000000000003</v>
      </c>
      <c r="J67" s="32">
        <v>3.38</v>
      </c>
      <c r="K67" s="12">
        <v>5.6000000000000001E-2</v>
      </c>
      <c r="L67" s="33">
        <v>2.97</v>
      </c>
      <c r="M67" s="12">
        <v>4.2999999999999997E-2</v>
      </c>
      <c r="N67" s="12">
        <v>4.2999999999999997E-2</v>
      </c>
      <c r="O67" s="11" t="s">
        <v>45</v>
      </c>
    </row>
    <row r="68" spans="2:37">
      <c r="B68" s="102"/>
      <c r="C68" s="12">
        <v>4.4999999999999998E-2</v>
      </c>
      <c r="D68" s="12">
        <v>0.27200000000000002</v>
      </c>
      <c r="E68" s="16">
        <v>1.7390000000000001</v>
      </c>
      <c r="F68" s="12">
        <v>8.2000000000000003E-2</v>
      </c>
      <c r="G68" s="13">
        <v>0.37</v>
      </c>
      <c r="H68" s="12">
        <v>4.1000000000000002E-2</v>
      </c>
      <c r="I68" s="13">
        <v>0.52900000000000003</v>
      </c>
      <c r="J68" s="24">
        <v>3.379</v>
      </c>
      <c r="K68" s="12">
        <v>5.5E-2</v>
      </c>
      <c r="L68" s="32">
        <v>2.9670000000000001</v>
      </c>
      <c r="M68" s="12">
        <v>4.2999999999999997E-2</v>
      </c>
      <c r="N68" s="12">
        <v>4.2999999999999997E-2</v>
      </c>
      <c r="O68" s="11" t="s">
        <v>46</v>
      </c>
    </row>
    <row r="69" spans="2:37">
      <c r="B69" s="103"/>
      <c r="C69" s="18">
        <v>4.3999999999999997E-2</v>
      </c>
      <c r="D69" s="18">
        <v>0.27200000000000002</v>
      </c>
      <c r="E69" s="27">
        <v>1.74</v>
      </c>
      <c r="F69" s="18">
        <v>8.2000000000000003E-2</v>
      </c>
      <c r="G69" s="19">
        <v>0.37</v>
      </c>
      <c r="H69" s="18">
        <v>4.1000000000000002E-2</v>
      </c>
      <c r="I69" s="19">
        <v>0.52900000000000003</v>
      </c>
      <c r="J69" s="34">
        <v>3.3559999999999999</v>
      </c>
      <c r="K69" s="18">
        <v>5.5E-2</v>
      </c>
      <c r="L69" s="35">
        <v>2.9609999999999999</v>
      </c>
      <c r="M69" s="18">
        <v>4.2999999999999997E-2</v>
      </c>
      <c r="N69" s="18">
        <v>4.2999999999999997E-2</v>
      </c>
      <c r="O69" s="11" t="s">
        <v>47</v>
      </c>
      <c r="AC69" s="94"/>
      <c r="AD69" s="94"/>
      <c r="AE69" s="94"/>
    </row>
    <row r="70" spans="2:37" ht="17">
      <c r="B70" s="101" t="s">
        <v>50</v>
      </c>
      <c r="C70" s="7">
        <v>4.1000000000000002E-2</v>
      </c>
      <c r="D70" s="7">
        <v>0.17799999999999999</v>
      </c>
      <c r="E70" s="22">
        <v>1.71</v>
      </c>
      <c r="F70" s="7">
        <v>8.1000000000000003E-2</v>
      </c>
      <c r="G70" s="8">
        <v>0.35</v>
      </c>
      <c r="H70" s="7">
        <v>4.3999999999999997E-2</v>
      </c>
      <c r="I70" s="36">
        <v>0.71799999999999997</v>
      </c>
      <c r="J70" s="37" t="s">
        <v>51</v>
      </c>
      <c r="K70" s="7">
        <v>5.8000000000000003E-2</v>
      </c>
      <c r="L70" s="7">
        <v>0.114</v>
      </c>
      <c r="M70" s="7">
        <v>4.2000000000000003E-2</v>
      </c>
      <c r="N70" s="7">
        <v>4.2999999999999997E-2</v>
      </c>
      <c r="O70" s="11" t="s">
        <v>43</v>
      </c>
      <c r="AC70" s="95" t="s">
        <v>86</v>
      </c>
      <c r="AD70" s="95"/>
      <c r="AE70" s="95"/>
      <c r="AF70" s="95"/>
      <c r="AG70" s="95"/>
      <c r="AH70" s="95"/>
      <c r="AI70" s="95"/>
      <c r="AJ70" s="95"/>
      <c r="AK70" s="95"/>
    </row>
    <row r="71" spans="2:37">
      <c r="B71" s="102"/>
      <c r="C71" s="12">
        <v>4.1000000000000002E-2</v>
      </c>
      <c r="D71" s="12">
        <v>0.17799999999999999</v>
      </c>
      <c r="E71" s="16">
        <v>1.7130000000000001</v>
      </c>
      <c r="F71" s="12">
        <v>8.1000000000000003E-2</v>
      </c>
      <c r="G71" s="13">
        <v>0.35</v>
      </c>
      <c r="H71" s="12">
        <v>4.3999999999999997E-2</v>
      </c>
      <c r="I71" s="38">
        <v>0.71899999999999997</v>
      </c>
      <c r="J71" s="39" t="s">
        <v>51</v>
      </c>
      <c r="K71" s="12">
        <v>5.8000000000000003E-2</v>
      </c>
      <c r="L71" s="12">
        <v>0.113</v>
      </c>
      <c r="M71" s="12">
        <v>4.2000000000000003E-2</v>
      </c>
      <c r="N71" s="12">
        <v>4.2999999999999997E-2</v>
      </c>
      <c r="O71" s="11" t="s">
        <v>44</v>
      </c>
      <c r="AC71" s="53" t="s">
        <v>87</v>
      </c>
      <c r="AD71" s="53" t="s">
        <v>94</v>
      </c>
      <c r="AE71" s="53" t="s">
        <v>99</v>
      </c>
      <c r="AF71" s="53" t="s">
        <v>95</v>
      </c>
      <c r="AG71" s="53" t="s">
        <v>98</v>
      </c>
      <c r="AH71" s="53" t="s">
        <v>100</v>
      </c>
      <c r="AI71" s="53" t="s">
        <v>101</v>
      </c>
      <c r="AJ71" s="53" t="s">
        <v>96</v>
      </c>
      <c r="AK71" s="53" t="s">
        <v>97</v>
      </c>
    </row>
    <row r="72" spans="2:37">
      <c r="B72" s="102"/>
      <c r="C72" s="12">
        <v>4.1000000000000002E-2</v>
      </c>
      <c r="D72" s="12">
        <v>0.17799999999999999</v>
      </c>
      <c r="E72" s="25">
        <v>1.716</v>
      </c>
      <c r="F72" s="12">
        <v>8.1000000000000003E-2</v>
      </c>
      <c r="G72" s="13">
        <v>0.34899999999999998</v>
      </c>
      <c r="H72" s="12">
        <v>4.2999999999999997E-2</v>
      </c>
      <c r="I72" s="38">
        <v>0.71799999999999997</v>
      </c>
      <c r="J72" s="24">
        <v>4.0229999999999997</v>
      </c>
      <c r="K72" s="12">
        <v>5.7000000000000002E-2</v>
      </c>
      <c r="L72" s="12">
        <v>0.113</v>
      </c>
      <c r="M72" s="12">
        <v>4.2000000000000003E-2</v>
      </c>
      <c r="N72" s="12">
        <v>4.2999999999999997E-2</v>
      </c>
      <c r="O72" s="11" t="s">
        <v>45</v>
      </c>
      <c r="AC72" s="65" t="s">
        <v>75</v>
      </c>
      <c r="AD72" s="66">
        <f>X65</f>
        <v>36.74868169202194</v>
      </c>
      <c r="AE72" s="66">
        <f>X66</f>
        <v>9.4476816987490153</v>
      </c>
      <c r="AF72" s="66">
        <f>Y65</f>
        <v>1.4384903961525068</v>
      </c>
      <c r="AG72" s="66">
        <f>Y66</f>
        <v>0.36982005241583044</v>
      </c>
      <c r="AH72" s="66">
        <f>Z65</f>
        <v>38.606513034720152</v>
      </c>
      <c r="AI72" s="66">
        <f>Z66</f>
        <v>10.580953360116046</v>
      </c>
      <c r="AJ72" s="66">
        <f>AA65</f>
        <v>15.112133462310855</v>
      </c>
      <c r="AK72" s="66">
        <f>AA66</f>
        <v>4.1418083832838493</v>
      </c>
    </row>
    <row r="73" spans="2:37">
      <c r="B73" s="102"/>
      <c r="C73" s="12">
        <v>4.1000000000000002E-2</v>
      </c>
      <c r="D73" s="12">
        <v>0.17899999999999999</v>
      </c>
      <c r="E73" s="16">
        <v>1.7190000000000001</v>
      </c>
      <c r="F73" s="12">
        <v>8.1000000000000003E-2</v>
      </c>
      <c r="G73" s="13">
        <v>0.34899999999999998</v>
      </c>
      <c r="H73" s="12">
        <v>4.2000000000000003E-2</v>
      </c>
      <c r="I73" s="38">
        <v>0.71899999999999997</v>
      </c>
      <c r="J73" s="39" t="s">
        <v>51</v>
      </c>
      <c r="K73" s="12">
        <v>5.7000000000000002E-2</v>
      </c>
      <c r="L73" s="12">
        <v>0.113</v>
      </c>
      <c r="M73" s="12">
        <v>4.2000000000000003E-2</v>
      </c>
      <c r="N73" s="12">
        <v>4.2999999999999997E-2</v>
      </c>
      <c r="O73" s="11" t="s">
        <v>46</v>
      </c>
      <c r="AC73" s="65" t="s">
        <v>82</v>
      </c>
      <c r="AD73" s="66">
        <f>AD62</f>
        <v>6.1129698552390703</v>
      </c>
      <c r="AE73" s="66">
        <f>AD63</f>
        <v>1.3768761904174613</v>
      </c>
      <c r="AF73" s="66">
        <f>AE62</f>
        <v>0.23928609201347817</v>
      </c>
      <c r="AG73" s="66">
        <f>AE63</f>
        <v>5.3896441597701288E-2</v>
      </c>
      <c r="AH73" s="66">
        <f>AF62</f>
        <v>13.302165665601244</v>
      </c>
      <c r="AI73" s="66">
        <f>AF63</f>
        <v>12.258110752571429</v>
      </c>
      <c r="AJ73" s="66">
        <f>AG62</f>
        <v>5.206999728142951</v>
      </c>
      <c r="AK73" s="66">
        <f>AG63</f>
        <v>4.798314872986559</v>
      </c>
    </row>
    <row r="74" spans="2:37">
      <c r="B74" s="103"/>
      <c r="C74" s="18">
        <v>4.1000000000000002E-2</v>
      </c>
      <c r="D74" s="18">
        <v>0.17899999999999999</v>
      </c>
      <c r="E74" s="27">
        <v>1.7210000000000001</v>
      </c>
      <c r="F74" s="18">
        <v>8.1000000000000003E-2</v>
      </c>
      <c r="G74" s="19">
        <v>0.34899999999999998</v>
      </c>
      <c r="H74" s="18">
        <v>4.2000000000000003E-2</v>
      </c>
      <c r="I74" s="40">
        <v>0.71899999999999997</v>
      </c>
      <c r="J74" s="41">
        <v>4.0110000000000001</v>
      </c>
      <c r="K74" s="18">
        <v>5.7000000000000002E-2</v>
      </c>
      <c r="L74" s="18">
        <v>0.113</v>
      </c>
      <c r="M74" s="18">
        <v>4.2000000000000003E-2</v>
      </c>
      <c r="N74" s="18">
        <v>4.2999999999999997E-2</v>
      </c>
      <c r="O74" s="11" t="s">
        <v>47</v>
      </c>
      <c r="AC74" s="65" t="s">
        <v>83</v>
      </c>
      <c r="AD74" s="66">
        <f>AJ62</f>
        <v>15.304158957852804</v>
      </c>
      <c r="AE74" s="66">
        <f>AJ63</f>
        <v>4.4781747370623366</v>
      </c>
      <c r="AF74" s="66">
        <f>AK62</f>
        <v>0.59906599824619011</v>
      </c>
      <c r="AG74" s="66">
        <f>AK63</f>
        <v>0.17529367190756823</v>
      </c>
      <c r="AH74" s="66">
        <f>AL62</f>
        <v>9.3421483410957347</v>
      </c>
      <c r="AI74" s="66">
        <f>AL63</f>
        <v>2.8773908164469426</v>
      </c>
      <c r="AJ74" s="66">
        <f>AM62</f>
        <v>3.6568905466385146</v>
      </c>
      <c r="AK74" s="66">
        <f>AM63</f>
        <v>1.12632586118999</v>
      </c>
    </row>
    <row r="75" spans="2:37">
      <c r="B75" s="101" t="s">
        <v>52</v>
      </c>
      <c r="C75" s="7">
        <v>0.04</v>
      </c>
      <c r="D75" s="36">
        <v>0.59299999999999997</v>
      </c>
      <c r="E75" s="7">
        <v>0.26600000000000001</v>
      </c>
      <c r="F75" s="7">
        <v>4.2000000000000003E-2</v>
      </c>
      <c r="G75" s="42">
        <v>0.92300000000000004</v>
      </c>
      <c r="H75" s="7">
        <v>4.2000000000000003E-2</v>
      </c>
      <c r="I75" s="42">
        <v>1.0469999999999999</v>
      </c>
      <c r="J75" s="37" t="s">
        <v>51</v>
      </c>
      <c r="K75" s="7">
        <v>4.2000000000000003E-2</v>
      </c>
      <c r="L75" s="43">
        <v>1.31</v>
      </c>
      <c r="M75" s="7">
        <v>4.2000000000000003E-2</v>
      </c>
      <c r="N75" s="7">
        <v>4.2999999999999997E-2</v>
      </c>
      <c r="O75" s="11" t="s">
        <v>43</v>
      </c>
      <c r="AC75" s="65" t="s">
        <v>84</v>
      </c>
      <c r="AD75" s="66">
        <f>AP62</f>
        <v>-0.79446018617553416</v>
      </c>
      <c r="AE75" s="66">
        <f>AP63</f>
        <v>2.446797616065004</v>
      </c>
      <c r="AF75" s="66">
        <f>AQ62</f>
        <v>-3.1098349527655108E-2</v>
      </c>
      <c r="AG75" s="66">
        <f>AQ63</f>
        <v>9.5777445883248519E-2</v>
      </c>
      <c r="AH75" s="66">
        <f>AR62</f>
        <v>-4.352829382882998</v>
      </c>
      <c r="AI75" s="66">
        <f>AR63</f>
        <v>4.4243027734290688E-2</v>
      </c>
      <c r="AJ75" s="66">
        <f>AS62</f>
        <v>-1.7038715336357204</v>
      </c>
      <c r="AK75" s="66">
        <f>AS63</f>
        <v>1.7318490776310737E-2</v>
      </c>
    </row>
    <row r="76" spans="2:37">
      <c r="B76" s="102"/>
      <c r="C76" s="12">
        <v>0.04</v>
      </c>
      <c r="D76" s="38">
        <v>0.59399999999999997</v>
      </c>
      <c r="E76" s="12">
        <v>0.26600000000000001</v>
      </c>
      <c r="F76" s="12">
        <v>4.2000000000000003E-2</v>
      </c>
      <c r="G76" s="44">
        <v>0.92300000000000004</v>
      </c>
      <c r="H76" s="12">
        <v>4.2000000000000003E-2</v>
      </c>
      <c r="I76" s="44">
        <v>1.0489999999999999</v>
      </c>
      <c r="J76" s="39" t="s">
        <v>51</v>
      </c>
      <c r="K76" s="12">
        <v>4.2000000000000003E-2</v>
      </c>
      <c r="L76" s="45">
        <v>1.3089999999999999</v>
      </c>
      <c r="M76" s="12">
        <v>4.2000000000000003E-2</v>
      </c>
      <c r="N76" s="12">
        <v>4.2999999999999997E-2</v>
      </c>
      <c r="O76" s="11" t="s">
        <v>44</v>
      </c>
      <c r="AC76" s="65" t="s">
        <v>85</v>
      </c>
      <c r="AD76" s="94" t="s">
        <v>88</v>
      </c>
      <c r="AE76" s="94"/>
      <c r="AF76" s="94"/>
      <c r="AG76" s="94"/>
      <c r="AH76" s="94"/>
      <c r="AI76" s="94"/>
      <c r="AJ76" s="94"/>
      <c r="AK76" s="94"/>
    </row>
    <row r="77" spans="2:37">
      <c r="B77" s="102"/>
      <c r="C77" s="12">
        <v>4.1000000000000002E-2</v>
      </c>
      <c r="D77" s="13">
        <v>0.59499999999999997</v>
      </c>
      <c r="E77" s="12">
        <v>0.26600000000000001</v>
      </c>
      <c r="F77" s="12">
        <v>4.2000000000000003E-2</v>
      </c>
      <c r="G77" s="44">
        <v>0.92200000000000004</v>
      </c>
      <c r="H77" s="12">
        <v>4.2000000000000003E-2</v>
      </c>
      <c r="I77" s="44">
        <v>1.0489999999999999</v>
      </c>
      <c r="J77" s="39" t="s">
        <v>51</v>
      </c>
      <c r="K77" s="12">
        <v>4.2000000000000003E-2</v>
      </c>
      <c r="L77" s="45">
        <v>1.3080000000000001</v>
      </c>
      <c r="M77" s="12">
        <v>4.2000000000000003E-2</v>
      </c>
      <c r="N77" s="12">
        <v>4.2999999999999997E-2</v>
      </c>
      <c r="O77" s="11" t="s">
        <v>45</v>
      </c>
    </row>
    <row r="78" spans="2:37">
      <c r="B78" s="102"/>
      <c r="C78" s="12">
        <v>4.1000000000000002E-2</v>
      </c>
      <c r="D78" s="38">
        <v>0.59499999999999997</v>
      </c>
      <c r="E78" s="12">
        <v>0.26600000000000001</v>
      </c>
      <c r="F78" s="12">
        <v>4.2000000000000003E-2</v>
      </c>
      <c r="G78" s="44">
        <v>0.92100000000000004</v>
      </c>
      <c r="H78" s="12">
        <v>4.2000000000000003E-2</v>
      </c>
      <c r="I78" s="44">
        <v>1.05</v>
      </c>
      <c r="J78" s="39" t="s">
        <v>51</v>
      </c>
      <c r="K78" s="12">
        <v>4.2000000000000003E-2</v>
      </c>
      <c r="L78" s="45">
        <v>1.3080000000000001</v>
      </c>
      <c r="M78" s="12">
        <v>4.2000000000000003E-2</v>
      </c>
      <c r="N78" s="12">
        <v>4.2999999999999997E-2</v>
      </c>
      <c r="O78" s="11" t="s">
        <v>46</v>
      </c>
    </row>
    <row r="79" spans="2:37">
      <c r="B79" s="103"/>
      <c r="C79" s="18">
        <v>4.1000000000000002E-2</v>
      </c>
      <c r="D79" s="19">
        <v>0.59599999999999997</v>
      </c>
      <c r="E79" s="18">
        <v>0.26600000000000001</v>
      </c>
      <c r="F79" s="18">
        <v>4.2000000000000003E-2</v>
      </c>
      <c r="G79" s="46">
        <v>0.92</v>
      </c>
      <c r="H79" s="18">
        <v>4.2000000000000003E-2</v>
      </c>
      <c r="I79" s="46">
        <v>1.0509999999999999</v>
      </c>
      <c r="J79" s="41">
        <v>3.9420000000000002</v>
      </c>
      <c r="K79" s="18">
        <v>4.2000000000000003E-2</v>
      </c>
      <c r="L79" s="47">
        <v>1.3089999999999999</v>
      </c>
      <c r="M79" s="18">
        <v>4.2000000000000003E-2</v>
      </c>
      <c r="N79" s="18">
        <v>4.2999999999999997E-2</v>
      </c>
      <c r="O79" s="11" t="s">
        <v>47</v>
      </c>
    </row>
    <row r="80" spans="2:37">
      <c r="B80" s="101" t="s">
        <v>53</v>
      </c>
      <c r="C80" s="7">
        <v>4.7E-2</v>
      </c>
      <c r="D80" s="36">
        <v>0.66600000000000004</v>
      </c>
      <c r="E80" s="7">
        <v>4.1000000000000002E-2</v>
      </c>
      <c r="F80" s="7">
        <v>4.2000000000000003E-2</v>
      </c>
      <c r="G80" s="36">
        <v>0.69099999999999995</v>
      </c>
      <c r="H80" s="7">
        <v>4.1000000000000002E-2</v>
      </c>
      <c r="I80" s="9">
        <v>2.2759999999999998</v>
      </c>
      <c r="J80" s="48">
        <v>2.8679999999999999</v>
      </c>
      <c r="K80" s="7">
        <v>4.2000000000000003E-2</v>
      </c>
      <c r="L80" s="49">
        <v>1.355</v>
      </c>
      <c r="M80" s="7">
        <v>4.2999999999999997E-2</v>
      </c>
      <c r="N80" s="7">
        <v>4.3999999999999997E-2</v>
      </c>
      <c r="O80" s="11" t="s">
        <v>43</v>
      </c>
    </row>
    <row r="81" spans="2:15">
      <c r="B81" s="102"/>
      <c r="C81" s="12">
        <v>4.8000000000000001E-2</v>
      </c>
      <c r="D81" s="38">
        <v>0.66700000000000004</v>
      </c>
      <c r="E81" s="12">
        <v>4.1000000000000002E-2</v>
      </c>
      <c r="F81" s="12">
        <v>4.2000000000000003E-2</v>
      </c>
      <c r="G81" s="38">
        <v>0.69</v>
      </c>
      <c r="H81" s="12">
        <v>4.1000000000000002E-2</v>
      </c>
      <c r="I81" s="14">
        <v>2.27</v>
      </c>
      <c r="J81" s="33">
        <v>2.8679999999999999</v>
      </c>
      <c r="K81" s="12">
        <v>4.2000000000000003E-2</v>
      </c>
      <c r="L81" s="25">
        <v>1.3540000000000001</v>
      </c>
      <c r="M81" s="12">
        <v>4.2999999999999997E-2</v>
      </c>
      <c r="N81" s="12">
        <v>4.3999999999999997E-2</v>
      </c>
      <c r="O81" s="11" t="s">
        <v>44</v>
      </c>
    </row>
    <row r="82" spans="2:15">
      <c r="B82" s="102"/>
      <c r="C82" s="12">
        <v>4.8000000000000001E-2</v>
      </c>
      <c r="D82" s="38">
        <v>0.66800000000000004</v>
      </c>
      <c r="E82" s="12">
        <v>4.1000000000000002E-2</v>
      </c>
      <c r="F82" s="12">
        <v>4.1000000000000002E-2</v>
      </c>
      <c r="G82" s="38">
        <v>0.68799999999999994</v>
      </c>
      <c r="H82" s="12">
        <v>4.1000000000000002E-2</v>
      </c>
      <c r="I82" s="15">
        <v>2.262</v>
      </c>
      <c r="J82" s="17">
        <v>2.867</v>
      </c>
      <c r="K82" s="12">
        <v>4.2000000000000003E-2</v>
      </c>
      <c r="L82" s="45">
        <v>1.357</v>
      </c>
      <c r="M82" s="12">
        <v>4.2999999999999997E-2</v>
      </c>
      <c r="N82" s="12">
        <v>4.3999999999999997E-2</v>
      </c>
      <c r="O82" s="11" t="s">
        <v>45</v>
      </c>
    </row>
    <row r="83" spans="2:15">
      <c r="B83" s="102"/>
      <c r="C83" s="12">
        <v>4.8000000000000001E-2</v>
      </c>
      <c r="D83" s="38">
        <v>0.66900000000000004</v>
      </c>
      <c r="E83" s="12">
        <v>4.1000000000000002E-2</v>
      </c>
      <c r="F83" s="12">
        <v>4.1000000000000002E-2</v>
      </c>
      <c r="G83" s="38">
        <v>0.68700000000000006</v>
      </c>
      <c r="H83" s="12">
        <v>4.1000000000000002E-2</v>
      </c>
      <c r="I83" s="14">
        <v>2.258</v>
      </c>
      <c r="J83" s="32">
        <v>2.871</v>
      </c>
      <c r="K83" s="12">
        <v>4.2000000000000003E-2</v>
      </c>
      <c r="L83" s="25">
        <v>1.359</v>
      </c>
      <c r="M83" s="12">
        <v>4.2999999999999997E-2</v>
      </c>
      <c r="N83" s="12">
        <v>4.3999999999999997E-2</v>
      </c>
      <c r="O83" s="11" t="s">
        <v>46</v>
      </c>
    </row>
    <row r="84" spans="2:15">
      <c r="B84" s="103"/>
      <c r="C84" s="18">
        <v>4.8000000000000001E-2</v>
      </c>
      <c r="D84" s="40">
        <v>0.66900000000000004</v>
      </c>
      <c r="E84" s="18">
        <v>4.1000000000000002E-2</v>
      </c>
      <c r="F84" s="18">
        <v>4.1000000000000002E-2</v>
      </c>
      <c r="G84" s="40">
        <v>0.68600000000000005</v>
      </c>
      <c r="H84" s="18">
        <v>4.1000000000000002E-2</v>
      </c>
      <c r="I84" s="29">
        <v>2.2509999999999999</v>
      </c>
      <c r="J84" s="50">
        <v>2.8650000000000002</v>
      </c>
      <c r="K84" s="18">
        <v>4.1000000000000002E-2</v>
      </c>
      <c r="L84" s="47">
        <v>1.361</v>
      </c>
      <c r="M84" s="18">
        <v>4.2999999999999997E-2</v>
      </c>
      <c r="N84" s="18">
        <v>4.3999999999999997E-2</v>
      </c>
      <c r="O84" s="11" t="s">
        <v>47</v>
      </c>
    </row>
    <row r="85" spans="2:15">
      <c r="B85" s="101" t="s">
        <v>54</v>
      </c>
      <c r="C85" s="7">
        <v>4.2999999999999997E-2</v>
      </c>
      <c r="D85" s="10">
        <v>1.998</v>
      </c>
      <c r="E85" s="49">
        <v>1.411</v>
      </c>
      <c r="F85" s="7">
        <v>4.1000000000000002E-2</v>
      </c>
      <c r="G85" s="42">
        <v>1.004</v>
      </c>
      <c r="H85" s="7">
        <v>4.2000000000000003E-2</v>
      </c>
      <c r="I85" s="23">
        <v>3.6669999999999998</v>
      </c>
      <c r="J85" s="30">
        <v>3.2629999999999999</v>
      </c>
      <c r="K85" s="7">
        <v>4.2999999999999997E-2</v>
      </c>
      <c r="L85" s="22">
        <v>1.748</v>
      </c>
      <c r="M85" s="7">
        <v>4.2000000000000003E-2</v>
      </c>
      <c r="N85" s="7">
        <v>4.2999999999999997E-2</v>
      </c>
      <c r="O85" s="11" t="s">
        <v>43</v>
      </c>
    </row>
    <row r="86" spans="2:15">
      <c r="B86" s="102"/>
      <c r="C86" s="12">
        <v>4.2999999999999997E-2</v>
      </c>
      <c r="D86" s="15">
        <v>2.0019999999999998</v>
      </c>
      <c r="E86" s="25">
        <v>1.411</v>
      </c>
      <c r="F86" s="12">
        <v>4.1000000000000002E-2</v>
      </c>
      <c r="G86" s="44">
        <v>1.0049999999999999</v>
      </c>
      <c r="H86" s="12">
        <v>4.2000000000000003E-2</v>
      </c>
      <c r="I86" s="24">
        <v>3.6579999999999999</v>
      </c>
      <c r="J86" s="26">
        <v>3.2650000000000001</v>
      </c>
      <c r="K86" s="12">
        <v>4.2999999999999997E-2</v>
      </c>
      <c r="L86" s="16">
        <v>1.75</v>
      </c>
      <c r="M86" s="12">
        <v>4.2000000000000003E-2</v>
      </c>
      <c r="N86" s="12">
        <v>4.2999999999999997E-2</v>
      </c>
      <c r="O86" s="11" t="s">
        <v>44</v>
      </c>
    </row>
    <row r="87" spans="2:15">
      <c r="B87" s="102"/>
      <c r="C87" s="12">
        <v>4.2999999999999997E-2</v>
      </c>
      <c r="D87" s="16">
        <v>2.0070000000000001</v>
      </c>
      <c r="E87" s="45">
        <v>1.41</v>
      </c>
      <c r="F87" s="12">
        <v>4.1000000000000002E-2</v>
      </c>
      <c r="G87" s="44">
        <v>1.0049999999999999</v>
      </c>
      <c r="H87" s="12">
        <v>4.2000000000000003E-2</v>
      </c>
      <c r="I87" s="26">
        <v>3.6619999999999999</v>
      </c>
      <c r="J87" s="32">
        <v>3.2639999999999998</v>
      </c>
      <c r="K87" s="12">
        <v>4.2999999999999997E-2</v>
      </c>
      <c r="L87" s="16">
        <v>1.7509999999999999</v>
      </c>
      <c r="M87" s="12">
        <v>4.2000000000000003E-2</v>
      </c>
      <c r="N87" s="12">
        <v>4.2999999999999997E-2</v>
      </c>
      <c r="O87" s="11" t="s">
        <v>45</v>
      </c>
    </row>
    <row r="88" spans="2:15">
      <c r="B88" s="102"/>
      <c r="C88" s="12">
        <v>4.2999999999999997E-2</v>
      </c>
      <c r="D88" s="15">
        <v>2.012</v>
      </c>
      <c r="E88" s="25">
        <v>1.41</v>
      </c>
      <c r="F88" s="12">
        <v>4.1000000000000002E-2</v>
      </c>
      <c r="G88" s="44">
        <v>1.0049999999999999</v>
      </c>
      <c r="H88" s="12">
        <v>4.2000000000000003E-2</v>
      </c>
      <c r="I88" s="24">
        <v>3.63</v>
      </c>
      <c r="J88" s="26">
        <v>3.266</v>
      </c>
      <c r="K88" s="12">
        <v>4.2999999999999997E-2</v>
      </c>
      <c r="L88" s="16">
        <v>1.752</v>
      </c>
      <c r="M88" s="12">
        <v>4.2000000000000003E-2</v>
      </c>
      <c r="N88" s="12">
        <v>4.2999999999999997E-2</v>
      </c>
      <c r="O88" s="11" t="s">
        <v>46</v>
      </c>
    </row>
    <row r="89" spans="2:15">
      <c r="B89" s="103"/>
      <c r="C89" s="18">
        <v>4.2999999999999997E-2</v>
      </c>
      <c r="D89" s="21">
        <v>2.0139999999999998</v>
      </c>
      <c r="E89" s="47">
        <v>1.41</v>
      </c>
      <c r="F89" s="18">
        <v>4.1000000000000002E-2</v>
      </c>
      <c r="G89" s="46">
        <v>1.0049999999999999</v>
      </c>
      <c r="H89" s="18">
        <v>4.2000000000000003E-2</v>
      </c>
      <c r="I89" s="28">
        <v>3.5960000000000001</v>
      </c>
      <c r="J89" s="34">
        <v>3.2440000000000002</v>
      </c>
      <c r="K89" s="18">
        <v>4.2999999999999997E-2</v>
      </c>
      <c r="L89" s="21">
        <v>1.7529999999999999</v>
      </c>
      <c r="M89" s="18">
        <v>4.2000000000000003E-2</v>
      </c>
      <c r="N89" s="18">
        <v>4.2999999999999997E-2</v>
      </c>
      <c r="O89" s="11" t="s">
        <v>47</v>
      </c>
    </row>
    <row r="90" spans="2:15">
      <c r="B90" s="101" t="s">
        <v>55</v>
      </c>
      <c r="C90" s="7">
        <v>4.1000000000000002E-2</v>
      </c>
      <c r="D90" s="31">
        <v>3.0550000000000002</v>
      </c>
      <c r="E90" s="51">
        <v>2.4980000000000002</v>
      </c>
      <c r="F90" s="7">
        <v>0.04</v>
      </c>
      <c r="G90" s="8">
        <v>0.53900000000000003</v>
      </c>
      <c r="H90" s="7">
        <v>4.1000000000000002E-2</v>
      </c>
      <c r="I90" s="37" t="s">
        <v>51</v>
      </c>
      <c r="J90" s="23">
        <v>3.484</v>
      </c>
      <c r="K90" s="7">
        <v>4.4999999999999998E-2</v>
      </c>
      <c r="L90" s="42">
        <v>0.81899999999999995</v>
      </c>
      <c r="M90" s="7">
        <v>4.3999999999999997E-2</v>
      </c>
      <c r="N90" s="7">
        <v>4.2999999999999997E-2</v>
      </c>
      <c r="O90" s="11" t="s">
        <v>43</v>
      </c>
    </row>
    <row r="91" spans="2:15">
      <c r="B91" s="102"/>
      <c r="C91" s="12">
        <v>4.1000000000000002E-2</v>
      </c>
      <c r="D91" s="32">
        <v>3.0590000000000002</v>
      </c>
      <c r="E91" s="17">
        <v>2.5009999999999999</v>
      </c>
      <c r="F91" s="12">
        <v>4.1000000000000002E-2</v>
      </c>
      <c r="G91" s="13">
        <v>0.53900000000000003</v>
      </c>
      <c r="H91" s="12">
        <v>4.1000000000000002E-2</v>
      </c>
      <c r="I91" s="39" t="s">
        <v>51</v>
      </c>
      <c r="J91" s="24">
        <v>3.4830000000000001</v>
      </c>
      <c r="K91" s="12">
        <v>4.5999999999999999E-2</v>
      </c>
      <c r="L91" s="44">
        <v>0.81899999999999995</v>
      </c>
      <c r="M91" s="12">
        <v>4.3999999999999997E-2</v>
      </c>
      <c r="N91" s="12">
        <v>4.2999999999999997E-2</v>
      </c>
      <c r="O91" s="11" t="s">
        <v>44</v>
      </c>
    </row>
    <row r="92" spans="2:15">
      <c r="B92" s="102"/>
      <c r="C92" s="12">
        <v>4.1000000000000002E-2</v>
      </c>
      <c r="D92" s="33">
        <v>3.0609999999999999</v>
      </c>
      <c r="E92" s="14">
        <v>2.5019999999999998</v>
      </c>
      <c r="F92" s="12">
        <v>4.1000000000000002E-2</v>
      </c>
      <c r="G92" s="13">
        <v>0.53900000000000003</v>
      </c>
      <c r="H92" s="12">
        <v>4.1000000000000002E-2</v>
      </c>
      <c r="I92" s="39" t="s">
        <v>51</v>
      </c>
      <c r="J92" s="26">
        <v>3.476</v>
      </c>
      <c r="K92" s="12">
        <v>4.4999999999999998E-2</v>
      </c>
      <c r="L92" s="38">
        <v>0.81899999999999995</v>
      </c>
      <c r="M92" s="12">
        <v>4.2999999999999997E-2</v>
      </c>
      <c r="N92" s="12">
        <v>4.2999999999999997E-2</v>
      </c>
      <c r="O92" s="11" t="s">
        <v>45</v>
      </c>
    </row>
    <row r="93" spans="2:15">
      <c r="B93" s="102"/>
      <c r="C93" s="12">
        <v>4.1000000000000002E-2</v>
      </c>
      <c r="D93" s="32">
        <v>3.0710000000000002</v>
      </c>
      <c r="E93" s="17">
        <v>2.5070000000000001</v>
      </c>
      <c r="F93" s="12">
        <v>4.1000000000000002E-2</v>
      </c>
      <c r="G93" s="13">
        <v>0.53900000000000003</v>
      </c>
      <c r="H93" s="12">
        <v>4.1000000000000002E-2</v>
      </c>
      <c r="I93" s="39" t="s">
        <v>51</v>
      </c>
      <c r="J93" s="24">
        <v>3.4569999999999999</v>
      </c>
      <c r="K93" s="12">
        <v>4.4999999999999998E-2</v>
      </c>
      <c r="L93" s="44">
        <v>0.81899999999999995</v>
      </c>
      <c r="M93" s="12">
        <v>4.2999999999999997E-2</v>
      </c>
      <c r="N93" s="12">
        <v>4.2999999999999997E-2</v>
      </c>
      <c r="O93" s="11" t="s">
        <v>46</v>
      </c>
    </row>
    <row r="94" spans="2:15">
      <c r="B94" s="103"/>
      <c r="C94" s="18">
        <v>4.1000000000000002E-2</v>
      </c>
      <c r="D94" s="35">
        <v>3.0670000000000002</v>
      </c>
      <c r="E94" s="20">
        <v>2.5049999999999999</v>
      </c>
      <c r="F94" s="18">
        <v>4.1000000000000002E-2</v>
      </c>
      <c r="G94" s="19">
        <v>0.53900000000000003</v>
      </c>
      <c r="H94" s="18">
        <v>4.1000000000000002E-2</v>
      </c>
      <c r="I94" s="52" t="s">
        <v>51</v>
      </c>
      <c r="J94" s="34">
        <v>3.4430000000000001</v>
      </c>
      <c r="K94" s="18">
        <v>4.4999999999999998E-2</v>
      </c>
      <c r="L94" s="40">
        <v>0.81899999999999995</v>
      </c>
      <c r="M94" s="18">
        <v>4.2999999999999997E-2</v>
      </c>
      <c r="N94" s="18">
        <v>4.2999999999999997E-2</v>
      </c>
      <c r="O94" s="11" t="s">
        <v>47</v>
      </c>
    </row>
  </sheetData>
  <mergeCells count="23">
    <mergeCell ref="B85:B89"/>
    <mergeCell ref="B90:B94"/>
    <mergeCell ref="B55:B59"/>
    <mergeCell ref="B60:B64"/>
    <mergeCell ref="B65:B69"/>
    <mergeCell ref="B70:B74"/>
    <mergeCell ref="B75:B79"/>
    <mergeCell ref="B80:B84"/>
    <mergeCell ref="AT56:AW56"/>
    <mergeCell ref="Q41:AC42"/>
    <mergeCell ref="Q44:AC44"/>
    <mergeCell ref="Q56:S56"/>
    <mergeCell ref="T56:U56"/>
    <mergeCell ref="Q55:U55"/>
    <mergeCell ref="G29:Q29"/>
    <mergeCell ref="V56:AA56"/>
    <mergeCell ref="AB56:AG56"/>
    <mergeCell ref="AD76:AK76"/>
    <mergeCell ref="AC70:AK70"/>
    <mergeCell ref="AC69:AE69"/>
    <mergeCell ref="V55:AO55"/>
    <mergeCell ref="AH56:AM56"/>
    <mergeCell ref="AN56:AS56"/>
  </mergeCells>
  <phoneticPr fontId="0" type="noConversion"/>
  <pageMargins left="0.75" right="0.75" top="1" bottom="1" header="0.5" footer="0.5"/>
  <pageSetup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Hersh Bhargava</cp:lastModifiedBy>
  <dcterms:created xsi:type="dcterms:W3CDTF">2011-01-18T20:51:17Z</dcterms:created>
  <dcterms:modified xsi:type="dcterms:W3CDTF">2015-05-15T17:22:31Z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12.0</vt:lpwstr>
  </property>
</Properties>
</file>