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725"/>
  <workbookPr autoCompressPictures="0"/>
  <bookViews>
    <workbookView xWindow="16800" yWindow="0" windowWidth="16800" windowHeight="1944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4" i="1" l="1"/>
  <c r="N14" i="1"/>
  <c r="M14" i="1"/>
  <c r="R21" i="1"/>
  <c r="R20" i="1"/>
  <c r="R19" i="1"/>
  <c r="R18" i="1"/>
  <c r="R17" i="1"/>
  <c r="R16" i="1"/>
  <c r="R15" i="1"/>
  <c r="R14" i="1"/>
  <c r="S21" i="1"/>
  <c r="S20" i="1"/>
  <c r="S19" i="1"/>
  <c r="S18" i="1"/>
  <c r="S17" i="1"/>
  <c r="S16" i="1"/>
  <c r="S15" i="1"/>
  <c r="S14" i="1"/>
  <c r="T21" i="1"/>
  <c r="N21" i="1"/>
  <c r="N20" i="1"/>
  <c r="N19" i="1"/>
  <c r="N18" i="1"/>
  <c r="N17" i="1"/>
  <c r="N16" i="1"/>
  <c r="N15" i="1"/>
  <c r="O21" i="1"/>
  <c r="M21" i="1"/>
  <c r="O15" i="1"/>
  <c r="O16" i="1"/>
  <c r="O17" i="1"/>
  <c r="O18" i="1"/>
  <c r="O19" i="1"/>
  <c r="O20" i="1"/>
  <c r="O23" i="1"/>
  <c r="I29" i="1"/>
  <c r="H28" i="1"/>
  <c r="H23" i="1"/>
  <c r="I23" i="1"/>
  <c r="J23" i="1"/>
  <c r="J22" i="1"/>
  <c r="H22" i="1"/>
  <c r="I22" i="1"/>
  <c r="J21" i="1"/>
  <c r="I21" i="1"/>
  <c r="H21" i="1"/>
  <c r="H20" i="1"/>
  <c r="I20" i="1"/>
  <c r="H19" i="1"/>
  <c r="I19" i="1"/>
  <c r="H18" i="1"/>
  <c r="I18" i="1"/>
  <c r="H17" i="1"/>
  <c r="I17" i="1"/>
  <c r="H16" i="1"/>
  <c r="I16" i="1"/>
  <c r="H15" i="1"/>
  <c r="I15" i="1"/>
  <c r="H14" i="1"/>
  <c r="I14" i="1"/>
  <c r="J14" i="1"/>
  <c r="T14" i="1"/>
  <c r="T15" i="1"/>
  <c r="T16" i="1"/>
  <c r="T17" i="1"/>
  <c r="T18" i="1"/>
  <c r="T19" i="1"/>
  <c r="T20" i="1"/>
  <c r="T23" i="1"/>
  <c r="I30" i="1"/>
  <c r="M15" i="1"/>
  <c r="M16" i="1"/>
  <c r="M17" i="1"/>
  <c r="M18" i="1"/>
  <c r="M19" i="1"/>
  <c r="M20" i="1"/>
  <c r="J15" i="1"/>
  <c r="J16" i="1"/>
  <c r="J17" i="1"/>
  <c r="J18" i="1"/>
  <c r="J19" i="1"/>
  <c r="J20" i="1"/>
  <c r="I28" i="1"/>
  <c r="T22" i="1"/>
  <c r="H30" i="1"/>
  <c r="O22" i="1"/>
  <c r="H29" i="1"/>
  <c r="S23" i="1"/>
  <c r="R23" i="1"/>
  <c r="S22" i="1"/>
  <c r="R22" i="1"/>
  <c r="N23" i="1"/>
  <c r="M23" i="1"/>
  <c r="N22" i="1"/>
  <c r="M22" i="1"/>
  <c r="E15" i="1"/>
  <c r="E16" i="1"/>
  <c r="E17" i="1"/>
  <c r="E18" i="1"/>
  <c r="E19" i="1"/>
  <c r="E20" i="1"/>
  <c r="E21" i="1"/>
  <c r="E14" i="1"/>
  <c r="D15" i="1"/>
  <c r="D16" i="1"/>
  <c r="D17" i="1"/>
  <c r="D18" i="1"/>
  <c r="D19" i="1"/>
  <c r="D20" i="1"/>
  <c r="D14" i="1"/>
  <c r="C21" i="1"/>
  <c r="C20" i="1"/>
  <c r="C19" i="1"/>
  <c r="C18" i="1"/>
  <c r="C17" i="1"/>
  <c r="C16" i="1"/>
  <c r="C15" i="1"/>
  <c r="C14" i="1"/>
</calcChain>
</file>

<file path=xl/sharedStrings.xml><?xml version="1.0" encoding="utf-8"?>
<sst xmlns="http://schemas.openxmlformats.org/spreadsheetml/2006/main" count="64" uniqueCount="40">
  <si>
    <t>A</t>
  </si>
  <si>
    <t>Read I:450</t>
  </si>
  <si>
    <t>B</t>
  </si>
  <si>
    <t>C</t>
  </si>
  <si>
    <t>D</t>
  </si>
  <si>
    <t>E</t>
  </si>
  <si>
    <t>F</t>
  </si>
  <si>
    <t>G</t>
  </si>
  <si>
    <t>H</t>
  </si>
  <si>
    <t>Concentration and OD</t>
  </si>
  <si>
    <t>Stock (ng/ml)</t>
  </si>
  <si>
    <t>Dilution (pg/μL)</t>
  </si>
  <si>
    <t>pM</t>
  </si>
  <si>
    <t>0/50</t>
  </si>
  <si>
    <t>0.1/50</t>
  </si>
  <si>
    <t>0.2/50</t>
  </si>
  <si>
    <t>0.5/50</t>
  </si>
  <si>
    <t>1.0/50</t>
  </si>
  <si>
    <t>2.0/50</t>
  </si>
  <si>
    <t>5.0/50</t>
  </si>
  <si>
    <t>10.0/50</t>
  </si>
  <si>
    <t>Absorbance</t>
  </si>
  <si>
    <t>OD(450) PBS (avg)</t>
  </si>
  <si>
    <t>STDEV</t>
  </si>
  <si>
    <t>OD (Circ.)</t>
  </si>
  <si>
    <t>pM Calc. (Circ)</t>
  </si>
  <si>
    <t>Mass (Circ) (pg)</t>
  </si>
  <si>
    <t>Dcr Starved Glucose</t>
  </si>
  <si>
    <t>Average</t>
  </si>
  <si>
    <t>Line</t>
  </si>
  <si>
    <t>Starved Glucose</t>
  </si>
  <si>
    <t>Starved Sucralose</t>
  </si>
  <si>
    <t>Fed</t>
  </si>
  <si>
    <t>OVRFLW</t>
  </si>
  <si>
    <t>a</t>
  </si>
  <si>
    <t>b</t>
  </si>
  <si>
    <t>c</t>
  </si>
  <si>
    <t>d</t>
  </si>
  <si>
    <t>Average Total Mass</t>
  </si>
  <si>
    <t>Equation Constants ax^3+bx^2+cx+d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</si>
</sst>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b/>
      <i/>
      <sz val="10"/>
      <name val="Arial"/>
    </font>
    <font>
      <i/>
      <sz val="10"/>
      <name val="Arial"/>
    </font>
    <font>
      <b/>
      <i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3">
    <xf numFmtId="0" fontId="0" fillId="0" borderId="0" xfId="0"/>
    <xf numFmtId="0" fontId="0" fillId="2" borderId="1" xfId="0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5" fillId="9" borderId="0" xfId="0" applyFont="1" applyFill="1"/>
    <xf numFmtId="0" fontId="0" fillId="9" borderId="0" xfId="0" applyFill="1"/>
    <xf numFmtId="2" fontId="0" fillId="9" borderId="0" xfId="0" applyNumberFormat="1" applyFill="1"/>
    <xf numFmtId="17" fontId="0" fillId="9" borderId="0" xfId="0" applyNumberFormat="1" applyFill="1"/>
    <xf numFmtId="0" fontId="4" fillId="9" borderId="0" xfId="0" applyFont="1" applyFill="1" applyAlignment="1">
      <alignment horizontal="center"/>
    </xf>
    <xf numFmtId="164" fontId="0" fillId="9" borderId="0" xfId="0" applyNumberFormat="1" applyFill="1"/>
    <xf numFmtId="164" fontId="0" fillId="10" borderId="0" xfId="0" applyNumberFormat="1" applyFill="1"/>
    <xf numFmtId="164" fontId="0" fillId="0" borderId="0" xfId="0" applyNumberFormat="1"/>
    <xf numFmtId="0" fontId="0" fillId="10" borderId="0" xfId="0" applyFill="1"/>
    <xf numFmtId="164" fontId="6" fillId="10" borderId="0" xfId="0" applyNumberFormat="1" applyFont="1" applyFill="1"/>
    <xf numFmtId="0" fontId="6" fillId="0" borderId="0" xfId="0" applyFont="1"/>
    <xf numFmtId="164" fontId="0" fillId="10" borderId="0" xfId="0" applyNumberFormat="1" applyFont="1" applyFill="1"/>
    <xf numFmtId="0" fontId="9" fillId="10" borderId="0" xfId="0" applyFont="1" applyFill="1" applyAlignment="1">
      <alignment horizontal="center"/>
    </xf>
    <xf numFmtId="0" fontId="9" fillId="11" borderId="0" xfId="0" applyFont="1" applyFill="1" applyAlignment="1">
      <alignment horizontal="center"/>
    </xf>
    <xf numFmtId="0" fontId="0" fillId="11" borderId="0" xfId="0" applyFill="1"/>
    <xf numFmtId="164" fontId="0" fillId="11" borderId="0" xfId="0" applyNumberFormat="1" applyFill="1"/>
    <xf numFmtId="164" fontId="6" fillId="11" borderId="0" xfId="0" applyNumberFormat="1" applyFont="1" applyFill="1"/>
    <xf numFmtId="164" fontId="0" fillId="11" borderId="0" xfId="0" applyNumberFormat="1" applyFont="1" applyFill="1"/>
    <xf numFmtId="0" fontId="9" fillId="12" borderId="0" xfId="0" applyFont="1" applyFill="1" applyAlignment="1">
      <alignment horizontal="center"/>
    </xf>
    <xf numFmtId="164" fontId="0" fillId="12" borderId="0" xfId="0" applyNumberFormat="1" applyFill="1"/>
    <xf numFmtId="164" fontId="6" fillId="12" borderId="0" xfId="0" applyNumberFormat="1" applyFont="1" applyFill="1"/>
    <xf numFmtId="164" fontId="0" fillId="12" borderId="0" xfId="0" applyNumberFormat="1" applyFont="1" applyFill="1"/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vertical="center" wrapText="1"/>
    </xf>
    <xf numFmtId="0" fontId="0" fillId="12" borderId="0" xfId="0" applyFill="1"/>
    <xf numFmtId="0" fontId="4" fillId="9" borderId="0" xfId="0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0" fontId="6" fillId="11" borderId="0" xfId="0" applyFont="1" applyFill="1" applyAlignment="1">
      <alignment horizontal="center"/>
    </xf>
    <xf numFmtId="0" fontId="6" fillId="12" borderId="0" xfId="0" applyFont="1" applyFill="1" applyAlignment="1">
      <alignment horizontal="center"/>
    </xf>
    <xf numFmtId="0" fontId="0" fillId="0" borderId="0" xfId="0" applyFont="1" applyAlignment="1">
      <alignment horizontal="center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FLAG(GS)HA</a:t>
            </a:r>
            <a:r>
              <a:rPr lang="en-US" baseline="0"/>
              <a:t> Standards in PBS + 1% Triton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Sheet1!$D$13</c:f>
              <c:strCache>
                <c:ptCount val="1"/>
                <c:pt idx="0">
                  <c:v>OD(450) PBS (avg)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0.249230810156007"/>
                  <c:y val="-0.0297856883399927"/>
                </c:manualLayout>
              </c:layout>
              <c:numFmt formatCode="General" sourceLinked="0"/>
            </c:trendlineLbl>
          </c:trendline>
          <c:xVal>
            <c:numRef>
              <c:f>Sheet1!$D$14:$D$20</c:f>
              <c:numCache>
                <c:formatCode>0.000</c:formatCode>
                <c:ptCount val="7"/>
                <c:pt idx="0">
                  <c:v>0.0756666666666667</c:v>
                </c:pt>
                <c:pt idx="1">
                  <c:v>0.109666666666667</c:v>
                </c:pt>
                <c:pt idx="2">
                  <c:v>0.169666666666667</c:v>
                </c:pt>
                <c:pt idx="3">
                  <c:v>0.373</c:v>
                </c:pt>
                <c:pt idx="4">
                  <c:v>0.867666666666667</c:v>
                </c:pt>
                <c:pt idx="5">
                  <c:v>1.877333333333333</c:v>
                </c:pt>
                <c:pt idx="6">
                  <c:v>3.680333333333333</c:v>
                </c:pt>
              </c:numCache>
            </c:numRef>
          </c:xVal>
          <c:yVal>
            <c:numRef>
              <c:f>Sheet1!$C$14:$C$20</c:f>
              <c:numCache>
                <c:formatCode>0.00</c:formatCode>
                <c:ptCount val="7"/>
                <c:pt idx="0">
                  <c:v>0.0</c:v>
                </c:pt>
                <c:pt idx="1">
                  <c:v>0.829187396351576</c:v>
                </c:pt>
                <c:pt idx="2">
                  <c:v>1.658374792703151</c:v>
                </c:pt>
                <c:pt idx="3">
                  <c:v>4.145936981757877</c:v>
                </c:pt>
                <c:pt idx="4">
                  <c:v>8.291873963515755</c:v>
                </c:pt>
                <c:pt idx="5">
                  <c:v>16.58374792703151</c:v>
                </c:pt>
                <c:pt idx="6">
                  <c:v>41.45936981757877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160600"/>
        <c:axId val="2126165960"/>
      </c:scatterChart>
      <c:valAx>
        <c:axId val="2126160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Absorbance at 450nm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126165960"/>
        <c:crosses val="autoZero"/>
        <c:crossBetween val="midCat"/>
      </c:valAx>
      <c:valAx>
        <c:axId val="2126165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pM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126160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Total Mass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Sheet1!$H$27</c:f>
              <c:strCache>
                <c:ptCount val="1"/>
                <c:pt idx="0">
                  <c:v>Average Total Mass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Sheet1!$I$28:$I$30</c:f>
                <c:numCache>
                  <c:formatCode>General</c:formatCode>
                  <c:ptCount val="3"/>
                  <c:pt idx="0">
                    <c:v>0.0803171113329649</c:v>
                  </c:pt>
                  <c:pt idx="1">
                    <c:v>0.0413514006053764</c:v>
                  </c:pt>
                  <c:pt idx="2">
                    <c:v>0.0593524568176018</c:v>
                  </c:pt>
                </c:numCache>
              </c:numRef>
            </c:plus>
            <c:minus>
              <c:numRef>
                <c:f>Sheet1!$I$28:$I$30</c:f>
                <c:numCache>
                  <c:formatCode>General</c:formatCode>
                  <c:ptCount val="3"/>
                  <c:pt idx="0">
                    <c:v>0.0803171113329649</c:v>
                  </c:pt>
                  <c:pt idx="1">
                    <c:v>0.0413514006053764</c:v>
                  </c:pt>
                  <c:pt idx="2">
                    <c:v>0.0593524568176018</c:v>
                  </c:pt>
                </c:numCache>
              </c:numRef>
            </c:minus>
          </c:errBars>
          <c:cat>
            <c:strRef>
              <c:f>Sheet1!$G$28:$G$30</c:f>
              <c:strCache>
                <c:ptCount val="3"/>
                <c:pt idx="0">
                  <c:v>Starved Glucose</c:v>
                </c:pt>
                <c:pt idx="1">
                  <c:v>Starved Sucralose</c:v>
                </c:pt>
                <c:pt idx="2">
                  <c:v>Fed</c:v>
                </c:pt>
              </c:strCache>
            </c:strRef>
          </c:cat>
          <c:val>
            <c:numRef>
              <c:f>Sheet1!$H$28:$H$30</c:f>
              <c:numCache>
                <c:formatCode>0.000</c:formatCode>
                <c:ptCount val="3"/>
                <c:pt idx="0">
                  <c:v>1.05107383540687</c:v>
                </c:pt>
                <c:pt idx="1">
                  <c:v>1.053190427002313</c:v>
                </c:pt>
                <c:pt idx="2">
                  <c:v>1.087739485305045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231544"/>
        <c:axId val="2126236936"/>
      </c:barChart>
      <c:catAx>
        <c:axId val="2126231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Line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6236936"/>
        <c:crosses val="autoZero"/>
        <c:auto val="1"/>
        <c:lblAlgn val="ctr"/>
        <c:lblOffset val="100"/>
        <c:noMultiLvlLbl val="0"/>
      </c:catAx>
      <c:valAx>
        <c:axId val="2126236936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Insulin Content (pg)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126231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23</xdr:row>
      <xdr:rowOff>165100</xdr:rowOff>
    </xdr:from>
    <xdr:to>
      <xdr:col>5</xdr:col>
      <xdr:colOff>480060</xdr:colOff>
      <xdr:row>43</xdr:row>
      <xdr:rowOff>105410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139700</xdr:colOff>
      <xdr:row>25</xdr:row>
      <xdr:rowOff>19050</xdr:rowOff>
    </xdr:from>
    <xdr:to>
      <xdr:col>18</xdr:col>
      <xdr:colOff>304800</xdr:colOff>
      <xdr:row>53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abSelected="1" topLeftCell="E1" workbookViewId="0">
      <selection activeCell="I14" sqref="I14"/>
    </sheetView>
  </sheetViews>
  <sheetFormatPr baseColWidth="10" defaultColWidth="8.83203125" defaultRowHeight="14" x14ac:dyDescent="0"/>
  <cols>
    <col min="1" max="1" width="13.1640625" customWidth="1"/>
    <col min="2" max="2" width="13.83203125" customWidth="1"/>
    <col min="4" max="4" width="15.83203125" customWidth="1"/>
    <col min="7" max="7" width="13.83203125" customWidth="1"/>
    <col min="8" max="8" width="17" customWidth="1"/>
    <col min="9" max="9" width="16" customWidth="1"/>
    <col min="10" max="10" width="13.33203125" customWidth="1"/>
    <col min="12" max="15" width="11.5" customWidth="1"/>
    <col min="17" max="20" width="12.33203125" customWidth="1"/>
  </cols>
  <sheetData>
    <row r="1" spans="1:20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20">
      <c r="A2" s="2" t="s">
        <v>0</v>
      </c>
      <c r="B2" s="32">
        <v>1.6639999999999999</v>
      </c>
      <c r="C2" s="33">
        <v>1.984</v>
      </c>
      <c r="D2" s="33">
        <v>2.1259999999999999</v>
      </c>
      <c r="E2" s="33">
        <v>2.17</v>
      </c>
      <c r="F2" s="33">
        <v>2.0150000000000001</v>
      </c>
      <c r="G2" s="9">
        <v>1.4770000000000001</v>
      </c>
      <c r="H2" s="9">
        <v>1.6559999999999999</v>
      </c>
      <c r="I2" s="32">
        <v>1.871</v>
      </c>
      <c r="J2" s="4">
        <v>5.7000000000000002E-2</v>
      </c>
      <c r="K2" s="4">
        <v>7.9000000000000001E-2</v>
      </c>
      <c r="L2" s="4">
        <v>7.9000000000000001E-2</v>
      </c>
      <c r="M2" s="4">
        <v>6.9000000000000006E-2</v>
      </c>
      <c r="N2" s="7" t="s">
        <v>1</v>
      </c>
    </row>
    <row r="3" spans="1:20">
      <c r="A3" s="2" t="s">
        <v>2</v>
      </c>
      <c r="B3" s="33">
        <v>1.9390000000000001</v>
      </c>
      <c r="C3" s="32">
        <v>1.6719999999999999</v>
      </c>
      <c r="D3" s="33">
        <v>2.069</v>
      </c>
      <c r="E3" s="33">
        <v>1.946</v>
      </c>
      <c r="F3" s="32">
        <v>1.776</v>
      </c>
      <c r="G3" s="32">
        <v>1.8919999999999999</v>
      </c>
      <c r="H3" s="32">
        <v>1.8859999999999999</v>
      </c>
      <c r="I3" s="9">
        <v>1.427</v>
      </c>
      <c r="J3" s="4">
        <v>4.3999999999999997E-2</v>
      </c>
      <c r="K3" s="4">
        <v>0.11899999999999999</v>
      </c>
      <c r="L3" s="4">
        <v>0.111</v>
      </c>
      <c r="M3" s="4">
        <v>9.9000000000000005E-2</v>
      </c>
      <c r="N3" s="7" t="s">
        <v>1</v>
      </c>
    </row>
    <row r="4" spans="1:20">
      <c r="A4" s="2" t="s">
        <v>3</v>
      </c>
      <c r="B4" s="33">
        <v>2.048</v>
      </c>
      <c r="C4" s="33">
        <v>2.1120000000000001</v>
      </c>
      <c r="D4" s="33">
        <v>1.9730000000000001</v>
      </c>
      <c r="E4" s="9">
        <v>1.5629999999999999</v>
      </c>
      <c r="F4" s="32">
        <v>1.8620000000000001</v>
      </c>
      <c r="G4" s="33">
        <v>2.1640000000000001</v>
      </c>
      <c r="H4" s="33">
        <v>1.9510000000000001</v>
      </c>
      <c r="I4" s="33">
        <v>1.94</v>
      </c>
      <c r="J4" s="4">
        <v>5.3999999999999999E-2</v>
      </c>
      <c r="K4" s="4">
        <v>0.17899999999999999</v>
      </c>
      <c r="L4" s="4">
        <v>0.17100000000000001</v>
      </c>
      <c r="M4" s="4">
        <v>0.159</v>
      </c>
      <c r="N4" s="7" t="s">
        <v>1</v>
      </c>
    </row>
    <row r="5" spans="1:20">
      <c r="A5" s="2" t="s">
        <v>4</v>
      </c>
      <c r="B5" s="33">
        <v>2.0910000000000002</v>
      </c>
      <c r="C5" s="8">
        <v>2.3820000000000001</v>
      </c>
      <c r="D5" s="8">
        <v>2.39</v>
      </c>
      <c r="E5" s="32">
        <v>1.7470000000000001</v>
      </c>
      <c r="F5" s="33">
        <v>1.9790000000000001</v>
      </c>
      <c r="G5" s="33">
        <v>2.0449999999999999</v>
      </c>
      <c r="H5" s="8">
        <v>2.27</v>
      </c>
      <c r="I5" s="8">
        <v>2.2949999999999999</v>
      </c>
      <c r="J5" s="4">
        <v>5.8999999999999997E-2</v>
      </c>
      <c r="K5" s="5">
        <v>0.38900000000000001</v>
      </c>
      <c r="L5" s="5">
        <v>0.378</v>
      </c>
      <c r="M5" s="5">
        <v>0.35199999999999998</v>
      </c>
      <c r="N5" s="7" t="s">
        <v>1</v>
      </c>
    </row>
    <row r="6" spans="1:20">
      <c r="A6" s="2" t="s">
        <v>5</v>
      </c>
      <c r="B6" s="33">
        <v>2.1930000000000001</v>
      </c>
      <c r="C6" s="33">
        <v>2.0179999999999998</v>
      </c>
      <c r="D6" s="32">
        <v>1.76</v>
      </c>
      <c r="E6" s="9">
        <v>1.6279999999999999</v>
      </c>
      <c r="F6" s="32">
        <v>1.6990000000000001</v>
      </c>
      <c r="G6" s="32">
        <v>1.8109999999999999</v>
      </c>
      <c r="H6" s="33">
        <v>1.992</v>
      </c>
      <c r="I6" s="32">
        <v>1.8819999999999999</v>
      </c>
      <c r="J6" s="4">
        <v>5.6000000000000001E-2</v>
      </c>
      <c r="K6" s="34">
        <v>0.90600000000000003</v>
      </c>
      <c r="L6" s="34">
        <v>0.875</v>
      </c>
      <c r="M6" s="3">
        <v>0.82199999999999995</v>
      </c>
      <c r="N6" s="7" t="s">
        <v>1</v>
      </c>
    </row>
    <row r="7" spans="1:20">
      <c r="A7" s="2" t="s">
        <v>6</v>
      </c>
      <c r="B7" s="4">
        <v>4.5999999999999999E-2</v>
      </c>
      <c r="C7" s="4">
        <v>5.7000000000000002E-2</v>
      </c>
      <c r="D7" s="4">
        <v>4.9000000000000002E-2</v>
      </c>
      <c r="E7" s="4">
        <v>4.4999999999999998E-2</v>
      </c>
      <c r="F7" s="4">
        <v>4.2999999999999997E-2</v>
      </c>
      <c r="G7" s="4">
        <v>4.4999999999999998E-2</v>
      </c>
      <c r="H7" s="4">
        <v>5.8999999999999997E-2</v>
      </c>
      <c r="I7" s="4">
        <v>4.4999999999999998E-2</v>
      </c>
      <c r="J7" s="4">
        <v>4.5999999999999999E-2</v>
      </c>
      <c r="K7" s="33">
        <v>1.9510000000000001</v>
      </c>
      <c r="L7" s="32">
        <v>1.9119999999999999</v>
      </c>
      <c r="M7" s="32">
        <v>1.7689999999999999</v>
      </c>
      <c r="N7" s="7" t="s">
        <v>1</v>
      </c>
    </row>
    <row r="8" spans="1:20">
      <c r="A8" s="2" t="s">
        <v>7</v>
      </c>
      <c r="B8" s="4">
        <v>4.4999999999999998E-2</v>
      </c>
      <c r="C8" s="4">
        <v>0.05</v>
      </c>
      <c r="D8" s="4">
        <v>4.5999999999999999E-2</v>
      </c>
      <c r="E8" s="4">
        <v>4.3999999999999997E-2</v>
      </c>
      <c r="F8" s="4">
        <v>4.2000000000000003E-2</v>
      </c>
      <c r="G8" s="4">
        <v>4.3999999999999997E-2</v>
      </c>
      <c r="H8" s="4">
        <v>4.5999999999999999E-2</v>
      </c>
      <c r="I8" s="4">
        <v>4.4999999999999998E-2</v>
      </c>
      <c r="J8" s="4">
        <v>4.5999999999999999E-2</v>
      </c>
      <c r="K8" s="6">
        <v>3.8210000000000002</v>
      </c>
      <c r="L8" s="6">
        <v>3.7549999999999999</v>
      </c>
      <c r="M8" s="35">
        <v>3.4649999999999999</v>
      </c>
      <c r="N8" s="7" t="s">
        <v>1</v>
      </c>
    </row>
    <row r="9" spans="1:20">
      <c r="A9" s="2" t="s">
        <v>8</v>
      </c>
      <c r="B9" s="4">
        <v>4.4999999999999998E-2</v>
      </c>
      <c r="C9" s="4">
        <v>4.3999999999999997E-2</v>
      </c>
      <c r="D9" s="4">
        <v>4.2999999999999997E-2</v>
      </c>
      <c r="E9" s="4">
        <v>4.5999999999999999E-2</v>
      </c>
      <c r="F9" s="4">
        <v>4.2999999999999997E-2</v>
      </c>
      <c r="G9" s="4">
        <v>4.2999999999999997E-2</v>
      </c>
      <c r="H9" s="4">
        <v>4.3999999999999997E-2</v>
      </c>
      <c r="I9" s="4">
        <v>4.2999999999999997E-2</v>
      </c>
      <c r="J9" s="4">
        <v>4.4999999999999998E-2</v>
      </c>
      <c r="K9" s="36" t="s">
        <v>33</v>
      </c>
      <c r="L9" s="36" t="s">
        <v>33</v>
      </c>
      <c r="M9" s="36" t="s">
        <v>33</v>
      </c>
      <c r="N9" s="7" t="s">
        <v>1</v>
      </c>
    </row>
    <row r="12" spans="1:20">
      <c r="A12" s="38" t="s">
        <v>9</v>
      </c>
      <c r="B12" s="38"/>
      <c r="C12" s="38"/>
      <c r="D12" s="14" t="s">
        <v>21</v>
      </c>
      <c r="E12" t="s">
        <v>23</v>
      </c>
      <c r="H12" s="39" t="s">
        <v>27</v>
      </c>
      <c r="I12" s="39"/>
      <c r="J12" s="39"/>
      <c r="M12" s="40" t="s">
        <v>27</v>
      </c>
      <c r="N12" s="40"/>
      <c r="O12" s="40"/>
      <c r="R12" s="41" t="s">
        <v>27</v>
      </c>
      <c r="S12" s="41"/>
      <c r="T12" s="41"/>
    </row>
    <row r="13" spans="1:20">
      <c r="A13" s="10" t="s">
        <v>10</v>
      </c>
      <c r="B13" s="10" t="s">
        <v>11</v>
      </c>
      <c r="C13" s="11" t="s">
        <v>12</v>
      </c>
      <c r="D13" s="10" t="s">
        <v>22</v>
      </c>
      <c r="H13" s="22" t="s">
        <v>24</v>
      </c>
      <c r="I13" s="22" t="s">
        <v>25</v>
      </c>
      <c r="J13" s="22" t="s">
        <v>26</v>
      </c>
      <c r="M13" s="23" t="s">
        <v>24</v>
      </c>
      <c r="N13" s="23" t="s">
        <v>25</v>
      </c>
      <c r="O13" s="23" t="s">
        <v>26</v>
      </c>
      <c r="R13" s="28" t="s">
        <v>24</v>
      </c>
      <c r="S13" s="28" t="s">
        <v>25</v>
      </c>
      <c r="T13" s="28" t="s">
        <v>26</v>
      </c>
    </row>
    <row r="14" spans="1:20">
      <c r="A14" s="11">
        <v>0</v>
      </c>
      <c r="B14" s="11" t="s">
        <v>13</v>
      </c>
      <c r="C14" s="12">
        <f>A14/2.412*20</f>
        <v>0</v>
      </c>
      <c r="D14" s="15">
        <f>AVERAGE(K2:M2)</f>
        <v>7.5666666666666674E-2</v>
      </c>
      <c r="E14">
        <f>STDEV(K2:M2)</f>
        <v>5.7735026918962545E-3</v>
      </c>
      <c r="H14" s="18">
        <f>B2</f>
        <v>1.6639999999999999</v>
      </c>
      <c r="I14" s="16">
        <f>G36*H14^3+H36*H14^2+I36*H14-J36</f>
        <v>25.1271499427328</v>
      </c>
      <c r="J14" s="16">
        <f>(I14*(7828.8*50)/1000000)/10</f>
        <v>0.98357715735833273</v>
      </c>
      <c r="M14" s="24">
        <f>B3</f>
        <v>1.9390000000000001</v>
      </c>
      <c r="N14" s="25">
        <f>G36*M14^3+H36*M14^2+I36*M14-J36</f>
        <v>27.357099972210303</v>
      </c>
      <c r="O14" s="25">
        <f>(N14*(7828.8*50)/1000000)/10</f>
        <v>1.0708663213122001</v>
      </c>
      <c r="R14" s="29">
        <f>AVERAGE(B4:B6)</f>
        <v>2.1106666666666669</v>
      </c>
      <c r="S14" s="29">
        <f>G36*R14^3+H36*R14^2+I36*R14-J36</f>
        <v>28.858154493112654</v>
      </c>
      <c r="T14" s="29">
        <f>(S14*(7828.8*50)/1000000)/10</f>
        <v>1.1296235994784019</v>
      </c>
    </row>
    <row r="15" spans="1:20">
      <c r="A15" s="11">
        <v>0.1</v>
      </c>
      <c r="B15" s="11" t="s">
        <v>14</v>
      </c>
      <c r="C15" s="12">
        <f>A15/2.412*20</f>
        <v>0.82918739635157557</v>
      </c>
      <c r="D15" s="15">
        <f t="shared" ref="D15:D20" si="0">AVERAGE(K3:M3)</f>
        <v>0.10966666666666665</v>
      </c>
      <c r="E15">
        <f t="shared" ref="E15:E21" si="1">STDEV(K3:M3)</f>
        <v>1.0066445913694329E-2</v>
      </c>
      <c r="H15" s="18">
        <f>C2</f>
        <v>1.984</v>
      </c>
      <c r="I15" s="16">
        <f>G36*H15^3+H36*H15^2+I36*H15-J36</f>
        <v>27.740717889484799</v>
      </c>
      <c r="J15" s="16">
        <f t="shared" ref="J15:J20" si="2">(I15*(7828.8*50)/1000000)/10</f>
        <v>1.0858826610659928</v>
      </c>
      <c r="M15" s="24">
        <f>C3</f>
        <v>1.6719999999999999</v>
      </c>
      <c r="N15" s="25">
        <f>G36*M15^3+H36*M15^2+I36*M15-J36</f>
        <v>25.189887101337597</v>
      </c>
      <c r="O15" s="25">
        <f t="shared" ref="O15:O21" si="3">(N15*(7828.8*50)/1000000)/10</f>
        <v>0.98603294069475889</v>
      </c>
      <c r="R15" s="29">
        <f>AVERAGE(C4:C6)</f>
        <v>2.1706666666666665</v>
      </c>
      <c r="S15" s="29">
        <f>G36*R15^3+H36*R15^2+I36*R15-J36</f>
        <v>29.409345787928654</v>
      </c>
      <c r="T15" s="29">
        <f t="shared" ref="T15:T20" si="4">(S15*(7828.8*50)/1000000)/10</f>
        <v>1.1511994315226792</v>
      </c>
    </row>
    <row r="16" spans="1:20">
      <c r="A16" s="11">
        <v>0.2</v>
      </c>
      <c r="B16" s="11" t="s">
        <v>15</v>
      </c>
      <c r="C16" s="12">
        <f t="shared" ref="C16:C21" si="5">A16/2.412*20</f>
        <v>1.6583747927031511</v>
      </c>
      <c r="D16" s="15">
        <f t="shared" si="0"/>
        <v>0.16966666666666666</v>
      </c>
      <c r="E16">
        <f t="shared" si="1"/>
        <v>1.0066445913694329E-2</v>
      </c>
      <c r="H16" s="18">
        <f>D2</f>
        <v>2.1259999999999999</v>
      </c>
      <c r="I16" s="16">
        <f>G36*H16^3+H36*H16^2+I36*H16-J36</f>
        <v>28.997582835151199</v>
      </c>
      <c r="J16" s="16">
        <f t="shared" si="2"/>
        <v>1.1350813824991586</v>
      </c>
      <c r="M16" s="24">
        <f>D3</f>
        <v>2.069</v>
      </c>
      <c r="N16" s="25">
        <f>G36*M16^3+H36*M16^2+I36*M16-J36</f>
        <v>28.484005009923298</v>
      </c>
      <c r="O16" s="25">
        <f t="shared" si="3"/>
        <v>1.1149778921084377</v>
      </c>
      <c r="R16" s="29">
        <f>AVERAGE(D4:D6)</f>
        <v>2.0409999999999999</v>
      </c>
      <c r="S16" s="29">
        <f>G36*R16^3+H36*R16^2+I36*R16-J36</f>
        <v>28.236303220967699</v>
      </c>
      <c r="T16" s="29">
        <f t="shared" si="4"/>
        <v>1.1052818532815596</v>
      </c>
    </row>
    <row r="17" spans="1:20">
      <c r="A17" s="11">
        <v>0.5</v>
      </c>
      <c r="B17" s="11" t="s">
        <v>16</v>
      </c>
      <c r="C17" s="12">
        <f t="shared" si="5"/>
        <v>4.1459369817578775</v>
      </c>
      <c r="D17" s="15">
        <f t="shared" si="0"/>
        <v>0.373</v>
      </c>
      <c r="E17">
        <f t="shared" si="1"/>
        <v>1.9000000000000017E-2</v>
      </c>
      <c r="H17" s="18">
        <f>E2</f>
        <v>2.17</v>
      </c>
      <c r="I17" s="16">
        <f>G36*H17^3+H36*H17^2+I36*H17-J36</f>
        <v>29.403137078100006</v>
      </c>
      <c r="J17" s="16">
        <f t="shared" si="2"/>
        <v>1.1509563977851465</v>
      </c>
      <c r="M17" s="24">
        <f>E3</f>
        <v>1.946</v>
      </c>
      <c r="N17" s="25">
        <f>G36*M17^3+H36*M17^2+I36*M17-J36</f>
        <v>27.416355836743197</v>
      </c>
      <c r="O17" s="25">
        <f t="shared" si="3"/>
        <v>1.0731858328734758</v>
      </c>
      <c r="R17" s="29">
        <f>AVERAGE(E4:E6)</f>
        <v>1.6459999999999999</v>
      </c>
      <c r="S17" s="29">
        <f>G36*R17^3+H36*R17^2+I36*R17-J36</f>
        <v>24.986326776463198</v>
      </c>
      <c r="T17" s="29">
        <f t="shared" si="4"/>
        <v>0.9780647753378755</v>
      </c>
    </row>
    <row r="18" spans="1:20">
      <c r="A18" s="11">
        <v>1</v>
      </c>
      <c r="B18" s="13" t="s">
        <v>17</v>
      </c>
      <c r="C18" s="12">
        <f t="shared" si="5"/>
        <v>8.291873963515755</v>
      </c>
      <c r="D18" s="15">
        <f t="shared" si="0"/>
        <v>0.8676666666666667</v>
      </c>
      <c r="E18">
        <f t="shared" si="1"/>
        <v>4.2477444995354142E-2</v>
      </c>
      <c r="H18" s="18">
        <f>F2</f>
        <v>2.0150000000000001</v>
      </c>
      <c r="I18" s="16">
        <f>G36*H18^3+H36*H18^2+I36*H18-J36</f>
        <v>28.008847257487499</v>
      </c>
      <c r="J18" s="16">
        <f t="shared" si="2"/>
        <v>1.0963783170470907</v>
      </c>
      <c r="M18" s="24">
        <f>F3</f>
        <v>1.776</v>
      </c>
      <c r="N18" s="25">
        <f>G36*M18^3+H36*M18^2+I36*M18-J36</f>
        <v>26.015278179891201</v>
      </c>
      <c r="O18" s="25">
        <f t="shared" si="3"/>
        <v>1.018342049073661</v>
      </c>
      <c r="R18" s="29">
        <f>AVERAGE(F4:F6)</f>
        <v>1.8466666666666667</v>
      </c>
      <c r="S18" s="29">
        <f>G36*R18^3+H36*R18^2+I36*R18-J36</f>
        <v>26.588686990251855</v>
      </c>
      <c r="T18" s="29">
        <f t="shared" si="4"/>
        <v>1.0407875635464185</v>
      </c>
    </row>
    <row r="19" spans="1:20">
      <c r="A19" s="11">
        <v>2</v>
      </c>
      <c r="B19" s="13" t="s">
        <v>18</v>
      </c>
      <c r="C19" s="12">
        <f t="shared" si="5"/>
        <v>16.58374792703151</v>
      </c>
      <c r="D19" s="15">
        <f t="shared" si="0"/>
        <v>1.8773333333333333</v>
      </c>
      <c r="E19">
        <f t="shared" si="1"/>
        <v>9.5824492345815984E-2</v>
      </c>
      <c r="H19" s="18">
        <f>G2</f>
        <v>1.4770000000000001</v>
      </c>
      <c r="I19" s="16">
        <f>G36*H19^3+H36*H19^2+I36*H19-J36</f>
        <v>23.680866389912101</v>
      </c>
      <c r="J19" s="16">
        <f t="shared" si="2"/>
        <v>0.92696383396671944</v>
      </c>
      <c r="M19" s="24">
        <f>G3</f>
        <v>1.8919999999999999</v>
      </c>
      <c r="N19" s="25">
        <f>G36*M19^3+H36*M19^2+I36*M19-J36</f>
        <v>26.963002754745599</v>
      </c>
      <c r="O19" s="25">
        <f t="shared" si="3"/>
        <v>1.0554397798317616</v>
      </c>
      <c r="R19" s="29">
        <f>AVERAGE(G4:G6)</f>
        <v>2.0066666666666664</v>
      </c>
      <c r="S19" s="29">
        <f>G36*R19^3+H36*R19^2+I36*R19-J36</f>
        <v>27.936447743318517</v>
      </c>
      <c r="T19" s="29">
        <f t="shared" si="4"/>
        <v>1.09354431046446</v>
      </c>
    </row>
    <row r="20" spans="1:20">
      <c r="A20" s="11">
        <v>5</v>
      </c>
      <c r="B20" s="11" t="s">
        <v>19</v>
      </c>
      <c r="C20" s="12">
        <f t="shared" si="5"/>
        <v>41.459369817578775</v>
      </c>
      <c r="D20" s="15">
        <f t="shared" si="0"/>
        <v>3.6803333333333335</v>
      </c>
      <c r="E20">
        <f t="shared" si="1"/>
        <v>0.18938144928512238</v>
      </c>
      <c r="H20" s="18">
        <f>H2</f>
        <v>1.6559999999999999</v>
      </c>
      <c r="I20" s="16">
        <f>G36*H20^3+H36*H20^2+I36*H20-J36</f>
        <v>25.064505762099202</v>
      </c>
      <c r="J20" s="16">
        <f t="shared" si="2"/>
        <v>0.98112501355161119</v>
      </c>
      <c r="M20" s="24">
        <f>H3</f>
        <v>1.8859999999999999</v>
      </c>
      <c r="N20" s="25">
        <f>G36*M20^3+H36*M20^2+I36*M20-J36</f>
        <v>26.913145644847198</v>
      </c>
      <c r="O20" s="25">
        <f t="shared" si="3"/>
        <v>1.0534881731218988</v>
      </c>
      <c r="R20" s="29">
        <f>AVERAGE(H4:H6)</f>
        <v>2.0710000000000002</v>
      </c>
      <c r="S20" s="29">
        <f>G36*R20^3+H36*R20^2+I36*R20-J36</f>
        <v>28.5018103286307</v>
      </c>
      <c r="T20" s="29">
        <f t="shared" si="4"/>
        <v>1.11567486350392</v>
      </c>
    </row>
    <row r="21" spans="1:20">
      <c r="A21" s="11">
        <v>10</v>
      </c>
      <c r="B21" s="13" t="s">
        <v>20</v>
      </c>
      <c r="C21" s="12">
        <f t="shared" si="5"/>
        <v>82.91873963515755</v>
      </c>
      <c r="D21" s="15" t="s">
        <v>33</v>
      </c>
      <c r="E21" t="e">
        <f t="shared" si="1"/>
        <v>#DIV/0!</v>
      </c>
      <c r="H21" s="18">
        <f>I2</f>
        <v>1.871</v>
      </c>
      <c r="I21" s="16">
        <f>G36*H21^3+H36*H21^2+I36*H21-J36</f>
        <v>26.788931125610699</v>
      </c>
      <c r="J21" s="18">
        <f>(I21*(7828.8*50)/1000000)/10</f>
        <v>1.0486259199809052</v>
      </c>
      <c r="M21" s="24">
        <f>I3</f>
        <v>1.427</v>
      </c>
      <c r="N21" s="25">
        <f>G36*M21^3+H36*M21^2+I36*M21-J36</f>
        <v>23.297925269567099</v>
      </c>
      <c r="O21" s="25">
        <f t="shared" si="3"/>
        <v>0.91197398675193442</v>
      </c>
      <c r="R21" s="37">
        <f>AVERAGE(I4:I6)</f>
        <v>2.0389999999999997</v>
      </c>
      <c r="S21" s="29">
        <f>G36*R21^3+H36*R21^2+I36*R21-J36</f>
        <v>28.218720719520299</v>
      </c>
      <c r="T21" s="29">
        <f>(S21*(7828.8*50)/1000000)/10</f>
        <v>1.1045936038449027</v>
      </c>
    </row>
    <row r="22" spans="1:20">
      <c r="G22" s="19" t="s">
        <v>28</v>
      </c>
      <c r="H22" s="19">
        <f>AVERAGE(H14:H21)</f>
        <v>1.8703750000000001</v>
      </c>
      <c r="I22" s="19">
        <f>AVERAGE(I14:I21)</f>
        <v>26.851467285072289</v>
      </c>
      <c r="J22" s="19">
        <f>AVERAGE(J14:J21)</f>
        <v>1.0510738354068696</v>
      </c>
      <c r="L22" s="26" t="s">
        <v>28</v>
      </c>
      <c r="M22" s="26">
        <f>AVERAGE(M14:M20)</f>
        <v>1.8828571428571426</v>
      </c>
      <c r="N22" s="26">
        <f>AVERAGE(N14:N20)</f>
        <v>26.905539214242623</v>
      </c>
      <c r="O22" s="26">
        <f>AVERAGE(O14:O20)</f>
        <v>1.0531904270023134</v>
      </c>
      <c r="Q22" s="30" t="s">
        <v>28</v>
      </c>
      <c r="R22" s="30">
        <f>AVERAGE(R14:R20)</f>
        <v>1.9846666666666664</v>
      </c>
      <c r="S22" s="30">
        <f>AVERAGE(S14:S20)</f>
        <v>27.788153620096185</v>
      </c>
      <c r="T22" s="30">
        <f>AVERAGE(T14:T20)</f>
        <v>1.0877394853050448</v>
      </c>
    </row>
    <row r="23" spans="1:20">
      <c r="G23" s="16" t="s">
        <v>23</v>
      </c>
      <c r="H23" s="21">
        <f>STDEV(H14:H21)</f>
        <v>0.24849198751094997</v>
      </c>
      <c r="I23" s="21">
        <f>STDEV(I14:I21)</f>
        <v>2.0518370972042965</v>
      </c>
      <c r="J23" s="21">
        <f>STDEV(J14:J21)</f>
        <v>8.0317111332964902E-2</v>
      </c>
      <c r="L23" s="25" t="s">
        <v>23</v>
      </c>
      <c r="M23" s="27">
        <f>STDEV(M14:M20)</f>
        <v>0.12764590158119529</v>
      </c>
      <c r="N23" s="27">
        <f>STDEV(N14:N20)</f>
        <v>1.0563917996468521</v>
      </c>
      <c r="O23" s="27">
        <f>STDEV(O14:O20)</f>
        <v>4.1351400605376433E-2</v>
      </c>
      <c r="Q23" s="29" t="s">
        <v>23</v>
      </c>
      <c r="R23" s="31">
        <f>STDEV(R14:R20)</f>
        <v>0.18042634693044884</v>
      </c>
      <c r="S23" s="31">
        <f>STDEV(S14:S20)</f>
        <v>1.5162593709789971</v>
      </c>
      <c r="T23" s="31">
        <f>STDEV(T14:T20)</f>
        <v>5.9352456817601845E-2</v>
      </c>
    </row>
    <row r="24" spans="1:20">
      <c r="G24" s="17"/>
      <c r="H24" s="17"/>
      <c r="I24" s="17"/>
      <c r="J24" s="17"/>
    </row>
    <row r="25" spans="1:20">
      <c r="H25" s="17"/>
    </row>
    <row r="27" spans="1:20">
      <c r="G27" s="20" t="s">
        <v>29</v>
      </c>
      <c r="H27" s="20" t="s">
        <v>38</v>
      </c>
      <c r="I27" t="s">
        <v>23</v>
      </c>
    </row>
    <row r="28" spans="1:20">
      <c r="G28" t="s">
        <v>30</v>
      </c>
      <c r="H28" s="17">
        <f>J22</f>
        <v>1.0510738354068696</v>
      </c>
      <c r="I28" s="17">
        <f>J23</f>
        <v>8.0317111332964902E-2</v>
      </c>
    </row>
    <row r="29" spans="1:20">
      <c r="G29" t="s">
        <v>31</v>
      </c>
      <c r="H29" s="17">
        <f>O22</f>
        <v>1.0531904270023134</v>
      </c>
      <c r="I29" s="17">
        <f>O23</f>
        <v>4.1351400605376433E-2</v>
      </c>
    </row>
    <row r="30" spans="1:20">
      <c r="G30" t="s">
        <v>32</v>
      </c>
      <c r="H30" s="17">
        <f>T22</f>
        <v>1.0877394853050448</v>
      </c>
      <c r="I30" s="17">
        <f>T23</f>
        <v>5.9352456817601845E-2</v>
      </c>
    </row>
    <row r="34" spans="7:10">
      <c r="G34" s="42" t="s">
        <v>39</v>
      </c>
      <c r="H34" s="42"/>
      <c r="I34" s="42"/>
      <c r="J34" s="42"/>
    </row>
    <row r="35" spans="7:10">
      <c r="G35" s="20" t="s">
        <v>34</v>
      </c>
      <c r="H35" s="20" t="s">
        <v>35</v>
      </c>
      <c r="I35" s="20" t="s">
        <v>36</v>
      </c>
      <c r="J35" s="20" t="s">
        <v>37</v>
      </c>
    </row>
    <row r="36" spans="7:10">
      <c r="G36">
        <v>0.9637</v>
      </c>
      <c r="H36">
        <v>-4.0843999999999996</v>
      </c>
      <c r="I36">
        <v>13.423999999999999</v>
      </c>
      <c r="J36">
        <v>-9.6586999999999996</v>
      </c>
    </row>
  </sheetData>
  <mergeCells count="5">
    <mergeCell ref="A12:C12"/>
    <mergeCell ref="H12:J12"/>
    <mergeCell ref="M12:O12"/>
    <mergeCell ref="R12:T12"/>
    <mergeCell ref="G34:J34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Phillips Exeter Academy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Hersh Bhargava</cp:lastModifiedBy>
  <dcterms:created xsi:type="dcterms:W3CDTF">2015-05-15T14:38:26Z</dcterms:created>
  <dcterms:modified xsi:type="dcterms:W3CDTF">2015-05-19T13:45:03Z</dcterms:modified>
</cp:coreProperties>
</file>