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\cpn\app\stop-gas-imports\"/>
    </mc:Choice>
  </mc:AlternateContent>
  <xr:revisionPtr revIDLastSave="0" documentId="13_ncr:1_{0A0C6A8B-067E-4086-BE89-54D3192B73C9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mapping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7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17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M70" i="1" s="1"/>
  <c r="M71" i="1" s="1"/>
  <c r="N65" i="1"/>
  <c r="O65" i="1"/>
  <c r="P65" i="1"/>
  <c r="P70" i="1" s="1"/>
  <c r="P71" i="1" s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P20" i="1"/>
  <c r="O20" i="1"/>
  <c r="N20" i="1"/>
  <c r="M20" i="1"/>
  <c r="L69" i="1"/>
  <c r="L61" i="1"/>
  <c r="L62" i="1"/>
  <c r="L63" i="1"/>
  <c r="L64" i="1"/>
  <c r="L65" i="1"/>
  <c r="L66" i="1"/>
  <c r="L67" i="1"/>
  <c r="L68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K61" i="1"/>
  <c r="K62" i="1"/>
  <c r="K63" i="1"/>
  <c r="K64" i="1"/>
  <c r="K65" i="1"/>
  <c r="K70" i="1" s="1"/>
  <c r="K71" i="1" s="1"/>
  <c r="K66" i="1"/>
  <c r="K67" i="1"/>
  <c r="K68" i="1"/>
  <c r="K6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L20" i="1"/>
  <c r="K20" i="1"/>
  <c r="J20" i="1"/>
  <c r="I70" i="1"/>
  <c r="I71" i="1" s="1"/>
  <c r="N70" i="1" l="1"/>
  <c r="N71" i="1" s="1"/>
  <c r="O70" i="1"/>
  <c r="O71" i="1" s="1"/>
  <c r="J70" i="1"/>
  <c r="J71" i="1" s="1"/>
  <c r="L70" i="1"/>
  <c r="L71" i="1" s="1"/>
</calcChain>
</file>

<file path=xl/sharedStrings.xml><?xml version="1.0" encoding="utf-8"?>
<sst xmlns="http://schemas.openxmlformats.org/spreadsheetml/2006/main" count="202" uniqueCount="157">
  <si>
    <t>Sheet 1</t>
  </si>
  <si>
    <t>Indigenous production</t>
  </si>
  <si>
    <t>Sheet 2</t>
  </si>
  <si>
    <t>Indigenous production - associated gas</t>
  </si>
  <si>
    <t>Sheet 3</t>
  </si>
  <si>
    <t>Indigenous production - non-associated gas</t>
  </si>
  <si>
    <t>Sheet 4</t>
  </si>
  <si>
    <t>Indigenous production - colliery gas</t>
  </si>
  <si>
    <t>Sheet 5</t>
  </si>
  <si>
    <t>Transfer from other sources</t>
  </si>
  <si>
    <t>Sheet 6</t>
  </si>
  <si>
    <t>Transfer from other sources - oil</t>
  </si>
  <si>
    <t>Sheet 7</t>
  </si>
  <si>
    <t>Transfer from other sources - coal</t>
  </si>
  <si>
    <t>Sheet 8</t>
  </si>
  <si>
    <t>Transfer from other sources - renewables</t>
  </si>
  <si>
    <t>Sheet 9</t>
  </si>
  <si>
    <t>Transfer from other sources - natural gas</t>
  </si>
  <si>
    <t>:</t>
  </si>
  <si>
    <t>Sheet 10</t>
  </si>
  <si>
    <t>Imports</t>
  </si>
  <si>
    <t>Sheet 11</t>
  </si>
  <si>
    <t>Exports</t>
  </si>
  <si>
    <t>Sheet 12</t>
  </si>
  <si>
    <t>Change in stock</t>
  </si>
  <si>
    <t>Sheet 13</t>
  </si>
  <si>
    <t>International maritime bunkers</t>
  </si>
  <si>
    <t>Sheet 14</t>
  </si>
  <si>
    <t>Inland consumption - calculated</t>
  </si>
  <si>
    <t>Sheet 15</t>
  </si>
  <si>
    <t>Inland consumption - observed</t>
  </si>
  <si>
    <t>Sheet 16</t>
  </si>
  <si>
    <t>Inland demand</t>
  </si>
  <si>
    <t>Sheet 17</t>
  </si>
  <si>
    <t>Transformation input - energy use</t>
  </si>
  <si>
    <t>Sheet 18</t>
  </si>
  <si>
    <t>Transformation input - electricity and heat generation - main activity producer electricity only - energy use</t>
  </si>
  <si>
    <t>Sheet 19</t>
  </si>
  <si>
    <t>Transformation input - electricity and heat generation - main activity producer combined heat and power - energy use</t>
  </si>
  <si>
    <t>Sheet 20</t>
  </si>
  <si>
    <t>Transformation input - electricity and heat generation - main activity producer heat only - energy use</t>
  </si>
  <si>
    <t>Sheet 21</t>
  </si>
  <si>
    <t>Transformation input - electricity and heat generation - autoproducer electricity only - energy use</t>
  </si>
  <si>
    <t>Sheet 22</t>
  </si>
  <si>
    <t>Transformation input - electricity and heat generation - autoproducer combined heat and power - energy use</t>
  </si>
  <si>
    <t>Sheet 23</t>
  </si>
  <si>
    <t>Transformation input - electricity and heat generation - autoproducer heat only - energy use</t>
  </si>
  <si>
    <t>Sheet 25</t>
  </si>
  <si>
    <t>Transformation input - blast furnaces - energy use</t>
  </si>
  <si>
    <t>Sheet 33</t>
  </si>
  <si>
    <t>Transformation input - not elsewhere specified - energy use</t>
  </si>
  <si>
    <t>Sheet 34</t>
  </si>
  <si>
    <t>Energy sector - energy use</t>
  </si>
  <si>
    <t>Sheet 35</t>
  </si>
  <si>
    <t>Energy sector - electricity and heat generation - energy use</t>
  </si>
  <si>
    <t>Sheet 36</t>
  </si>
  <si>
    <t>Energy sector - coal mines - energy use</t>
  </si>
  <si>
    <t>Sheet 37</t>
  </si>
  <si>
    <t>Energy sector - oil and natural gas extraction plants - energy use</t>
  </si>
  <si>
    <t>Sheet 39</t>
  </si>
  <si>
    <t>Energy sector - coke ovens - energy use</t>
  </si>
  <si>
    <t>Sheet 42</t>
  </si>
  <si>
    <t>Energy sector - blast furnaces - energy use</t>
  </si>
  <si>
    <t>Sheet 43</t>
  </si>
  <si>
    <t>Energy sector - petroleum refineries (oil refineries) - energy use</t>
  </si>
  <si>
    <t>Sheet 45</t>
  </si>
  <si>
    <t>Energy sector - liquefaction and regasification plants (LNG) - energy use</t>
  </si>
  <si>
    <t>Sheet 48</t>
  </si>
  <si>
    <t>Energy sector - not elsewhere specified - energy use</t>
  </si>
  <si>
    <t>Sheet 49</t>
  </si>
  <si>
    <t>Distribution losses</t>
  </si>
  <si>
    <t>Sheet 50</t>
  </si>
  <si>
    <t>Vented</t>
  </si>
  <si>
    <t>Sheet 51</t>
  </si>
  <si>
    <t>Flared</t>
  </si>
  <si>
    <t>Sheet 52</t>
  </si>
  <si>
    <t>Final consumption</t>
  </si>
  <si>
    <t>Sheet 53</t>
  </si>
  <si>
    <t>Final consumption - non-energy use</t>
  </si>
  <si>
    <t>Sheet 55</t>
  </si>
  <si>
    <t>Final consumption - industry sector - non-energy use</t>
  </si>
  <si>
    <t>Sheet 58</t>
  </si>
  <si>
    <t>Final consumption - energy use</t>
  </si>
  <si>
    <t>Sheet 59</t>
  </si>
  <si>
    <t>Final consumption - industry sector - energy use</t>
  </si>
  <si>
    <t>Sheet 60</t>
  </si>
  <si>
    <t>Final consumption - industry sector - iron and steel - energy use</t>
  </si>
  <si>
    <t>Sheet 62</t>
  </si>
  <si>
    <t>Final consumption - industry sector - chemical and petrochemical - energy use</t>
  </si>
  <si>
    <t>Sheet 63</t>
  </si>
  <si>
    <t>Final consumption - industry sector - chemical and petrochemical - non-energy use</t>
  </si>
  <si>
    <t>Sheet 64</t>
  </si>
  <si>
    <t>Final consumption - industry sector - non-ferrous metals - energy use</t>
  </si>
  <si>
    <t>Sheet 66</t>
  </si>
  <si>
    <t>Final consumption - industry sector - non-metallic minerals - energy use</t>
  </si>
  <si>
    <t>Sheet 68</t>
  </si>
  <si>
    <t>Final consumption - industry sector - transport equipment - energy use</t>
  </si>
  <si>
    <t>Sheet 70</t>
  </si>
  <si>
    <t>Final consumption - industry sector - machinery - energy use</t>
  </si>
  <si>
    <t>Sheet 71</t>
  </si>
  <si>
    <t>Final consumption - industry sector - machinery - non-energy use</t>
  </si>
  <si>
    <t>Sheet 72</t>
  </si>
  <si>
    <t>Final consumption - industry sector - mining and quarrying - energy use</t>
  </si>
  <si>
    <t>Sheet 74</t>
  </si>
  <si>
    <t>Final consumption - industry sector - food, beverages and tobacco - energy use</t>
  </si>
  <si>
    <t>Sheet 76</t>
  </si>
  <si>
    <t>Final consumption - industry sector - paper, pulp and printing - energy use</t>
  </si>
  <si>
    <t>Sheet 78</t>
  </si>
  <si>
    <t>Final consumption - industry sector - wood and wood products - energy use</t>
  </si>
  <si>
    <t>Sheet 80</t>
  </si>
  <si>
    <t>Final consumption - industry sector - construction - energy use</t>
  </si>
  <si>
    <t>Sheet 82</t>
  </si>
  <si>
    <t>Final consumption - industry sector - textile and leather - energy use</t>
  </si>
  <si>
    <t>Sheet 86</t>
  </si>
  <si>
    <t>Final consumption - transport sector - energy use</t>
  </si>
  <si>
    <t>Sheet 88</t>
  </si>
  <si>
    <t>Final consumption - transport sector - road - energy use</t>
  </si>
  <si>
    <t>Sheet 91</t>
  </si>
  <si>
    <t>Final consumption - transport sector - pipeline transport - energy use</t>
  </si>
  <si>
    <t>Sheet 93</t>
  </si>
  <si>
    <t>Final consumption - transport sector - not elsewhere specified - energy use</t>
  </si>
  <si>
    <t>Sheet 95</t>
  </si>
  <si>
    <t>Final consumption - other sectors - energy use</t>
  </si>
  <si>
    <t>Sheet 96</t>
  </si>
  <si>
    <t>Final consumption - other sectors - commercial and public services - energy use</t>
  </si>
  <si>
    <t>Sheet 98</t>
  </si>
  <si>
    <t>Final consumption - other sectors - households - energy use</t>
  </si>
  <si>
    <t>Sheet 100</t>
  </si>
  <si>
    <t>Final consumption - other sectors - agriculture and forestry - energy use</t>
  </si>
  <si>
    <t>Sheet 102</t>
  </si>
  <si>
    <t>Final consumption - other sectors - fishing - energy use</t>
  </si>
  <si>
    <t>Sheet 104</t>
  </si>
  <si>
    <t>Final consumption - other sectors - not elsewhere specified - energy use</t>
  </si>
  <si>
    <t>Sheet 106</t>
  </si>
  <si>
    <t>Statistical differences</t>
  </si>
  <si>
    <t>I</t>
  </si>
  <si>
    <t>O</t>
  </si>
  <si>
    <t xml:space="preserve"> </t>
  </si>
  <si>
    <t>P</t>
  </si>
  <si>
    <t>H</t>
  </si>
  <si>
    <t>T</t>
  </si>
  <si>
    <t>EU</t>
  </si>
  <si>
    <t>DE Power</t>
  </si>
  <si>
    <t>DE Heating</t>
  </si>
  <si>
    <t>DE Industry</t>
  </si>
  <si>
    <t>DE Transport</t>
  </si>
  <si>
    <t>SUM</t>
  </si>
  <si>
    <t>EU Power</t>
  </si>
  <si>
    <t>EU Heating</t>
  </si>
  <si>
    <t>EU Industry</t>
  </si>
  <si>
    <t>EU Transport</t>
  </si>
  <si>
    <t>%</t>
  </si>
  <si>
    <t>C</t>
  </si>
  <si>
    <t>EU (TJ)</t>
  </si>
  <si>
    <t>Germany (TJ)</t>
  </si>
  <si>
    <t>Germany</t>
  </si>
  <si>
    <t>Derived from Eurostat: Custom Table: Supply, Transformation and Consumption of Gas.” Accessed March 30, 2022. https://ec.europa.eu/eurostat/databrowser/view/NRG_CB_GAS__custom_2395063/default/table?lang=en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</si>
</sst>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9" tint="0.3999755851924192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1" fillId="0" borderId="1" xfId="0" applyFont="1" applyBorder="1"/>
    <xf numFmtId="1" fontId="1" fillId="0" borderId="1" xfId="0" applyNumberFormat="1" applyFont="1" applyBorder="1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zoomScaleNormal="100" workbookViewId="0">
      <pane ySplit="2" topLeftCell="A3" activePane="bottomLeft" state="frozen"/>
      <selection pane="bottomLeft" activeCell="C1" sqref="C1"/>
    </sheetView>
  </sheetViews>
  <sheetFormatPr defaultColWidth="11.5703125" defaultRowHeight="12.75" x14ac:dyDescent="0.2"/>
  <cols>
    <col min="1" max="1" width="9.7109375" customWidth="1"/>
    <col min="2" max="2" width="2.85546875" customWidth="1"/>
    <col min="3" max="3" width="95" customWidth="1"/>
    <col min="4" max="5" width="11.85546875" style="1" hidden="1" customWidth="1"/>
    <col min="6" max="6" width="12.7109375" style="1" hidden="1" customWidth="1"/>
    <col min="7" max="7" width="11.85546875" style="1" customWidth="1"/>
    <col min="8" max="8" width="12.7109375" style="1" customWidth="1"/>
  </cols>
  <sheetData>
    <row r="1" spans="1:16" x14ac:dyDescent="0.2">
      <c r="C1" t="s">
        <v>156</v>
      </c>
    </row>
    <row r="2" spans="1:16" s="2" customFormat="1" x14ac:dyDescent="0.2">
      <c r="D2" s="3" t="s">
        <v>154</v>
      </c>
      <c r="E2" s="3" t="s">
        <v>151</v>
      </c>
      <c r="F2" s="3" t="s">
        <v>153</v>
      </c>
      <c r="G2" s="3" t="s">
        <v>155</v>
      </c>
      <c r="H2" s="3" t="s">
        <v>141</v>
      </c>
      <c r="I2" s="2" t="s">
        <v>142</v>
      </c>
      <c r="J2" s="2" t="s">
        <v>143</v>
      </c>
      <c r="K2" s="2" t="s">
        <v>144</v>
      </c>
      <c r="L2" s="2" t="s">
        <v>145</v>
      </c>
      <c r="M2" s="2" t="s">
        <v>147</v>
      </c>
      <c r="N2" s="2" t="s">
        <v>148</v>
      </c>
      <c r="O2" s="2" t="s">
        <v>149</v>
      </c>
      <c r="P2" s="2" t="s">
        <v>150</v>
      </c>
    </row>
    <row r="3" spans="1:16" hidden="1" x14ac:dyDescent="0.2">
      <c r="A3" t="s">
        <v>0</v>
      </c>
      <c r="C3" t="s">
        <v>1</v>
      </c>
      <c r="D3" s="1">
        <v>187514.69699999999</v>
      </c>
      <c r="F3" s="1">
        <v>1913438.754</v>
      </c>
      <c r="G3" s="1">
        <v>187514.69699999999</v>
      </c>
      <c r="H3" s="1">
        <v>1913438.754</v>
      </c>
    </row>
    <row r="4" spans="1:16" hidden="1" x14ac:dyDescent="0.2">
      <c r="A4" t="s">
        <v>2</v>
      </c>
      <c r="C4" t="s">
        <v>3</v>
      </c>
      <c r="D4" s="1">
        <v>2475.7049999999999</v>
      </c>
      <c r="F4" s="1">
        <v>91108.995999999999</v>
      </c>
      <c r="G4" s="1">
        <v>2475.7049999999999</v>
      </c>
      <c r="H4" s="1">
        <v>91108.995999999999</v>
      </c>
    </row>
    <row r="5" spans="1:16" hidden="1" x14ac:dyDescent="0.2">
      <c r="A5" t="s">
        <v>4</v>
      </c>
      <c r="C5" t="s">
        <v>5</v>
      </c>
      <c r="D5" s="1">
        <v>169438.12599999999</v>
      </c>
      <c r="F5" s="1">
        <v>1795929.5160000001</v>
      </c>
      <c r="G5" s="1">
        <v>169438.12599999999</v>
      </c>
      <c r="H5" s="1">
        <v>1795929.5160000001</v>
      </c>
    </row>
    <row r="6" spans="1:16" hidden="1" x14ac:dyDescent="0.2">
      <c r="A6" t="s">
        <v>6</v>
      </c>
      <c r="C6" t="s">
        <v>7</v>
      </c>
      <c r="D6" s="1">
        <v>15600.866</v>
      </c>
      <c r="F6" s="1">
        <v>26400.241999999998</v>
      </c>
      <c r="G6" s="1">
        <v>15600.866</v>
      </c>
      <c r="H6" s="1">
        <v>26400.241999999998</v>
      </c>
    </row>
    <row r="7" spans="1:16" hidden="1" x14ac:dyDescent="0.2">
      <c r="A7" t="s">
        <v>8</v>
      </c>
      <c r="C7" t="s">
        <v>9</v>
      </c>
      <c r="D7" s="1">
        <v>0</v>
      </c>
      <c r="F7" s="1">
        <v>38316.256999999998</v>
      </c>
      <c r="G7" s="1">
        <v>0</v>
      </c>
      <c r="H7" s="1">
        <v>38316.256999999998</v>
      </c>
    </row>
    <row r="8" spans="1:16" hidden="1" x14ac:dyDescent="0.2">
      <c r="A8" t="s">
        <v>10</v>
      </c>
      <c r="C8" t="s">
        <v>11</v>
      </c>
      <c r="D8" s="1">
        <v>0</v>
      </c>
      <c r="F8" s="1">
        <v>1645.2729999999999</v>
      </c>
      <c r="G8" s="1">
        <v>0</v>
      </c>
      <c r="H8" s="1">
        <v>1645.2729999999999</v>
      </c>
    </row>
    <row r="9" spans="1:16" hidden="1" x14ac:dyDescent="0.2">
      <c r="A9" t="s">
        <v>12</v>
      </c>
      <c r="C9" t="s">
        <v>13</v>
      </c>
      <c r="D9" s="1">
        <v>0</v>
      </c>
      <c r="F9" s="1">
        <v>0</v>
      </c>
      <c r="G9" s="1">
        <v>0</v>
      </c>
      <c r="H9" s="1">
        <v>0</v>
      </c>
    </row>
    <row r="10" spans="1:16" hidden="1" x14ac:dyDescent="0.2">
      <c r="A10" t="s">
        <v>14</v>
      </c>
      <c r="C10" t="s">
        <v>15</v>
      </c>
      <c r="D10" s="1">
        <v>0</v>
      </c>
      <c r="F10" s="1">
        <v>36670.983999999997</v>
      </c>
      <c r="G10" s="1">
        <v>0</v>
      </c>
      <c r="H10" s="1">
        <v>36670.983999999997</v>
      </c>
    </row>
    <row r="11" spans="1:16" hidden="1" x14ac:dyDescent="0.2">
      <c r="A11" t="s">
        <v>16</v>
      </c>
      <c r="C11" t="s">
        <v>17</v>
      </c>
      <c r="D11" s="1" t="s">
        <v>18</v>
      </c>
      <c r="F11" s="1" t="s">
        <v>18</v>
      </c>
      <c r="G11" s="1" t="s">
        <v>18</v>
      </c>
      <c r="H11" s="1" t="s">
        <v>18</v>
      </c>
    </row>
    <row r="12" spans="1:16" hidden="1" x14ac:dyDescent="0.2">
      <c r="A12" t="s">
        <v>19</v>
      </c>
      <c r="C12" t="s">
        <v>20</v>
      </c>
      <c r="D12" s="1">
        <v>3092272.8259999999</v>
      </c>
      <c r="F12" s="1">
        <v>15313617.411</v>
      </c>
      <c r="G12" s="1">
        <v>3092272.8259999999</v>
      </c>
      <c r="H12" s="1">
        <v>15313617.411</v>
      </c>
    </row>
    <row r="13" spans="1:16" hidden="1" x14ac:dyDescent="0.2">
      <c r="A13" t="s">
        <v>21</v>
      </c>
      <c r="C13" t="s">
        <v>22</v>
      </c>
      <c r="D13" s="1">
        <v>0</v>
      </c>
      <c r="F13" s="1">
        <v>2610968.176</v>
      </c>
      <c r="G13" s="1">
        <v>0</v>
      </c>
      <c r="H13" s="1">
        <v>2610968.176</v>
      </c>
    </row>
    <row r="14" spans="1:16" hidden="1" x14ac:dyDescent="0.2">
      <c r="A14" t="s">
        <v>23</v>
      </c>
      <c r="C14" t="s">
        <v>24</v>
      </c>
      <c r="D14" s="1">
        <v>190602.15900000001</v>
      </c>
      <c r="F14" s="1">
        <v>578983.57200000004</v>
      </c>
      <c r="G14" s="1">
        <v>190602.15900000001</v>
      </c>
      <c r="H14" s="1">
        <v>578983.57200000004</v>
      </c>
    </row>
    <row r="15" spans="1:16" hidden="1" x14ac:dyDescent="0.2">
      <c r="A15" t="s">
        <v>25</v>
      </c>
      <c r="C15" t="s">
        <v>26</v>
      </c>
      <c r="D15" s="1">
        <v>0</v>
      </c>
      <c r="F15" s="1">
        <v>8410.0920000000006</v>
      </c>
      <c r="G15" s="1">
        <v>0</v>
      </c>
      <c r="H15" s="1">
        <v>8410.0920000000006</v>
      </c>
    </row>
    <row r="16" spans="1:16" hidden="1" x14ac:dyDescent="0.2">
      <c r="A16" t="s">
        <v>27</v>
      </c>
      <c r="C16" t="s">
        <v>28</v>
      </c>
      <c r="D16" s="1">
        <v>3470389.682</v>
      </c>
      <c r="F16" s="1">
        <v>15224977.726</v>
      </c>
      <c r="G16" s="1">
        <v>3470389.682</v>
      </c>
      <c r="H16" s="1">
        <v>15224977.726</v>
      </c>
    </row>
    <row r="17" spans="1:16" s="2" customFormat="1" x14ac:dyDescent="0.2">
      <c r="A17" s="2" t="s">
        <v>29</v>
      </c>
      <c r="B17" s="4"/>
      <c r="C17" s="4" t="s">
        <v>30</v>
      </c>
      <c r="D17" s="5">
        <v>3501850.1719999998</v>
      </c>
      <c r="E17" s="5">
        <f>D17/D$17*100</f>
        <v>100</v>
      </c>
      <c r="F17" s="5">
        <v>15170926.504000001</v>
      </c>
      <c r="G17" s="5">
        <f>D17/1000</f>
        <v>3501.8501719999999</v>
      </c>
      <c r="H17" s="5">
        <f>F17/1000</f>
        <v>15170.926504000001</v>
      </c>
    </row>
    <row r="18" spans="1:16" x14ac:dyDescent="0.2">
      <c r="A18" t="s">
        <v>31</v>
      </c>
      <c r="B18" s="6"/>
      <c r="C18" s="6" t="s">
        <v>32</v>
      </c>
      <c r="D18" s="7">
        <v>3501850.1719999998</v>
      </c>
      <c r="E18" s="5">
        <f t="shared" ref="E18:E68" si="0">D18/D$17*100</f>
        <v>100</v>
      </c>
      <c r="F18" s="7">
        <v>15170926.504000001</v>
      </c>
      <c r="G18" s="5">
        <f t="shared" ref="G18:G69" si="1">D18/1000</f>
        <v>3501.8501719999999</v>
      </c>
      <c r="H18" s="5">
        <f t="shared" ref="H18:H69" si="2">F18/1000</f>
        <v>15170.926504000001</v>
      </c>
    </row>
    <row r="19" spans="1:16" s="2" customFormat="1" x14ac:dyDescent="0.2">
      <c r="A19" s="2" t="s">
        <v>33</v>
      </c>
      <c r="B19" s="4"/>
      <c r="C19" s="4" t="s">
        <v>34</v>
      </c>
      <c r="D19" s="5">
        <v>893850</v>
      </c>
      <c r="E19" s="5">
        <f t="shared" si="0"/>
        <v>25.52507834706984</v>
      </c>
      <c r="F19" s="5">
        <v>4861608.4450000003</v>
      </c>
      <c r="G19" s="5">
        <f t="shared" si="1"/>
        <v>893.85</v>
      </c>
      <c r="H19" s="5">
        <f t="shared" si="2"/>
        <v>4861.6084449999998</v>
      </c>
    </row>
    <row r="20" spans="1:16" x14ac:dyDescent="0.2">
      <c r="A20" t="s">
        <v>35</v>
      </c>
      <c r="B20" s="6" t="s">
        <v>138</v>
      </c>
      <c r="C20" s="6" t="s">
        <v>36</v>
      </c>
      <c r="D20" s="7">
        <v>241343</v>
      </c>
      <c r="E20" s="5">
        <f t="shared" si="0"/>
        <v>6.89187110087473</v>
      </c>
      <c r="F20" s="7">
        <v>1960362.7490000001</v>
      </c>
      <c r="G20" s="5">
        <f t="shared" si="1"/>
        <v>241.34299999999999</v>
      </c>
      <c r="H20" s="5">
        <f t="shared" si="2"/>
        <v>1960.3627490000001</v>
      </c>
      <c r="I20" s="1">
        <f>IF($B20="P", $D20, 0)</f>
        <v>241343</v>
      </c>
      <c r="J20" s="1">
        <f>IF($B20="H", $D20, 0)</f>
        <v>0</v>
      </c>
      <c r="K20" s="1">
        <f>IF($B20="I", $D20, 0)</f>
        <v>0</v>
      </c>
      <c r="L20" s="1">
        <f>IF($B20="T", $D20, 0)</f>
        <v>0</v>
      </c>
      <c r="M20" s="1">
        <f>IF($B20="P", $F20, 0)</f>
        <v>1960362.7490000001</v>
      </c>
      <c r="N20" s="1">
        <f>IF($B20="H", $F20, 0)</f>
        <v>0</v>
      </c>
      <c r="O20" s="1">
        <f>IF($B20="I", $F20, 0)</f>
        <v>0</v>
      </c>
      <c r="P20" s="1">
        <f>IF($B20="T", $F20, 0)</f>
        <v>0</v>
      </c>
    </row>
    <row r="21" spans="1:16" x14ac:dyDescent="0.2">
      <c r="A21" t="s">
        <v>37</v>
      </c>
      <c r="B21" s="6" t="s">
        <v>138</v>
      </c>
      <c r="C21" s="6" t="s">
        <v>38</v>
      </c>
      <c r="D21" s="7">
        <v>385536</v>
      </c>
      <c r="E21" s="5">
        <f t="shared" si="0"/>
        <v>11.009494440472025</v>
      </c>
      <c r="F21" s="7">
        <v>1571043.2579999999</v>
      </c>
      <c r="G21" s="5">
        <f t="shared" si="1"/>
        <v>385.536</v>
      </c>
      <c r="H21" s="5">
        <f t="shared" si="2"/>
        <v>1571.0432579999999</v>
      </c>
      <c r="I21" s="1">
        <f t="shared" ref="I21:I69" si="3">IF($B21="P", D21, 0)</f>
        <v>385536</v>
      </c>
      <c r="J21" s="1">
        <f t="shared" ref="J21:J69" si="4">IF($B21="H", $D21, 0)</f>
        <v>0</v>
      </c>
      <c r="K21" s="1">
        <f t="shared" ref="K21:K69" si="5">IF($B21="I", $D21, 0)</f>
        <v>0</v>
      </c>
      <c r="L21" s="1">
        <f t="shared" ref="L21:L69" si="6">IF($B21="T", $D21, 0)</f>
        <v>0</v>
      </c>
      <c r="M21" s="1">
        <f t="shared" ref="M21:M69" si="7">IF($B21="P", $F21, 0)</f>
        <v>1571043.2579999999</v>
      </c>
      <c r="N21" s="1">
        <f t="shared" ref="N21:N69" si="8">IF($B21="H", $F21, 0)</f>
        <v>0</v>
      </c>
      <c r="O21" s="1">
        <f t="shared" ref="O21:O69" si="9">IF($B21="I", $F21, 0)</f>
        <v>0</v>
      </c>
      <c r="P21" s="1">
        <f t="shared" ref="P21:P69" si="10">IF($B21="T", $F21, 0)</f>
        <v>0</v>
      </c>
    </row>
    <row r="22" spans="1:16" x14ac:dyDescent="0.2">
      <c r="A22" t="s">
        <v>39</v>
      </c>
      <c r="B22" s="6" t="s">
        <v>139</v>
      </c>
      <c r="C22" s="6" t="s">
        <v>40</v>
      </c>
      <c r="D22" s="7">
        <v>77926</v>
      </c>
      <c r="E22" s="5">
        <f t="shared" si="0"/>
        <v>2.2252808136418465</v>
      </c>
      <c r="F22" s="7">
        <v>259462.12700000001</v>
      </c>
      <c r="G22" s="5">
        <f t="shared" si="1"/>
        <v>77.926000000000002</v>
      </c>
      <c r="H22" s="5">
        <f t="shared" si="2"/>
        <v>259.46212700000001</v>
      </c>
      <c r="I22" s="1">
        <f t="shared" si="3"/>
        <v>0</v>
      </c>
      <c r="J22" s="1">
        <f t="shared" si="4"/>
        <v>77926</v>
      </c>
      <c r="K22" s="1">
        <f t="shared" si="5"/>
        <v>0</v>
      </c>
      <c r="L22" s="1">
        <f t="shared" si="6"/>
        <v>0</v>
      </c>
      <c r="M22" s="1">
        <f t="shared" si="7"/>
        <v>0</v>
      </c>
      <c r="N22" s="1">
        <f t="shared" si="8"/>
        <v>259462.12700000001</v>
      </c>
      <c r="O22" s="1">
        <f t="shared" si="9"/>
        <v>0</v>
      </c>
      <c r="P22" s="1">
        <f t="shared" si="10"/>
        <v>0</v>
      </c>
    </row>
    <row r="23" spans="1:16" x14ac:dyDescent="0.2">
      <c r="A23" t="s">
        <v>41</v>
      </c>
      <c r="B23" s="6" t="s">
        <v>135</v>
      </c>
      <c r="C23" s="6" t="s">
        <v>42</v>
      </c>
      <c r="D23" s="7">
        <v>18427</v>
      </c>
      <c r="E23" s="5">
        <f t="shared" si="0"/>
        <v>0.52620755014986409</v>
      </c>
      <c r="F23" s="7">
        <v>106611.808</v>
      </c>
      <c r="G23" s="5">
        <f t="shared" si="1"/>
        <v>18.427</v>
      </c>
      <c r="H23" s="5">
        <f t="shared" si="2"/>
        <v>106.61180800000001</v>
      </c>
      <c r="I23" s="1">
        <f t="shared" si="3"/>
        <v>0</v>
      </c>
      <c r="J23" s="1">
        <f t="shared" si="4"/>
        <v>0</v>
      </c>
      <c r="K23" s="1">
        <f t="shared" si="5"/>
        <v>18427</v>
      </c>
      <c r="L23" s="1">
        <f t="shared" si="6"/>
        <v>0</v>
      </c>
      <c r="M23" s="1">
        <f t="shared" si="7"/>
        <v>0</v>
      </c>
      <c r="N23" s="1">
        <f t="shared" si="8"/>
        <v>0</v>
      </c>
      <c r="O23" s="1">
        <f t="shared" si="9"/>
        <v>106611.808</v>
      </c>
      <c r="P23" s="1">
        <f t="shared" si="10"/>
        <v>0</v>
      </c>
    </row>
    <row r="24" spans="1:16" x14ac:dyDescent="0.2">
      <c r="A24" t="s">
        <v>43</v>
      </c>
      <c r="B24" s="6" t="s">
        <v>135</v>
      </c>
      <c r="C24" s="6" t="s">
        <v>44</v>
      </c>
      <c r="D24" s="7">
        <v>170618</v>
      </c>
      <c r="E24" s="5">
        <f t="shared" si="0"/>
        <v>4.8722244419313787</v>
      </c>
      <c r="F24" s="7">
        <v>861082.52399999998</v>
      </c>
      <c r="G24" s="5">
        <f t="shared" si="1"/>
        <v>170.61799999999999</v>
      </c>
      <c r="H24" s="5">
        <f t="shared" si="2"/>
        <v>861.08252399999992</v>
      </c>
      <c r="I24" s="1">
        <f t="shared" si="3"/>
        <v>0</v>
      </c>
      <c r="J24" s="1">
        <f t="shared" si="4"/>
        <v>0</v>
      </c>
      <c r="K24" s="1">
        <f t="shared" si="5"/>
        <v>170618</v>
      </c>
      <c r="L24" s="1">
        <f t="shared" si="6"/>
        <v>0</v>
      </c>
      <c r="M24" s="1">
        <f t="shared" si="7"/>
        <v>0</v>
      </c>
      <c r="N24" s="1">
        <f t="shared" si="8"/>
        <v>0</v>
      </c>
      <c r="O24" s="1">
        <f t="shared" si="9"/>
        <v>861082.52399999998</v>
      </c>
      <c r="P24" s="1">
        <f t="shared" si="10"/>
        <v>0</v>
      </c>
    </row>
    <row r="25" spans="1:16" x14ac:dyDescent="0.2">
      <c r="A25" t="s">
        <v>45</v>
      </c>
      <c r="B25" s="6" t="s">
        <v>135</v>
      </c>
      <c r="C25" s="6" t="s">
        <v>46</v>
      </c>
      <c r="D25" s="7">
        <v>0</v>
      </c>
      <c r="E25" s="5">
        <f t="shared" si="0"/>
        <v>0</v>
      </c>
      <c r="F25" s="7">
        <v>18092.435000000001</v>
      </c>
      <c r="G25" s="5">
        <f t="shared" si="1"/>
        <v>0</v>
      </c>
      <c r="H25" s="5">
        <f t="shared" si="2"/>
        <v>18.092435000000002</v>
      </c>
      <c r="I25" s="1">
        <f t="shared" si="3"/>
        <v>0</v>
      </c>
      <c r="J25" s="1">
        <f t="shared" si="4"/>
        <v>0</v>
      </c>
      <c r="K25" s="1">
        <f t="shared" si="5"/>
        <v>0</v>
      </c>
      <c r="L25" s="1">
        <f t="shared" si="6"/>
        <v>0</v>
      </c>
      <c r="M25" s="1">
        <f t="shared" si="7"/>
        <v>0</v>
      </c>
      <c r="N25" s="1">
        <f t="shared" si="8"/>
        <v>0</v>
      </c>
      <c r="O25" s="1">
        <f t="shared" si="9"/>
        <v>18092.435000000001</v>
      </c>
      <c r="P25" s="1">
        <f t="shared" si="10"/>
        <v>0</v>
      </c>
    </row>
    <row r="26" spans="1:16" x14ac:dyDescent="0.2">
      <c r="A26" t="s">
        <v>47</v>
      </c>
      <c r="B26" s="6" t="s">
        <v>135</v>
      </c>
      <c r="C26" s="6" t="s">
        <v>48</v>
      </c>
      <c r="D26" s="7">
        <v>0</v>
      </c>
      <c r="E26" s="5">
        <f t="shared" si="0"/>
        <v>0</v>
      </c>
      <c r="F26" s="7">
        <v>2413.5</v>
      </c>
      <c r="G26" s="5">
        <f t="shared" si="1"/>
        <v>0</v>
      </c>
      <c r="H26" s="5">
        <f t="shared" si="2"/>
        <v>2.4135</v>
      </c>
      <c r="I26" s="1">
        <f t="shared" si="3"/>
        <v>0</v>
      </c>
      <c r="J26" s="1">
        <f t="shared" si="4"/>
        <v>0</v>
      </c>
      <c r="K26" s="1">
        <f t="shared" si="5"/>
        <v>0</v>
      </c>
      <c r="L26" s="1">
        <f t="shared" si="6"/>
        <v>0</v>
      </c>
      <c r="M26" s="1">
        <f t="shared" si="7"/>
        <v>0</v>
      </c>
      <c r="N26" s="1">
        <f t="shared" si="8"/>
        <v>0</v>
      </c>
      <c r="O26" s="1">
        <f t="shared" si="9"/>
        <v>2413.5</v>
      </c>
      <c r="P26" s="1">
        <f t="shared" si="10"/>
        <v>0</v>
      </c>
    </row>
    <row r="27" spans="1:16" x14ac:dyDescent="0.2">
      <c r="A27" t="s">
        <v>49</v>
      </c>
      <c r="B27" s="6" t="s">
        <v>136</v>
      </c>
      <c r="C27" s="6" t="s">
        <v>50</v>
      </c>
      <c r="D27" s="7">
        <v>0</v>
      </c>
      <c r="E27" s="5">
        <f t="shared" si="0"/>
        <v>0</v>
      </c>
      <c r="F27" s="7">
        <v>82540.043999999994</v>
      </c>
      <c r="G27" s="5">
        <f t="shared" si="1"/>
        <v>0</v>
      </c>
      <c r="H27" s="5">
        <f t="shared" si="2"/>
        <v>82.540043999999995</v>
      </c>
      <c r="I27" s="1">
        <f t="shared" si="3"/>
        <v>0</v>
      </c>
      <c r="J27" s="1">
        <f t="shared" si="4"/>
        <v>0</v>
      </c>
      <c r="K27" s="1">
        <f t="shared" si="5"/>
        <v>0</v>
      </c>
      <c r="L27" s="1">
        <f t="shared" si="6"/>
        <v>0</v>
      </c>
      <c r="M27" s="1">
        <f t="shared" si="7"/>
        <v>0</v>
      </c>
      <c r="N27" s="1">
        <f t="shared" si="8"/>
        <v>0</v>
      </c>
      <c r="O27" s="1">
        <f t="shared" si="9"/>
        <v>0</v>
      </c>
      <c r="P27" s="1">
        <f t="shared" si="10"/>
        <v>0</v>
      </c>
    </row>
    <row r="28" spans="1:16" s="2" customFormat="1" x14ac:dyDescent="0.2">
      <c r="A28" s="2" t="s">
        <v>51</v>
      </c>
      <c r="B28" s="4" t="s">
        <v>137</v>
      </c>
      <c r="C28" s="4" t="s">
        <v>52</v>
      </c>
      <c r="D28" s="5">
        <v>80092.56</v>
      </c>
      <c r="E28" s="5">
        <f t="shared" si="0"/>
        <v>2.2871498226966405</v>
      </c>
      <c r="F28" s="5">
        <v>569307.85</v>
      </c>
      <c r="G28" s="5">
        <f t="shared" si="1"/>
        <v>80.092559999999992</v>
      </c>
      <c r="H28" s="5">
        <f t="shared" si="2"/>
        <v>569.30785000000003</v>
      </c>
      <c r="I28" s="3">
        <f t="shared" si="3"/>
        <v>0</v>
      </c>
      <c r="J28" s="3">
        <f t="shared" si="4"/>
        <v>0</v>
      </c>
      <c r="K28" s="3">
        <f t="shared" si="5"/>
        <v>0</v>
      </c>
      <c r="L28" s="3">
        <f t="shared" si="6"/>
        <v>0</v>
      </c>
      <c r="M28" s="3">
        <f t="shared" si="7"/>
        <v>0</v>
      </c>
      <c r="N28" s="3">
        <f t="shared" si="8"/>
        <v>0</v>
      </c>
      <c r="O28" s="3">
        <f t="shared" si="9"/>
        <v>0</v>
      </c>
      <c r="P28" s="3">
        <f t="shared" si="10"/>
        <v>0</v>
      </c>
    </row>
    <row r="29" spans="1:16" x14ac:dyDescent="0.2">
      <c r="A29" t="s">
        <v>53</v>
      </c>
      <c r="B29" s="6" t="s">
        <v>135</v>
      </c>
      <c r="C29" s="6" t="s">
        <v>54</v>
      </c>
      <c r="D29" s="7">
        <v>0</v>
      </c>
      <c r="E29" s="5">
        <f t="shared" si="0"/>
        <v>0</v>
      </c>
      <c r="F29" s="7">
        <v>3540.9270000000001</v>
      </c>
      <c r="G29" s="5">
        <f t="shared" si="1"/>
        <v>0</v>
      </c>
      <c r="H29" s="5">
        <f t="shared" si="2"/>
        <v>3.5409269999999999</v>
      </c>
      <c r="I29" s="1">
        <f t="shared" si="3"/>
        <v>0</v>
      </c>
      <c r="J29" s="1">
        <f t="shared" si="4"/>
        <v>0</v>
      </c>
      <c r="K29" s="1">
        <f t="shared" si="5"/>
        <v>0</v>
      </c>
      <c r="L29" s="1">
        <f t="shared" si="6"/>
        <v>0</v>
      </c>
      <c r="M29" s="1">
        <f t="shared" si="7"/>
        <v>0</v>
      </c>
      <c r="N29" s="1">
        <f t="shared" si="8"/>
        <v>0</v>
      </c>
      <c r="O29" s="1">
        <f t="shared" si="9"/>
        <v>3540.9270000000001</v>
      </c>
      <c r="P29" s="1">
        <f t="shared" si="10"/>
        <v>0</v>
      </c>
    </row>
    <row r="30" spans="1:16" x14ac:dyDescent="0.2">
      <c r="A30" t="s">
        <v>55</v>
      </c>
      <c r="B30" s="6" t="s">
        <v>135</v>
      </c>
      <c r="C30" s="6" t="s">
        <v>56</v>
      </c>
      <c r="D30" s="7">
        <v>0</v>
      </c>
      <c r="E30" s="5">
        <f t="shared" si="0"/>
        <v>0</v>
      </c>
      <c r="F30" s="7">
        <v>254.94499999999999</v>
      </c>
      <c r="G30" s="5">
        <f t="shared" si="1"/>
        <v>0</v>
      </c>
      <c r="H30" s="5">
        <f t="shared" si="2"/>
        <v>0.25494499999999998</v>
      </c>
      <c r="I30" s="1">
        <f t="shared" si="3"/>
        <v>0</v>
      </c>
      <c r="J30" s="1">
        <f t="shared" si="4"/>
        <v>0</v>
      </c>
      <c r="K30" s="1">
        <f t="shared" si="5"/>
        <v>0</v>
      </c>
      <c r="L30" s="1">
        <f t="shared" si="6"/>
        <v>0</v>
      </c>
      <c r="M30" s="1">
        <f t="shared" si="7"/>
        <v>0</v>
      </c>
      <c r="N30" s="1">
        <f t="shared" si="8"/>
        <v>0</v>
      </c>
      <c r="O30" s="1">
        <f t="shared" si="9"/>
        <v>254.94499999999999</v>
      </c>
      <c r="P30" s="1">
        <f t="shared" si="10"/>
        <v>0</v>
      </c>
    </row>
    <row r="31" spans="1:16" x14ac:dyDescent="0.2">
      <c r="A31" t="s">
        <v>57</v>
      </c>
      <c r="B31" s="6" t="s">
        <v>135</v>
      </c>
      <c r="C31" s="6" t="s">
        <v>58</v>
      </c>
      <c r="D31" s="7">
        <v>7319.5249999999996</v>
      </c>
      <c r="E31" s="5">
        <f t="shared" si="0"/>
        <v>0.20901879407991988</v>
      </c>
      <c r="F31" s="7">
        <v>94950.2</v>
      </c>
      <c r="G31" s="5">
        <f t="shared" si="1"/>
        <v>7.3195249999999996</v>
      </c>
      <c r="H31" s="5">
        <f t="shared" si="2"/>
        <v>94.950199999999995</v>
      </c>
      <c r="I31" s="1">
        <f t="shared" si="3"/>
        <v>0</v>
      </c>
      <c r="J31" s="1">
        <f t="shared" si="4"/>
        <v>0</v>
      </c>
      <c r="K31" s="1">
        <f t="shared" si="5"/>
        <v>7319.5249999999996</v>
      </c>
      <c r="L31" s="1">
        <f t="shared" si="6"/>
        <v>0</v>
      </c>
      <c r="M31" s="1">
        <f t="shared" si="7"/>
        <v>0</v>
      </c>
      <c r="N31" s="1">
        <f t="shared" si="8"/>
        <v>0</v>
      </c>
      <c r="O31" s="1">
        <f t="shared" si="9"/>
        <v>94950.2</v>
      </c>
      <c r="P31" s="1">
        <f t="shared" si="10"/>
        <v>0</v>
      </c>
    </row>
    <row r="32" spans="1:16" x14ac:dyDescent="0.2">
      <c r="A32" t="s">
        <v>59</v>
      </c>
      <c r="B32" s="6" t="s">
        <v>135</v>
      </c>
      <c r="C32" s="6" t="s">
        <v>60</v>
      </c>
      <c r="D32" s="7">
        <v>115.251</v>
      </c>
      <c r="E32" s="5">
        <f t="shared" si="0"/>
        <v>3.2911459468346442E-3</v>
      </c>
      <c r="F32" s="7">
        <v>1005.698</v>
      </c>
      <c r="G32" s="5">
        <f t="shared" si="1"/>
        <v>0.11525100000000001</v>
      </c>
      <c r="H32" s="5">
        <f t="shared" si="2"/>
        <v>1.005698</v>
      </c>
      <c r="I32" s="1">
        <f t="shared" si="3"/>
        <v>0</v>
      </c>
      <c r="J32" s="1">
        <f t="shared" si="4"/>
        <v>0</v>
      </c>
      <c r="K32" s="1">
        <f t="shared" si="5"/>
        <v>115.251</v>
      </c>
      <c r="L32" s="1">
        <f t="shared" si="6"/>
        <v>0</v>
      </c>
      <c r="M32" s="1">
        <f t="shared" si="7"/>
        <v>0</v>
      </c>
      <c r="N32" s="1">
        <f t="shared" si="8"/>
        <v>0</v>
      </c>
      <c r="O32" s="1">
        <f t="shared" si="9"/>
        <v>1005.698</v>
      </c>
      <c r="P32" s="1">
        <f t="shared" si="10"/>
        <v>0</v>
      </c>
    </row>
    <row r="33" spans="1:16" x14ac:dyDescent="0.2">
      <c r="A33" t="s">
        <v>61</v>
      </c>
      <c r="B33" s="6" t="s">
        <v>135</v>
      </c>
      <c r="C33" s="6" t="s">
        <v>62</v>
      </c>
      <c r="D33" s="7">
        <v>0</v>
      </c>
      <c r="E33" s="5">
        <f t="shared" si="0"/>
        <v>0</v>
      </c>
      <c r="F33" s="7">
        <v>2535.2420000000002</v>
      </c>
      <c r="G33" s="5">
        <f t="shared" si="1"/>
        <v>0</v>
      </c>
      <c r="H33" s="5">
        <f t="shared" si="2"/>
        <v>2.5352420000000002</v>
      </c>
      <c r="I33" s="1">
        <f t="shared" si="3"/>
        <v>0</v>
      </c>
      <c r="J33" s="1">
        <f t="shared" si="4"/>
        <v>0</v>
      </c>
      <c r="K33" s="1">
        <f t="shared" si="5"/>
        <v>0</v>
      </c>
      <c r="L33" s="1">
        <f t="shared" si="6"/>
        <v>0</v>
      </c>
      <c r="M33" s="1">
        <f t="shared" si="7"/>
        <v>0</v>
      </c>
      <c r="N33" s="1">
        <f t="shared" si="8"/>
        <v>0</v>
      </c>
      <c r="O33" s="1">
        <f t="shared" si="9"/>
        <v>2535.2420000000002</v>
      </c>
      <c r="P33" s="1">
        <f t="shared" si="10"/>
        <v>0</v>
      </c>
    </row>
    <row r="34" spans="1:16" x14ac:dyDescent="0.2">
      <c r="A34" t="s">
        <v>63</v>
      </c>
      <c r="B34" s="6" t="s">
        <v>135</v>
      </c>
      <c r="C34" s="6" t="s">
        <v>64</v>
      </c>
      <c r="D34" s="7">
        <v>72657.784</v>
      </c>
      <c r="E34" s="5">
        <f t="shared" si="0"/>
        <v>2.0748398826698859</v>
      </c>
      <c r="F34" s="7">
        <v>451352.95600000001</v>
      </c>
      <c r="G34" s="5">
        <f t="shared" si="1"/>
        <v>72.657784000000007</v>
      </c>
      <c r="H34" s="5">
        <f t="shared" si="2"/>
        <v>451.35295600000001</v>
      </c>
      <c r="I34" s="1">
        <f t="shared" si="3"/>
        <v>0</v>
      </c>
      <c r="J34" s="1">
        <f t="shared" si="4"/>
        <v>0</v>
      </c>
      <c r="K34" s="1">
        <f t="shared" si="5"/>
        <v>72657.784</v>
      </c>
      <c r="L34" s="1">
        <f t="shared" si="6"/>
        <v>0</v>
      </c>
      <c r="M34" s="1">
        <f t="shared" si="7"/>
        <v>0</v>
      </c>
      <c r="N34" s="1">
        <f t="shared" si="8"/>
        <v>0</v>
      </c>
      <c r="O34" s="1">
        <f t="shared" si="9"/>
        <v>451352.95600000001</v>
      </c>
      <c r="P34" s="1">
        <f t="shared" si="10"/>
        <v>0</v>
      </c>
    </row>
    <row r="35" spans="1:16" x14ac:dyDescent="0.2">
      <c r="A35" t="s">
        <v>65</v>
      </c>
      <c r="B35" s="6" t="s">
        <v>135</v>
      </c>
      <c r="C35" s="6" t="s">
        <v>66</v>
      </c>
      <c r="D35" s="7">
        <v>0</v>
      </c>
      <c r="E35" s="5">
        <f t="shared" si="0"/>
        <v>0</v>
      </c>
      <c r="F35" s="7">
        <v>8808.8559999999998</v>
      </c>
      <c r="G35" s="5">
        <f t="shared" si="1"/>
        <v>0</v>
      </c>
      <c r="H35" s="5">
        <f t="shared" si="2"/>
        <v>8.8088560000000005</v>
      </c>
      <c r="I35" s="1">
        <f t="shared" si="3"/>
        <v>0</v>
      </c>
      <c r="J35" s="1">
        <f t="shared" si="4"/>
        <v>0</v>
      </c>
      <c r="K35" s="1">
        <f t="shared" si="5"/>
        <v>0</v>
      </c>
      <c r="L35" s="1">
        <f t="shared" si="6"/>
        <v>0</v>
      </c>
      <c r="M35" s="1">
        <f t="shared" si="7"/>
        <v>0</v>
      </c>
      <c r="N35" s="1">
        <f t="shared" si="8"/>
        <v>0</v>
      </c>
      <c r="O35" s="1">
        <f t="shared" si="9"/>
        <v>8808.8559999999998</v>
      </c>
      <c r="P35" s="1">
        <f t="shared" si="10"/>
        <v>0</v>
      </c>
    </row>
    <row r="36" spans="1:16" x14ac:dyDescent="0.2">
      <c r="A36" t="s">
        <v>67</v>
      </c>
      <c r="B36" s="6" t="s">
        <v>135</v>
      </c>
      <c r="C36" s="6" t="s">
        <v>68</v>
      </c>
      <c r="D36" s="7">
        <v>0</v>
      </c>
      <c r="E36" s="5">
        <f t="shared" si="0"/>
        <v>0</v>
      </c>
      <c r="F36" s="7">
        <v>6859.0259999999998</v>
      </c>
      <c r="G36" s="5">
        <f t="shared" si="1"/>
        <v>0</v>
      </c>
      <c r="H36" s="5">
        <f t="shared" si="2"/>
        <v>6.8590260000000001</v>
      </c>
      <c r="I36" s="1">
        <f t="shared" si="3"/>
        <v>0</v>
      </c>
      <c r="J36" s="1">
        <f t="shared" si="4"/>
        <v>0</v>
      </c>
      <c r="K36" s="1">
        <f t="shared" si="5"/>
        <v>0</v>
      </c>
      <c r="L36" s="1">
        <f t="shared" si="6"/>
        <v>0</v>
      </c>
      <c r="M36" s="1">
        <f t="shared" si="7"/>
        <v>0</v>
      </c>
      <c r="N36" s="1">
        <f t="shared" si="8"/>
        <v>0</v>
      </c>
      <c r="O36" s="1">
        <f t="shared" si="9"/>
        <v>6859.0259999999998</v>
      </c>
      <c r="P36" s="1">
        <f t="shared" si="10"/>
        <v>0</v>
      </c>
    </row>
    <row r="37" spans="1:16" x14ac:dyDescent="0.2">
      <c r="A37" t="s">
        <v>69</v>
      </c>
      <c r="B37" s="6" t="s">
        <v>136</v>
      </c>
      <c r="C37" s="6" t="s">
        <v>70</v>
      </c>
      <c r="D37" s="7">
        <v>0</v>
      </c>
      <c r="E37" s="5">
        <f t="shared" si="0"/>
        <v>0</v>
      </c>
      <c r="F37" s="7">
        <v>53800.866999999998</v>
      </c>
      <c r="G37" s="5">
        <f t="shared" si="1"/>
        <v>0</v>
      </c>
      <c r="H37" s="5">
        <f t="shared" si="2"/>
        <v>53.800866999999997</v>
      </c>
      <c r="I37" s="1">
        <f t="shared" si="3"/>
        <v>0</v>
      </c>
      <c r="J37" s="1">
        <f t="shared" si="4"/>
        <v>0</v>
      </c>
      <c r="K37" s="1">
        <f t="shared" si="5"/>
        <v>0</v>
      </c>
      <c r="L37" s="1">
        <f t="shared" si="6"/>
        <v>0</v>
      </c>
      <c r="M37" s="1">
        <f t="shared" si="7"/>
        <v>0</v>
      </c>
      <c r="N37" s="1">
        <f t="shared" si="8"/>
        <v>0</v>
      </c>
      <c r="O37" s="1">
        <f t="shared" si="9"/>
        <v>0</v>
      </c>
      <c r="P37" s="1">
        <f t="shared" si="10"/>
        <v>0</v>
      </c>
    </row>
    <row r="38" spans="1:16" x14ac:dyDescent="0.2">
      <c r="A38" t="s">
        <v>71</v>
      </c>
      <c r="B38" s="6" t="s">
        <v>136</v>
      </c>
      <c r="C38" s="6" t="s">
        <v>72</v>
      </c>
      <c r="D38" s="7">
        <v>5.367</v>
      </c>
      <c r="E38" s="5">
        <f t="shared" si="0"/>
        <v>1.5326183978153364E-4</v>
      </c>
      <c r="F38" s="7">
        <v>97.58</v>
      </c>
      <c r="G38" s="5">
        <f t="shared" si="1"/>
        <v>5.3670000000000002E-3</v>
      </c>
      <c r="H38" s="5">
        <f t="shared" si="2"/>
        <v>9.758E-2</v>
      </c>
      <c r="I38" s="1">
        <f t="shared" si="3"/>
        <v>0</v>
      </c>
      <c r="J38" s="1">
        <f t="shared" si="4"/>
        <v>0</v>
      </c>
      <c r="K38" s="1">
        <f t="shared" si="5"/>
        <v>0</v>
      </c>
      <c r="L38" s="1">
        <f t="shared" si="6"/>
        <v>0</v>
      </c>
      <c r="M38" s="1">
        <f t="shared" si="7"/>
        <v>0</v>
      </c>
      <c r="N38" s="1">
        <f t="shared" si="8"/>
        <v>0</v>
      </c>
      <c r="O38" s="1">
        <f t="shared" si="9"/>
        <v>0</v>
      </c>
      <c r="P38" s="1">
        <f t="shared" si="10"/>
        <v>0</v>
      </c>
    </row>
    <row r="39" spans="1:16" x14ac:dyDescent="0.2">
      <c r="A39" t="s">
        <v>73</v>
      </c>
      <c r="B39" s="6" t="s">
        <v>136</v>
      </c>
      <c r="C39" s="6" t="s">
        <v>74</v>
      </c>
      <c r="D39" s="7">
        <v>495.94600000000003</v>
      </c>
      <c r="E39" s="5">
        <f t="shared" si="0"/>
        <v>1.416239917873905E-2</v>
      </c>
      <c r="F39" s="7">
        <v>4102.7150000000001</v>
      </c>
      <c r="G39" s="5">
        <f t="shared" si="1"/>
        <v>0.49594600000000005</v>
      </c>
      <c r="H39" s="5">
        <f t="shared" si="2"/>
        <v>4.1027149999999999</v>
      </c>
      <c r="I39" s="1">
        <f t="shared" si="3"/>
        <v>0</v>
      </c>
      <c r="J39" s="1">
        <f t="shared" si="4"/>
        <v>0</v>
      </c>
      <c r="K39" s="1">
        <f t="shared" si="5"/>
        <v>0</v>
      </c>
      <c r="L39" s="1">
        <f t="shared" si="6"/>
        <v>0</v>
      </c>
      <c r="M39" s="1">
        <f t="shared" si="7"/>
        <v>0</v>
      </c>
      <c r="N39" s="1">
        <f t="shared" si="8"/>
        <v>0</v>
      </c>
      <c r="O39" s="1">
        <f t="shared" si="9"/>
        <v>0</v>
      </c>
      <c r="P39" s="1">
        <f t="shared" si="10"/>
        <v>0</v>
      </c>
    </row>
    <row r="40" spans="1:16" s="2" customFormat="1" x14ac:dyDescent="0.2">
      <c r="A40" s="2" t="s">
        <v>75</v>
      </c>
      <c r="B40" s="4"/>
      <c r="C40" s="4" t="s">
        <v>76</v>
      </c>
      <c r="D40" s="5">
        <v>2527907.6120000002</v>
      </c>
      <c r="E40" s="5">
        <f t="shared" si="0"/>
        <v>72.18777183023353</v>
      </c>
      <c r="F40" s="5">
        <v>9686209.3420000002</v>
      </c>
      <c r="G40" s="5">
        <f t="shared" si="1"/>
        <v>2527.907612</v>
      </c>
      <c r="H40" s="5">
        <f t="shared" si="2"/>
        <v>9686.2093420000001</v>
      </c>
      <c r="I40" s="3">
        <f t="shared" si="3"/>
        <v>0</v>
      </c>
      <c r="J40" s="3">
        <f t="shared" si="4"/>
        <v>0</v>
      </c>
      <c r="K40" s="3">
        <f t="shared" si="5"/>
        <v>0</v>
      </c>
      <c r="L40" s="3">
        <f t="shared" si="6"/>
        <v>0</v>
      </c>
      <c r="M40" s="3">
        <f t="shared" si="7"/>
        <v>0</v>
      </c>
      <c r="N40" s="3">
        <f t="shared" si="8"/>
        <v>0</v>
      </c>
      <c r="O40" s="3">
        <f t="shared" si="9"/>
        <v>0</v>
      </c>
      <c r="P40" s="3">
        <f t="shared" si="10"/>
        <v>0</v>
      </c>
    </row>
    <row r="41" spans="1:16" x14ac:dyDescent="0.2">
      <c r="A41" t="s">
        <v>77</v>
      </c>
      <c r="B41" s="6"/>
      <c r="C41" s="6" t="s">
        <v>78</v>
      </c>
      <c r="D41" s="7">
        <v>117587</v>
      </c>
      <c r="E41" s="5">
        <f t="shared" si="0"/>
        <v>3.3578535409709702</v>
      </c>
      <c r="F41" s="7">
        <v>668964.23499999999</v>
      </c>
      <c r="G41" s="5">
        <f t="shared" si="1"/>
        <v>117.587</v>
      </c>
      <c r="H41" s="5">
        <f t="shared" si="2"/>
        <v>668.96423500000003</v>
      </c>
      <c r="I41" s="1">
        <f t="shared" si="3"/>
        <v>0</v>
      </c>
      <c r="J41" s="1">
        <f t="shared" si="4"/>
        <v>0</v>
      </c>
      <c r="K41" s="1">
        <f t="shared" si="5"/>
        <v>0</v>
      </c>
      <c r="L41" s="1">
        <f t="shared" si="6"/>
        <v>0</v>
      </c>
      <c r="M41" s="1">
        <f t="shared" si="7"/>
        <v>0</v>
      </c>
      <c r="N41" s="1">
        <f t="shared" si="8"/>
        <v>0</v>
      </c>
      <c r="O41" s="1">
        <f t="shared" si="9"/>
        <v>0</v>
      </c>
      <c r="P41" s="1">
        <f t="shared" si="10"/>
        <v>0</v>
      </c>
    </row>
    <row r="42" spans="1:16" x14ac:dyDescent="0.2">
      <c r="A42" t="s">
        <v>79</v>
      </c>
      <c r="B42" s="6" t="s">
        <v>137</v>
      </c>
      <c r="C42" s="8" t="s">
        <v>80</v>
      </c>
      <c r="D42" s="9">
        <v>117587</v>
      </c>
      <c r="E42" s="5">
        <f t="shared" si="0"/>
        <v>3.3578535409709702</v>
      </c>
      <c r="F42" s="9">
        <v>668964.23499999999</v>
      </c>
      <c r="G42" s="5">
        <f t="shared" si="1"/>
        <v>117.587</v>
      </c>
      <c r="H42" s="5">
        <f t="shared" si="2"/>
        <v>668.96423500000003</v>
      </c>
      <c r="I42" s="1">
        <f t="shared" si="3"/>
        <v>0</v>
      </c>
      <c r="J42" s="1">
        <f t="shared" si="4"/>
        <v>0</v>
      </c>
      <c r="K42" s="1">
        <f t="shared" si="5"/>
        <v>0</v>
      </c>
      <c r="L42" s="1">
        <f t="shared" si="6"/>
        <v>0</v>
      </c>
      <c r="M42" s="1">
        <f t="shared" si="7"/>
        <v>0</v>
      </c>
      <c r="N42" s="1">
        <f t="shared" si="8"/>
        <v>0</v>
      </c>
      <c r="O42" s="1">
        <f t="shared" si="9"/>
        <v>0</v>
      </c>
      <c r="P42" s="1">
        <f t="shared" si="10"/>
        <v>0</v>
      </c>
    </row>
    <row r="43" spans="1:16" x14ac:dyDescent="0.2">
      <c r="A43" t="s">
        <v>81</v>
      </c>
      <c r="B43" s="6"/>
      <c r="C43" s="6" t="s">
        <v>82</v>
      </c>
      <c r="D43" s="7">
        <v>2410320.6120000002</v>
      </c>
      <c r="E43" s="5">
        <f t="shared" si="0"/>
        <v>68.829918289262565</v>
      </c>
      <c r="F43" s="7">
        <v>9017245.1070000008</v>
      </c>
      <c r="G43" s="5">
        <f t="shared" si="1"/>
        <v>2410.320612</v>
      </c>
      <c r="H43" s="5">
        <f t="shared" si="2"/>
        <v>9017.2451070000006</v>
      </c>
      <c r="I43" s="1">
        <f t="shared" si="3"/>
        <v>0</v>
      </c>
      <c r="J43" s="1">
        <f t="shared" si="4"/>
        <v>0</v>
      </c>
      <c r="K43" s="1">
        <f t="shared" si="5"/>
        <v>0</v>
      </c>
      <c r="L43" s="1">
        <f t="shared" si="6"/>
        <v>0</v>
      </c>
      <c r="M43" s="1">
        <f t="shared" si="7"/>
        <v>0</v>
      </c>
      <c r="N43" s="1">
        <f t="shared" si="8"/>
        <v>0</v>
      </c>
      <c r="O43" s="1">
        <f t="shared" si="9"/>
        <v>0</v>
      </c>
      <c r="P43" s="1">
        <f t="shared" si="10"/>
        <v>0</v>
      </c>
    </row>
    <row r="44" spans="1:16" x14ac:dyDescent="0.2">
      <c r="A44" t="s">
        <v>83</v>
      </c>
      <c r="B44" s="6"/>
      <c r="C44" s="6" t="s">
        <v>84</v>
      </c>
      <c r="D44" s="7">
        <v>902544.36199999996</v>
      </c>
      <c r="E44" s="5">
        <f t="shared" si="0"/>
        <v>25.773357444488632</v>
      </c>
      <c r="F44" s="7">
        <v>3436188.1179999998</v>
      </c>
      <c r="G44" s="5">
        <f t="shared" si="1"/>
        <v>902.54436199999998</v>
      </c>
      <c r="H44" s="5">
        <f t="shared" si="2"/>
        <v>3436.1881179999996</v>
      </c>
      <c r="I44" s="1">
        <f t="shared" si="3"/>
        <v>0</v>
      </c>
      <c r="J44" s="1">
        <f t="shared" si="4"/>
        <v>0</v>
      </c>
      <c r="K44" s="1">
        <f t="shared" si="5"/>
        <v>0</v>
      </c>
      <c r="L44" s="1">
        <f t="shared" si="6"/>
        <v>0</v>
      </c>
      <c r="M44" s="1">
        <f t="shared" si="7"/>
        <v>0</v>
      </c>
      <c r="N44" s="1">
        <f t="shared" si="8"/>
        <v>0</v>
      </c>
      <c r="O44" s="1">
        <f t="shared" si="9"/>
        <v>0</v>
      </c>
      <c r="P44" s="1">
        <f t="shared" si="10"/>
        <v>0</v>
      </c>
    </row>
    <row r="45" spans="1:16" x14ac:dyDescent="0.2">
      <c r="A45" t="s">
        <v>85</v>
      </c>
      <c r="B45" s="6" t="s">
        <v>135</v>
      </c>
      <c r="C45" s="6" t="s">
        <v>86</v>
      </c>
      <c r="D45" s="7">
        <v>87549.142000000007</v>
      </c>
      <c r="E45" s="5">
        <f t="shared" si="0"/>
        <v>2.5000824621231112</v>
      </c>
      <c r="F45" s="7">
        <v>324626.39799999999</v>
      </c>
      <c r="G45" s="5">
        <f t="shared" si="1"/>
        <v>87.549142000000003</v>
      </c>
      <c r="H45" s="5">
        <f t="shared" si="2"/>
        <v>324.62639799999999</v>
      </c>
      <c r="I45" s="1">
        <f t="shared" si="3"/>
        <v>0</v>
      </c>
      <c r="J45" s="1">
        <f t="shared" si="4"/>
        <v>0</v>
      </c>
      <c r="K45" s="1">
        <f t="shared" si="5"/>
        <v>87549.142000000007</v>
      </c>
      <c r="L45" s="1">
        <f t="shared" si="6"/>
        <v>0</v>
      </c>
      <c r="M45" s="1">
        <f t="shared" si="7"/>
        <v>0</v>
      </c>
      <c r="N45" s="1">
        <f t="shared" si="8"/>
        <v>0</v>
      </c>
      <c r="O45" s="1">
        <f t="shared" si="9"/>
        <v>324626.39799999999</v>
      </c>
      <c r="P45" s="1">
        <f t="shared" si="10"/>
        <v>0</v>
      </c>
    </row>
    <row r="46" spans="1:16" x14ac:dyDescent="0.2">
      <c r="A46" t="s">
        <v>87</v>
      </c>
      <c r="B46" s="6" t="s">
        <v>135</v>
      </c>
      <c r="C46" s="6" t="s">
        <v>88</v>
      </c>
      <c r="D46" s="7">
        <v>261385.98199999999</v>
      </c>
      <c r="E46" s="5">
        <f t="shared" si="0"/>
        <v>7.4642251713103844</v>
      </c>
      <c r="F46" s="7">
        <v>872812.89300000004</v>
      </c>
      <c r="G46" s="5">
        <f t="shared" si="1"/>
        <v>261.38598200000001</v>
      </c>
      <c r="H46" s="5">
        <f t="shared" si="2"/>
        <v>872.81289300000003</v>
      </c>
      <c r="I46" s="1">
        <f t="shared" si="3"/>
        <v>0</v>
      </c>
      <c r="J46" s="1">
        <f t="shared" si="4"/>
        <v>0</v>
      </c>
      <c r="K46" s="1">
        <f t="shared" si="5"/>
        <v>261385.98199999999</v>
      </c>
      <c r="L46" s="1">
        <f t="shared" si="6"/>
        <v>0</v>
      </c>
      <c r="M46" s="1">
        <f t="shared" si="7"/>
        <v>0</v>
      </c>
      <c r="N46" s="1">
        <f t="shared" si="8"/>
        <v>0</v>
      </c>
      <c r="O46" s="1">
        <f t="shared" si="9"/>
        <v>872812.89300000004</v>
      </c>
      <c r="P46" s="1">
        <f t="shared" si="10"/>
        <v>0</v>
      </c>
    </row>
    <row r="47" spans="1:16" x14ac:dyDescent="0.2">
      <c r="A47" t="s">
        <v>89</v>
      </c>
      <c r="B47" s="6" t="s">
        <v>135</v>
      </c>
      <c r="C47" s="8" t="s">
        <v>90</v>
      </c>
      <c r="D47" s="9">
        <v>117587</v>
      </c>
      <c r="E47" s="5">
        <f t="shared" si="0"/>
        <v>3.3578535409709702</v>
      </c>
      <c r="F47" s="9">
        <v>668922.23499999999</v>
      </c>
      <c r="G47" s="5">
        <f t="shared" si="1"/>
        <v>117.587</v>
      </c>
      <c r="H47" s="5">
        <f t="shared" si="2"/>
        <v>668.922235</v>
      </c>
      <c r="I47" s="1">
        <f t="shared" si="3"/>
        <v>0</v>
      </c>
      <c r="J47" s="1">
        <f t="shared" si="4"/>
        <v>0</v>
      </c>
      <c r="K47" s="1">
        <f t="shared" si="5"/>
        <v>117587</v>
      </c>
      <c r="L47" s="1">
        <f t="shared" si="6"/>
        <v>0</v>
      </c>
      <c r="M47" s="1">
        <f t="shared" si="7"/>
        <v>0</v>
      </c>
      <c r="N47" s="1">
        <f t="shared" si="8"/>
        <v>0</v>
      </c>
      <c r="O47" s="1">
        <f t="shared" si="9"/>
        <v>668922.23499999999</v>
      </c>
      <c r="P47" s="1">
        <f t="shared" si="10"/>
        <v>0</v>
      </c>
    </row>
    <row r="48" spans="1:16" x14ac:dyDescent="0.2">
      <c r="A48" t="s">
        <v>91</v>
      </c>
      <c r="B48" s="6" t="s">
        <v>135</v>
      </c>
      <c r="C48" s="6" t="s">
        <v>92</v>
      </c>
      <c r="D48" s="7">
        <v>35759.841999999997</v>
      </c>
      <c r="E48" s="5">
        <f t="shared" si="0"/>
        <v>1.0211699599808006</v>
      </c>
      <c r="F48" s="7">
        <v>149834.20600000001</v>
      </c>
      <c r="G48" s="5">
        <f t="shared" si="1"/>
        <v>35.759841999999999</v>
      </c>
      <c r="H48" s="5">
        <f t="shared" si="2"/>
        <v>149.83420599999999</v>
      </c>
      <c r="I48" s="1">
        <f t="shared" si="3"/>
        <v>0</v>
      </c>
      <c r="J48" s="1">
        <f t="shared" si="4"/>
        <v>0</v>
      </c>
      <c r="K48" s="1">
        <f t="shared" si="5"/>
        <v>35759.841999999997</v>
      </c>
      <c r="L48" s="1">
        <f t="shared" si="6"/>
        <v>0</v>
      </c>
      <c r="M48" s="1">
        <f t="shared" si="7"/>
        <v>0</v>
      </c>
      <c r="N48" s="1">
        <f t="shared" si="8"/>
        <v>0</v>
      </c>
      <c r="O48" s="1">
        <f t="shared" si="9"/>
        <v>149834.20600000001</v>
      </c>
      <c r="P48" s="1">
        <f t="shared" si="10"/>
        <v>0</v>
      </c>
    </row>
    <row r="49" spans="1:16" x14ac:dyDescent="0.2">
      <c r="A49" t="s">
        <v>93</v>
      </c>
      <c r="B49" s="6" t="s">
        <v>135</v>
      </c>
      <c r="C49" s="6" t="s">
        <v>94</v>
      </c>
      <c r="D49" s="7">
        <v>114002.85</v>
      </c>
      <c r="E49" s="5">
        <f t="shared" si="0"/>
        <v>3.2555033596680105</v>
      </c>
      <c r="F49" s="7">
        <v>569602.82999999996</v>
      </c>
      <c r="G49" s="5">
        <f t="shared" si="1"/>
        <v>114.00285000000001</v>
      </c>
      <c r="H49" s="5">
        <f t="shared" si="2"/>
        <v>569.60282999999993</v>
      </c>
      <c r="I49" s="1">
        <f t="shared" si="3"/>
        <v>0</v>
      </c>
      <c r="J49" s="1">
        <f t="shared" si="4"/>
        <v>0</v>
      </c>
      <c r="K49" s="1">
        <f t="shared" si="5"/>
        <v>114002.85</v>
      </c>
      <c r="L49" s="1">
        <f t="shared" si="6"/>
        <v>0</v>
      </c>
      <c r="M49" s="1">
        <f t="shared" si="7"/>
        <v>0</v>
      </c>
      <c r="N49" s="1">
        <f t="shared" si="8"/>
        <v>0</v>
      </c>
      <c r="O49" s="1">
        <f t="shared" si="9"/>
        <v>569602.82999999996</v>
      </c>
      <c r="P49" s="1">
        <f t="shared" si="10"/>
        <v>0</v>
      </c>
    </row>
    <row r="50" spans="1:16" x14ac:dyDescent="0.2">
      <c r="A50" t="s">
        <v>95</v>
      </c>
      <c r="B50" s="6" t="s">
        <v>135</v>
      </c>
      <c r="C50" s="6" t="s">
        <v>96</v>
      </c>
      <c r="D50" s="7">
        <v>34711.504000000001</v>
      </c>
      <c r="E50" s="5">
        <f t="shared" si="0"/>
        <v>0.99123327084480428</v>
      </c>
      <c r="F50" s="7">
        <v>91991.120999999999</v>
      </c>
      <c r="G50" s="5">
        <f t="shared" si="1"/>
        <v>34.711503999999998</v>
      </c>
      <c r="H50" s="5">
        <f t="shared" si="2"/>
        <v>91.991120999999993</v>
      </c>
      <c r="I50" s="1">
        <f t="shared" si="3"/>
        <v>0</v>
      </c>
      <c r="J50" s="1">
        <f t="shared" si="4"/>
        <v>0</v>
      </c>
      <c r="K50" s="1">
        <f t="shared" si="5"/>
        <v>34711.504000000001</v>
      </c>
      <c r="L50" s="1">
        <f t="shared" si="6"/>
        <v>0</v>
      </c>
      <c r="M50" s="1">
        <f t="shared" si="7"/>
        <v>0</v>
      </c>
      <c r="N50" s="1">
        <f t="shared" si="8"/>
        <v>0</v>
      </c>
      <c r="O50" s="1">
        <f t="shared" si="9"/>
        <v>91991.120999999999</v>
      </c>
      <c r="P50" s="1">
        <f t="shared" si="10"/>
        <v>0</v>
      </c>
    </row>
    <row r="51" spans="1:16" x14ac:dyDescent="0.2">
      <c r="A51" t="s">
        <v>97</v>
      </c>
      <c r="B51" s="6" t="s">
        <v>135</v>
      </c>
      <c r="C51" s="6" t="s">
        <v>98</v>
      </c>
      <c r="D51" s="7">
        <v>75209.921000000002</v>
      </c>
      <c r="E51" s="5">
        <f t="shared" si="0"/>
        <v>2.1477195569748098</v>
      </c>
      <c r="F51" s="7">
        <v>251653.96100000001</v>
      </c>
      <c r="G51" s="5">
        <f t="shared" si="1"/>
        <v>75.209921000000008</v>
      </c>
      <c r="H51" s="5">
        <f t="shared" si="2"/>
        <v>251.65396100000001</v>
      </c>
      <c r="I51" s="1">
        <f t="shared" si="3"/>
        <v>0</v>
      </c>
      <c r="J51" s="1">
        <f t="shared" si="4"/>
        <v>0</v>
      </c>
      <c r="K51" s="1">
        <f t="shared" si="5"/>
        <v>75209.921000000002</v>
      </c>
      <c r="L51" s="1">
        <f t="shared" si="6"/>
        <v>0</v>
      </c>
      <c r="M51" s="1">
        <f t="shared" si="7"/>
        <v>0</v>
      </c>
      <c r="N51" s="1">
        <f t="shared" si="8"/>
        <v>0</v>
      </c>
      <c r="O51" s="1">
        <f t="shared" si="9"/>
        <v>251653.96100000001</v>
      </c>
      <c r="P51" s="1">
        <f t="shared" si="10"/>
        <v>0</v>
      </c>
    </row>
    <row r="52" spans="1:16" x14ac:dyDescent="0.2">
      <c r="A52" t="s">
        <v>99</v>
      </c>
      <c r="B52" s="6" t="s">
        <v>135</v>
      </c>
      <c r="C52" s="8" t="s">
        <v>100</v>
      </c>
      <c r="D52" s="9">
        <v>0</v>
      </c>
      <c r="E52" s="5">
        <f t="shared" si="0"/>
        <v>0</v>
      </c>
      <c r="F52" s="9">
        <v>42</v>
      </c>
      <c r="G52" s="5">
        <f t="shared" si="1"/>
        <v>0</v>
      </c>
      <c r="H52" s="5">
        <f t="shared" si="2"/>
        <v>4.2000000000000003E-2</v>
      </c>
      <c r="I52" s="1">
        <f t="shared" si="3"/>
        <v>0</v>
      </c>
      <c r="J52" s="1">
        <f t="shared" si="4"/>
        <v>0</v>
      </c>
      <c r="K52" s="1">
        <f t="shared" si="5"/>
        <v>0</v>
      </c>
      <c r="L52" s="1">
        <f t="shared" si="6"/>
        <v>0</v>
      </c>
      <c r="M52" s="1">
        <f t="shared" si="7"/>
        <v>0</v>
      </c>
      <c r="N52" s="1">
        <f t="shared" si="8"/>
        <v>0</v>
      </c>
      <c r="O52" s="1">
        <f t="shared" si="9"/>
        <v>42</v>
      </c>
      <c r="P52" s="1">
        <f t="shared" si="10"/>
        <v>0</v>
      </c>
    </row>
    <row r="53" spans="1:16" x14ac:dyDescent="0.2">
      <c r="A53" t="s">
        <v>101</v>
      </c>
      <c r="B53" s="6" t="s">
        <v>135</v>
      </c>
      <c r="C53" s="6" t="s">
        <v>102</v>
      </c>
      <c r="D53" s="7">
        <v>4362.902</v>
      </c>
      <c r="E53" s="5">
        <f t="shared" si="0"/>
        <v>0.12458848282215998</v>
      </c>
      <c r="F53" s="7">
        <v>34677.487000000001</v>
      </c>
      <c r="G53" s="5">
        <f t="shared" si="1"/>
        <v>4.3629020000000001</v>
      </c>
      <c r="H53" s="5">
        <f t="shared" si="2"/>
        <v>34.677486999999999</v>
      </c>
      <c r="I53" s="1">
        <f t="shared" si="3"/>
        <v>0</v>
      </c>
      <c r="J53" s="1">
        <f t="shared" si="4"/>
        <v>0</v>
      </c>
      <c r="K53" s="1">
        <f t="shared" si="5"/>
        <v>4362.902</v>
      </c>
      <c r="L53" s="1">
        <f t="shared" si="6"/>
        <v>0</v>
      </c>
      <c r="M53" s="1">
        <f t="shared" si="7"/>
        <v>0</v>
      </c>
      <c r="N53" s="1">
        <f t="shared" si="8"/>
        <v>0</v>
      </c>
      <c r="O53" s="1">
        <f t="shared" si="9"/>
        <v>34677.487000000001</v>
      </c>
      <c r="P53" s="1">
        <f t="shared" si="10"/>
        <v>0</v>
      </c>
    </row>
    <row r="54" spans="1:16" x14ac:dyDescent="0.2">
      <c r="A54" t="s">
        <v>103</v>
      </c>
      <c r="B54" s="6" t="s">
        <v>135</v>
      </c>
      <c r="C54" s="6" t="s">
        <v>104</v>
      </c>
      <c r="D54" s="7">
        <v>129158.311</v>
      </c>
      <c r="E54" s="5">
        <f t="shared" si="0"/>
        <v>3.68828775236361</v>
      </c>
      <c r="F54" s="7">
        <v>583791.81200000003</v>
      </c>
      <c r="G54" s="5">
        <f t="shared" si="1"/>
        <v>129.158311</v>
      </c>
      <c r="H54" s="5">
        <f t="shared" si="2"/>
        <v>583.79181200000005</v>
      </c>
      <c r="I54" s="1">
        <f t="shared" si="3"/>
        <v>0</v>
      </c>
      <c r="J54" s="1">
        <f t="shared" si="4"/>
        <v>0</v>
      </c>
      <c r="K54" s="1">
        <f t="shared" si="5"/>
        <v>129158.311</v>
      </c>
      <c r="L54" s="1">
        <f t="shared" si="6"/>
        <v>0</v>
      </c>
      <c r="M54" s="1">
        <f t="shared" si="7"/>
        <v>0</v>
      </c>
      <c r="N54" s="1">
        <f t="shared" si="8"/>
        <v>0</v>
      </c>
      <c r="O54" s="1">
        <f t="shared" si="9"/>
        <v>583791.81200000003</v>
      </c>
      <c r="P54" s="1">
        <f t="shared" si="10"/>
        <v>0</v>
      </c>
    </row>
    <row r="55" spans="1:16" x14ac:dyDescent="0.2">
      <c r="A55" t="s">
        <v>105</v>
      </c>
      <c r="B55" s="6" t="s">
        <v>135</v>
      </c>
      <c r="C55" s="6" t="s">
        <v>106</v>
      </c>
      <c r="D55" s="7">
        <v>85949.288</v>
      </c>
      <c r="E55" s="5">
        <f t="shared" si="0"/>
        <v>2.4543964983776583</v>
      </c>
      <c r="F55" s="7">
        <v>278660.37300000002</v>
      </c>
      <c r="G55" s="5">
        <f t="shared" si="1"/>
        <v>85.949287999999996</v>
      </c>
      <c r="H55" s="5">
        <f t="shared" si="2"/>
        <v>278.66037300000005</v>
      </c>
      <c r="I55" s="1">
        <f t="shared" si="3"/>
        <v>0</v>
      </c>
      <c r="J55" s="1">
        <f t="shared" si="4"/>
        <v>0</v>
      </c>
      <c r="K55" s="1">
        <f t="shared" si="5"/>
        <v>85949.288</v>
      </c>
      <c r="L55" s="1">
        <f t="shared" si="6"/>
        <v>0</v>
      </c>
      <c r="M55" s="1">
        <f t="shared" si="7"/>
        <v>0</v>
      </c>
      <c r="N55" s="1">
        <f t="shared" si="8"/>
        <v>0</v>
      </c>
      <c r="O55" s="1">
        <f t="shared" si="9"/>
        <v>278660.37300000002</v>
      </c>
      <c r="P55" s="1">
        <f t="shared" si="10"/>
        <v>0</v>
      </c>
    </row>
    <row r="56" spans="1:16" x14ac:dyDescent="0.2">
      <c r="A56" t="s">
        <v>107</v>
      </c>
      <c r="B56" s="6" t="s">
        <v>135</v>
      </c>
      <c r="C56" s="6" t="s">
        <v>108</v>
      </c>
      <c r="D56" s="7">
        <v>5232.8230000000003</v>
      </c>
      <c r="E56" s="5">
        <f t="shared" si="0"/>
        <v>0.14943023667432909</v>
      </c>
      <c r="F56" s="7">
        <v>22197.934000000001</v>
      </c>
      <c r="G56" s="5">
        <f t="shared" si="1"/>
        <v>5.2328230000000007</v>
      </c>
      <c r="H56" s="5">
        <f t="shared" si="2"/>
        <v>22.197934</v>
      </c>
      <c r="I56" s="1">
        <f t="shared" si="3"/>
        <v>0</v>
      </c>
      <c r="J56" s="1">
        <f t="shared" si="4"/>
        <v>0</v>
      </c>
      <c r="K56" s="1">
        <f t="shared" si="5"/>
        <v>5232.8230000000003</v>
      </c>
      <c r="L56" s="1">
        <f t="shared" si="6"/>
        <v>0</v>
      </c>
      <c r="M56" s="1">
        <f t="shared" si="7"/>
        <v>0</v>
      </c>
      <c r="N56" s="1">
        <f t="shared" si="8"/>
        <v>0</v>
      </c>
      <c r="O56" s="1">
        <f t="shared" si="9"/>
        <v>22197.934000000001</v>
      </c>
      <c r="P56" s="1">
        <f t="shared" si="10"/>
        <v>0</v>
      </c>
    </row>
    <row r="57" spans="1:16" x14ac:dyDescent="0.2">
      <c r="A57" t="s">
        <v>109</v>
      </c>
      <c r="B57" s="6" t="s">
        <v>135</v>
      </c>
      <c r="C57" s="6" t="s">
        <v>110</v>
      </c>
      <c r="D57" s="7">
        <v>29119</v>
      </c>
      <c r="E57" s="5">
        <f t="shared" si="0"/>
        <v>0.83153186372246657</v>
      </c>
      <c r="F57" s="7">
        <v>85682.004000000001</v>
      </c>
      <c r="G57" s="5">
        <f t="shared" si="1"/>
        <v>29.119</v>
      </c>
      <c r="H57" s="5">
        <f t="shared" si="2"/>
        <v>85.682004000000006</v>
      </c>
      <c r="I57" s="1">
        <f t="shared" si="3"/>
        <v>0</v>
      </c>
      <c r="J57" s="1">
        <f t="shared" si="4"/>
        <v>0</v>
      </c>
      <c r="K57" s="1">
        <f t="shared" si="5"/>
        <v>29119</v>
      </c>
      <c r="L57" s="1">
        <f t="shared" si="6"/>
        <v>0</v>
      </c>
      <c r="M57" s="1">
        <f t="shared" si="7"/>
        <v>0</v>
      </c>
      <c r="N57" s="1">
        <f t="shared" si="8"/>
        <v>0</v>
      </c>
      <c r="O57" s="1">
        <f t="shared" si="9"/>
        <v>85682.004000000001</v>
      </c>
      <c r="P57" s="1">
        <f t="shared" si="10"/>
        <v>0</v>
      </c>
    </row>
    <row r="58" spans="1:16" x14ac:dyDescent="0.2">
      <c r="A58" t="s">
        <v>111</v>
      </c>
      <c r="B58" s="6" t="s">
        <v>135</v>
      </c>
      <c r="C58" s="6" t="s">
        <v>112</v>
      </c>
      <c r="D58" s="7">
        <v>8496.4120000000003</v>
      </c>
      <c r="E58" s="5">
        <f t="shared" si="0"/>
        <v>0.24262637128039868</v>
      </c>
      <c r="F58" s="7">
        <v>73960.892000000007</v>
      </c>
      <c r="G58" s="5">
        <f t="shared" si="1"/>
        <v>8.4964119999999994</v>
      </c>
      <c r="H58" s="5">
        <f t="shared" si="2"/>
        <v>73.960892000000001</v>
      </c>
      <c r="I58" s="1">
        <f t="shared" si="3"/>
        <v>0</v>
      </c>
      <c r="J58" s="1">
        <f t="shared" si="4"/>
        <v>0</v>
      </c>
      <c r="K58" s="1">
        <f t="shared" si="5"/>
        <v>8496.4120000000003</v>
      </c>
      <c r="L58" s="1">
        <f t="shared" si="6"/>
        <v>0</v>
      </c>
      <c r="M58" s="1">
        <f t="shared" si="7"/>
        <v>0</v>
      </c>
      <c r="N58" s="1">
        <f t="shared" si="8"/>
        <v>0</v>
      </c>
      <c r="O58" s="1">
        <f t="shared" si="9"/>
        <v>73960.892000000007</v>
      </c>
      <c r="P58" s="1">
        <f t="shared" si="10"/>
        <v>0</v>
      </c>
    </row>
    <row r="59" spans="1:16" x14ac:dyDescent="0.2">
      <c r="A59" t="s">
        <v>113</v>
      </c>
      <c r="B59" s="6" t="s">
        <v>137</v>
      </c>
      <c r="C59" s="6" t="s">
        <v>114</v>
      </c>
      <c r="D59" s="7">
        <v>22004.031999999999</v>
      </c>
      <c r="E59" s="5">
        <f t="shared" si="0"/>
        <v>0.62835446747377288</v>
      </c>
      <c r="F59" s="7">
        <v>147094.36199999999</v>
      </c>
      <c r="G59" s="5">
        <f t="shared" si="1"/>
        <v>22.004031999999999</v>
      </c>
      <c r="H59" s="5">
        <f t="shared" si="2"/>
        <v>147.09436199999999</v>
      </c>
      <c r="I59" s="1">
        <f t="shared" si="3"/>
        <v>0</v>
      </c>
      <c r="J59" s="1">
        <f t="shared" si="4"/>
        <v>0</v>
      </c>
      <c r="K59" s="1">
        <f t="shared" si="5"/>
        <v>0</v>
      </c>
      <c r="L59" s="1">
        <f t="shared" si="6"/>
        <v>0</v>
      </c>
      <c r="M59" s="1">
        <f t="shared" si="7"/>
        <v>0</v>
      </c>
      <c r="N59" s="1">
        <f t="shared" si="8"/>
        <v>0</v>
      </c>
      <c r="O59" s="1">
        <f t="shared" si="9"/>
        <v>0</v>
      </c>
      <c r="P59" s="1">
        <f t="shared" si="10"/>
        <v>0</v>
      </c>
    </row>
    <row r="60" spans="1:16" ht="13.5" customHeight="1" x14ac:dyDescent="0.2">
      <c r="A60" t="s">
        <v>115</v>
      </c>
      <c r="B60" s="6" t="s">
        <v>140</v>
      </c>
      <c r="C60" s="6" t="s">
        <v>116</v>
      </c>
      <c r="D60" s="7">
        <v>6197.0510000000004</v>
      </c>
      <c r="E60" s="5">
        <f t="shared" si="0"/>
        <v>0.17696505263275442</v>
      </c>
      <c r="F60" s="7">
        <v>82816.987999999998</v>
      </c>
      <c r="G60" s="5">
        <f t="shared" si="1"/>
        <v>6.1970510000000001</v>
      </c>
      <c r="H60" s="5">
        <f t="shared" si="2"/>
        <v>82.816987999999995</v>
      </c>
      <c r="I60" s="1">
        <f t="shared" si="3"/>
        <v>0</v>
      </c>
      <c r="J60" s="1">
        <f t="shared" si="4"/>
        <v>0</v>
      </c>
      <c r="K60" s="1">
        <f t="shared" si="5"/>
        <v>0</v>
      </c>
      <c r="L60" s="1">
        <f t="shared" si="6"/>
        <v>6197.0510000000004</v>
      </c>
      <c r="M60" s="1">
        <f t="shared" si="7"/>
        <v>0</v>
      </c>
      <c r="N60" s="1">
        <f t="shared" si="8"/>
        <v>0</v>
      </c>
      <c r="O60" s="1">
        <f t="shared" si="9"/>
        <v>0</v>
      </c>
      <c r="P60" s="1">
        <f t="shared" si="10"/>
        <v>82816.987999999998</v>
      </c>
    </row>
    <row r="61" spans="1:16" x14ac:dyDescent="0.2">
      <c r="A61" t="s">
        <v>117</v>
      </c>
      <c r="B61" s="6" t="s">
        <v>135</v>
      </c>
      <c r="C61" s="6" t="s">
        <v>118</v>
      </c>
      <c r="D61" s="7">
        <v>15806.981</v>
      </c>
      <c r="E61" s="5">
        <f t="shared" si="0"/>
        <v>0.45138941484101852</v>
      </c>
      <c r="F61" s="7">
        <v>63407.726999999999</v>
      </c>
      <c r="G61" s="5">
        <f t="shared" si="1"/>
        <v>15.806981</v>
      </c>
      <c r="H61" s="5">
        <f t="shared" si="2"/>
        <v>63.407727000000001</v>
      </c>
      <c r="I61" s="1">
        <f t="shared" si="3"/>
        <v>0</v>
      </c>
      <c r="J61" s="1">
        <f t="shared" si="4"/>
        <v>0</v>
      </c>
      <c r="K61" s="1">
        <f>IF($B61="I", $D61, 0)</f>
        <v>15806.981</v>
      </c>
      <c r="L61" s="1">
        <f>IF($B61="T", $D61, 0)</f>
        <v>0</v>
      </c>
      <c r="M61" s="1">
        <f t="shared" si="7"/>
        <v>0</v>
      </c>
      <c r="N61" s="1">
        <f t="shared" si="8"/>
        <v>0</v>
      </c>
      <c r="O61" s="1">
        <f t="shared" si="9"/>
        <v>63407.726999999999</v>
      </c>
      <c r="P61" s="1">
        <f t="shared" si="10"/>
        <v>0</v>
      </c>
    </row>
    <row r="62" spans="1:16" x14ac:dyDescent="0.2">
      <c r="A62" t="s">
        <v>119</v>
      </c>
      <c r="B62" s="6" t="s">
        <v>140</v>
      </c>
      <c r="C62" s="6" t="s">
        <v>120</v>
      </c>
      <c r="D62" s="7">
        <v>0</v>
      </c>
      <c r="E62" s="5">
        <f t="shared" si="0"/>
        <v>0</v>
      </c>
      <c r="F62" s="7">
        <v>869.64700000000005</v>
      </c>
      <c r="G62" s="5">
        <f t="shared" si="1"/>
        <v>0</v>
      </c>
      <c r="H62" s="5">
        <f t="shared" si="2"/>
        <v>0.86964700000000006</v>
      </c>
      <c r="I62" s="1">
        <f t="shared" si="3"/>
        <v>0</v>
      </c>
      <c r="J62" s="1">
        <f t="shared" si="4"/>
        <v>0</v>
      </c>
      <c r="K62" s="1">
        <f t="shared" si="5"/>
        <v>0</v>
      </c>
      <c r="L62" s="1">
        <f t="shared" si="6"/>
        <v>0</v>
      </c>
      <c r="M62" s="1">
        <f t="shared" si="7"/>
        <v>0</v>
      </c>
      <c r="N62" s="1">
        <f t="shared" si="8"/>
        <v>0</v>
      </c>
      <c r="O62" s="1">
        <f t="shared" si="9"/>
        <v>0</v>
      </c>
      <c r="P62" s="1">
        <f t="shared" si="10"/>
        <v>869.64700000000005</v>
      </c>
    </row>
    <row r="63" spans="1:16" x14ac:dyDescent="0.2">
      <c r="A63" t="s">
        <v>121</v>
      </c>
      <c r="B63" s="6"/>
      <c r="C63" s="6" t="s">
        <v>122</v>
      </c>
      <c r="D63" s="7">
        <v>1485772.2180000001</v>
      </c>
      <c r="E63" s="5">
        <f t="shared" si="0"/>
        <v>42.42820637730015</v>
      </c>
      <c r="F63" s="7">
        <v>5433962.6270000003</v>
      </c>
      <c r="G63" s="5">
        <f t="shared" si="1"/>
        <v>1485.7722180000001</v>
      </c>
      <c r="H63" s="5">
        <f t="shared" si="2"/>
        <v>5433.9626269999999</v>
      </c>
      <c r="I63" s="1">
        <f t="shared" si="3"/>
        <v>0</v>
      </c>
      <c r="J63" s="1">
        <f t="shared" si="4"/>
        <v>0</v>
      </c>
      <c r="K63" s="1">
        <f t="shared" si="5"/>
        <v>0</v>
      </c>
      <c r="L63" s="1">
        <f t="shared" si="6"/>
        <v>0</v>
      </c>
      <c r="M63" s="1">
        <f t="shared" si="7"/>
        <v>0</v>
      </c>
      <c r="N63" s="1">
        <f t="shared" si="8"/>
        <v>0</v>
      </c>
      <c r="O63" s="1">
        <f t="shared" si="9"/>
        <v>0</v>
      </c>
      <c r="P63" s="1">
        <f t="shared" si="10"/>
        <v>0</v>
      </c>
    </row>
    <row r="64" spans="1:16" x14ac:dyDescent="0.2">
      <c r="A64" t="s">
        <v>123</v>
      </c>
      <c r="B64" s="6" t="s">
        <v>139</v>
      </c>
      <c r="C64" s="6" t="s">
        <v>124</v>
      </c>
      <c r="D64" s="7">
        <v>462641.71100000001</v>
      </c>
      <c r="E64" s="5">
        <f t="shared" si="0"/>
        <v>13.211350808186435</v>
      </c>
      <c r="F64" s="7">
        <v>1605065.4129999999</v>
      </c>
      <c r="G64" s="5">
        <f t="shared" si="1"/>
        <v>462.64171099999999</v>
      </c>
      <c r="H64" s="5">
        <f t="shared" si="2"/>
        <v>1605.065413</v>
      </c>
      <c r="I64" s="1">
        <f t="shared" si="3"/>
        <v>0</v>
      </c>
      <c r="J64" s="1">
        <f t="shared" si="4"/>
        <v>462641.71100000001</v>
      </c>
      <c r="K64" s="1">
        <f t="shared" si="5"/>
        <v>0</v>
      </c>
      <c r="L64" s="1">
        <f t="shared" si="6"/>
        <v>0</v>
      </c>
      <c r="M64" s="1">
        <f t="shared" si="7"/>
        <v>0</v>
      </c>
      <c r="N64" s="1">
        <f t="shared" si="8"/>
        <v>1605065.4129999999</v>
      </c>
      <c r="O64" s="1">
        <f t="shared" si="9"/>
        <v>0</v>
      </c>
      <c r="P64" s="1">
        <f t="shared" si="10"/>
        <v>0</v>
      </c>
    </row>
    <row r="65" spans="1:16" x14ac:dyDescent="0.2">
      <c r="A65" t="s">
        <v>125</v>
      </c>
      <c r="B65" s="6" t="s">
        <v>152</v>
      </c>
      <c r="C65" s="6" t="s">
        <v>126</v>
      </c>
      <c r="D65" s="7">
        <v>1011608.507</v>
      </c>
      <c r="E65" s="5">
        <f t="shared" si="0"/>
        <v>28.887829499062878</v>
      </c>
      <c r="F65" s="7">
        <v>3653885.2370000002</v>
      </c>
      <c r="G65" s="5">
        <f t="shared" si="1"/>
        <v>1011.608507</v>
      </c>
      <c r="H65" s="5">
        <f t="shared" si="2"/>
        <v>3653.8852370000004</v>
      </c>
      <c r="I65" s="1">
        <f t="shared" si="3"/>
        <v>0</v>
      </c>
      <c r="J65" s="1">
        <f t="shared" si="4"/>
        <v>0</v>
      </c>
      <c r="K65" s="1">
        <f t="shared" si="5"/>
        <v>0</v>
      </c>
      <c r="L65" s="1">
        <f t="shared" si="6"/>
        <v>0</v>
      </c>
      <c r="M65" s="1">
        <f t="shared" si="7"/>
        <v>0</v>
      </c>
      <c r="N65" s="1">
        <f t="shared" si="8"/>
        <v>0</v>
      </c>
      <c r="O65" s="1">
        <f t="shared" si="9"/>
        <v>0</v>
      </c>
      <c r="P65" s="1">
        <f t="shared" si="10"/>
        <v>0</v>
      </c>
    </row>
    <row r="66" spans="1:16" x14ac:dyDescent="0.2">
      <c r="A66" t="s">
        <v>127</v>
      </c>
      <c r="B66" s="6" t="s">
        <v>135</v>
      </c>
      <c r="C66" s="6" t="s">
        <v>128</v>
      </c>
      <c r="D66" s="7">
        <v>11522</v>
      </c>
      <c r="E66" s="5">
        <f t="shared" si="0"/>
        <v>0.32902607005083484</v>
      </c>
      <c r="F66" s="7">
        <v>166975.386</v>
      </c>
      <c r="G66" s="5">
        <f t="shared" si="1"/>
        <v>11.522</v>
      </c>
      <c r="H66" s="5">
        <f t="shared" si="2"/>
        <v>166.97538599999999</v>
      </c>
      <c r="I66" s="1">
        <f t="shared" si="3"/>
        <v>0</v>
      </c>
      <c r="J66" s="1">
        <f t="shared" si="4"/>
        <v>0</v>
      </c>
      <c r="K66" s="1">
        <f t="shared" si="5"/>
        <v>11522</v>
      </c>
      <c r="L66" s="1">
        <f t="shared" si="6"/>
        <v>0</v>
      </c>
      <c r="M66" s="1">
        <f t="shared" si="7"/>
        <v>0</v>
      </c>
      <c r="N66" s="1">
        <f t="shared" si="8"/>
        <v>0</v>
      </c>
      <c r="O66" s="1">
        <f t="shared" si="9"/>
        <v>166975.386</v>
      </c>
      <c r="P66" s="1">
        <f t="shared" si="10"/>
        <v>0</v>
      </c>
    </row>
    <row r="67" spans="1:16" x14ac:dyDescent="0.2">
      <c r="A67" t="s">
        <v>129</v>
      </c>
      <c r="B67" s="6" t="s">
        <v>135</v>
      </c>
      <c r="C67" s="6" t="s">
        <v>130</v>
      </c>
      <c r="D67" s="7">
        <v>0</v>
      </c>
      <c r="E67" s="5">
        <f t="shared" si="0"/>
        <v>0</v>
      </c>
      <c r="F67" s="7">
        <v>611.005</v>
      </c>
      <c r="G67" s="5">
        <f t="shared" si="1"/>
        <v>0</v>
      </c>
      <c r="H67" s="5">
        <f t="shared" si="2"/>
        <v>0.61100500000000002</v>
      </c>
      <c r="I67" s="1">
        <f t="shared" si="3"/>
        <v>0</v>
      </c>
      <c r="J67" s="1">
        <f t="shared" si="4"/>
        <v>0</v>
      </c>
      <c r="K67" s="1">
        <f t="shared" si="5"/>
        <v>0</v>
      </c>
      <c r="L67" s="1">
        <f t="shared" si="6"/>
        <v>0</v>
      </c>
      <c r="M67" s="1">
        <f t="shared" si="7"/>
        <v>0</v>
      </c>
      <c r="N67" s="1">
        <f t="shared" si="8"/>
        <v>0</v>
      </c>
      <c r="O67" s="1">
        <f t="shared" si="9"/>
        <v>611.005</v>
      </c>
      <c r="P67" s="1">
        <f t="shared" si="10"/>
        <v>0</v>
      </c>
    </row>
    <row r="68" spans="1:16" x14ac:dyDescent="0.2">
      <c r="A68" t="s">
        <v>131</v>
      </c>
      <c r="B68" s="6" t="s">
        <v>136</v>
      </c>
      <c r="C68" s="6" t="s">
        <v>132</v>
      </c>
      <c r="D68" s="7">
        <v>0</v>
      </c>
      <c r="E68" s="5">
        <f t="shared" si="0"/>
        <v>0</v>
      </c>
      <c r="F68" s="7">
        <v>7425.5860000000002</v>
      </c>
      <c r="G68" s="5">
        <f t="shared" si="1"/>
        <v>0</v>
      </c>
      <c r="H68" s="5">
        <f t="shared" si="2"/>
        <v>7.425586</v>
      </c>
      <c r="I68" s="1">
        <f t="shared" si="3"/>
        <v>0</v>
      </c>
      <c r="J68" s="1">
        <f t="shared" si="4"/>
        <v>0</v>
      </c>
      <c r="K68" s="1">
        <f t="shared" si="5"/>
        <v>0</v>
      </c>
      <c r="L68" s="1">
        <f t="shared" si="6"/>
        <v>0</v>
      </c>
      <c r="M68" s="1">
        <f t="shared" si="7"/>
        <v>0</v>
      </c>
      <c r="N68" s="1">
        <f t="shared" si="8"/>
        <v>0</v>
      </c>
      <c r="O68" s="1">
        <f t="shared" si="9"/>
        <v>0</v>
      </c>
      <c r="P68" s="1">
        <f t="shared" si="10"/>
        <v>0</v>
      </c>
    </row>
    <row r="69" spans="1:16" x14ac:dyDescent="0.2">
      <c r="A69" t="s">
        <v>133</v>
      </c>
      <c r="B69" s="6" t="s">
        <v>136</v>
      </c>
      <c r="C69" s="6" t="s">
        <v>134</v>
      </c>
      <c r="D69" s="7">
        <v>-31460.49</v>
      </c>
      <c r="E69" s="7"/>
      <c r="F69" s="7">
        <v>54051.222000000002</v>
      </c>
      <c r="G69" s="5">
        <f t="shared" si="1"/>
        <v>-31.46049</v>
      </c>
      <c r="H69" s="5">
        <f t="shared" si="2"/>
        <v>54.051222000000003</v>
      </c>
      <c r="I69" s="1">
        <f t="shared" si="3"/>
        <v>0</v>
      </c>
      <c r="J69" s="1">
        <f t="shared" si="4"/>
        <v>0</v>
      </c>
      <c r="K69" s="1">
        <f t="shared" si="5"/>
        <v>0</v>
      </c>
      <c r="L69" s="1">
        <f t="shared" si="6"/>
        <v>0</v>
      </c>
      <c r="M69" s="1">
        <f t="shared" si="7"/>
        <v>0</v>
      </c>
      <c r="N69" s="1">
        <f t="shared" si="8"/>
        <v>0</v>
      </c>
      <c r="O69" s="1">
        <f t="shared" si="9"/>
        <v>0</v>
      </c>
      <c r="P69" s="1">
        <f t="shared" si="10"/>
        <v>0</v>
      </c>
    </row>
    <row r="70" spans="1:16" x14ac:dyDescent="0.2">
      <c r="A70" t="s">
        <v>146</v>
      </c>
      <c r="D70" s="1" t="s">
        <v>137</v>
      </c>
      <c r="G70" s="1" t="s">
        <v>137</v>
      </c>
      <c r="I70" s="1">
        <f>SUM(I20:I69)</f>
        <v>626879</v>
      </c>
      <c r="J70" s="1">
        <f t="shared" ref="J70:L70" si="11">SUM(J20:J69)</f>
        <v>540567.71100000001</v>
      </c>
      <c r="K70" s="1">
        <f t="shared" si="11"/>
        <v>1284991.5179999999</v>
      </c>
      <c r="L70" s="1">
        <f t="shared" si="11"/>
        <v>6197.0510000000004</v>
      </c>
      <c r="M70" s="1">
        <f t="shared" ref="M70" si="12">SUM(M20:M69)</f>
        <v>3531406.0070000002</v>
      </c>
      <c r="N70" s="1">
        <f t="shared" ref="N70" si="13">SUM(N20:N69)</f>
        <v>1864527.54</v>
      </c>
      <c r="O70" s="1">
        <f t="shared" ref="O70:P70" si="14">SUM(O20:O69)</f>
        <v>5796958.3810000001</v>
      </c>
      <c r="P70" s="1">
        <f t="shared" si="14"/>
        <v>83686.634999999995</v>
      </c>
    </row>
    <row r="71" spans="1:16" x14ac:dyDescent="0.2">
      <c r="F71" s="1" t="s">
        <v>137</v>
      </c>
      <c r="H71" s="1" t="s">
        <v>137</v>
      </c>
      <c r="I71" s="1">
        <f>I70/$D17*100</f>
        <v>17.901365541346753</v>
      </c>
      <c r="J71" s="1">
        <f t="shared" ref="J71:L71" si="15">J70/$D17*100</f>
        <v>15.436631621828282</v>
      </c>
      <c r="K71" s="1">
        <f t="shared" si="15"/>
        <v>36.694645826783251</v>
      </c>
      <c r="L71" s="1">
        <f t="shared" si="15"/>
        <v>0.17696505263275442</v>
      </c>
      <c r="M71" s="1">
        <f>M70/$F17*100</f>
        <v>23.277457748337927</v>
      </c>
      <c r="N71" s="1">
        <f t="shared" ref="N71:P71" si="16">N70/$F17*100</f>
        <v>12.290136264969673</v>
      </c>
      <c r="O71" s="1">
        <f t="shared" si="16"/>
        <v>38.210971356769548</v>
      </c>
      <c r="P71" s="1">
        <f t="shared" si="16"/>
        <v>0.55162507693867602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hbl (s)</dc:creator>
  <dc:description/>
  <cp:lastModifiedBy>Holger Blasum</cp:lastModifiedBy>
  <cp:revision>0</cp:revision>
  <dcterms:created xsi:type="dcterms:W3CDTF">2022-04-14T20:42:38Z</dcterms:created>
  <dcterms:modified xsi:type="dcterms:W3CDTF">2022-04-14T20:55:08Z</dcterms:modified>
  <dc:language>en-US</dc:language>
</cp:coreProperties>
</file>