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 activeTab="1"/>
  </bookViews>
  <sheets>
    <sheet name="Mesures" sheetId="1" r:id="rId1"/>
    <sheet name="Approxima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0" i="1"/>
  <c r="F39"/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4"/>
  <c r="J5"/>
  <c r="J6"/>
  <c r="J7"/>
  <c r="J8"/>
  <c r="J9"/>
  <c r="J3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I66" i="1"/>
  <c r="F71"/>
  <c r="D69"/>
  <c r="D67"/>
  <c r="D66"/>
  <c r="F61"/>
  <c r="F58"/>
  <c r="F49"/>
  <c r="H9"/>
  <c r="H12" s="1"/>
  <c r="J6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5"/>
  <c r="F6"/>
  <c r="F7"/>
  <c r="F8"/>
  <c r="F9"/>
  <c r="F10"/>
  <c r="F11"/>
  <c r="F4"/>
</calcChain>
</file>

<file path=xl/sharedStrings.xml><?xml version="1.0" encoding="utf-8"?>
<sst xmlns="http://schemas.openxmlformats.org/spreadsheetml/2006/main" count="54" uniqueCount="41">
  <si>
    <t>Caractérisation panneau 1</t>
  </si>
  <si>
    <t>Tension (V)</t>
  </si>
  <si>
    <t>Courant (mA)</t>
  </si>
  <si>
    <t>Puissance(mW)</t>
  </si>
  <si>
    <t>Taille:</t>
  </si>
  <si>
    <t>m</t>
  </si>
  <si>
    <t>m^2</t>
  </si>
  <si>
    <t>Irradiance estimée</t>
  </si>
  <si>
    <t>W/m^2</t>
  </si>
  <si>
    <t>Puissance incidente</t>
  </si>
  <si>
    <t>W</t>
  </si>
  <si>
    <t>Efficacité</t>
  </si>
  <si>
    <t>%</t>
  </si>
  <si>
    <t>Rs</t>
  </si>
  <si>
    <t>Point1</t>
  </si>
  <si>
    <t>Point2</t>
  </si>
  <si>
    <t>V</t>
  </si>
  <si>
    <t>I</t>
  </si>
  <si>
    <t>Rp+Rs</t>
  </si>
  <si>
    <t>Point3</t>
  </si>
  <si>
    <t>Point4</t>
  </si>
  <si>
    <t>Rs =</t>
  </si>
  <si>
    <t>Rp+Rs=</t>
  </si>
  <si>
    <t>Rp=</t>
  </si>
  <si>
    <t>Voc</t>
  </si>
  <si>
    <t>DeltaI</t>
  </si>
  <si>
    <t>DeltaV</t>
  </si>
  <si>
    <t>dV/dI</t>
  </si>
  <si>
    <t>Voc=</t>
  </si>
  <si>
    <t>Isc</t>
  </si>
  <si>
    <t>Isc =</t>
  </si>
  <si>
    <t>mA</t>
  </si>
  <si>
    <t>Ohms</t>
  </si>
  <si>
    <t>Courant Réel (mA)</t>
  </si>
  <si>
    <t>Vd</t>
  </si>
  <si>
    <t>Rp</t>
  </si>
  <si>
    <t>Isource</t>
  </si>
  <si>
    <t>Courant approx. Diode ON (A)</t>
  </si>
  <si>
    <t>Courant approx. Diode OFF (A)</t>
  </si>
  <si>
    <t>Puissance Approx. (mW)</t>
  </si>
  <si>
    <t>Courant approx. tot. (mA)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</si>
</sst>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lineMarker"/>
        <c:ser>
          <c:idx val="0"/>
          <c:order val="0"/>
          <c:tx>
            <c:v>V-I</c:v>
          </c:tx>
          <c:marker>
            <c:symbol val="none"/>
          </c:marker>
          <c:xVal>
            <c:numRef>
              <c:f>Mesures!$D$4:$D$38</c:f>
              <c:numCache>
                <c:formatCode>General</c:formatCode>
                <c:ptCount val="35"/>
                <c:pt idx="0">
                  <c:v>22</c:v>
                </c:pt>
                <c:pt idx="1">
                  <c:v>21.51</c:v>
                </c:pt>
                <c:pt idx="2">
                  <c:v>21.34</c:v>
                </c:pt>
                <c:pt idx="3">
                  <c:v>21.2</c:v>
                </c:pt>
                <c:pt idx="4">
                  <c:v>21.02</c:v>
                </c:pt>
                <c:pt idx="5">
                  <c:v>20.81</c:v>
                </c:pt>
                <c:pt idx="6">
                  <c:v>20.72</c:v>
                </c:pt>
                <c:pt idx="7">
                  <c:v>20.59</c:v>
                </c:pt>
                <c:pt idx="8">
                  <c:v>20.45</c:v>
                </c:pt>
                <c:pt idx="9">
                  <c:v>20.21</c:v>
                </c:pt>
                <c:pt idx="10">
                  <c:v>19.989999999999998</c:v>
                </c:pt>
                <c:pt idx="11">
                  <c:v>19.75</c:v>
                </c:pt>
                <c:pt idx="12">
                  <c:v>19.5</c:v>
                </c:pt>
                <c:pt idx="13">
                  <c:v>19.239999999999998</c:v>
                </c:pt>
                <c:pt idx="14">
                  <c:v>19.010000000000002</c:v>
                </c:pt>
                <c:pt idx="15">
                  <c:v>18.600000000000001</c:v>
                </c:pt>
                <c:pt idx="16">
                  <c:v>18.27</c:v>
                </c:pt>
                <c:pt idx="17">
                  <c:v>17.73</c:v>
                </c:pt>
                <c:pt idx="18">
                  <c:v>17.16</c:v>
                </c:pt>
                <c:pt idx="19">
                  <c:v>16.5</c:v>
                </c:pt>
                <c:pt idx="20">
                  <c:v>16</c:v>
                </c:pt>
                <c:pt idx="21">
                  <c:v>15.5</c:v>
                </c:pt>
                <c:pt idx="22">
                  <c:v>15.03</c:v>
                </c:pt>
                <c:pt idx="23">
                  <c:v>14</c:v>
                </c:pt>
                <c:pt idx="24">
                  <c:v>12.91</c:v>
                </c:pt>
                <c:pt idx="25">
                  <c:v>11.83</c:v>
                </c:pt>
                <c:pt idx="26">
                  <c:v>10.87</c:v>
                </c:pt>
                <c:pt idx="27">
                  <c:v>9.7799999999999994</c:v>
                </c:pt>
                <c:pt idx="28">
                  <c:v>8.49</c:v>
                </c:pt>
                <c:pt idx="29">
                  <c:v>7.09</c:v>
                </c:pt>
                <c:pt idx="30">
                  <c:v>5.96</c:v>
                </c:pt>
                <c:pt idx="31">
                  <c:v>4.92</c:v>
                </c:pt>
                <c:pt idx="32">
                  <c:v>3.78</c:v>
                </c:pt>
                <c:pt idx="33">
                  <c:v>2.89</c:v>
                </c:pt>
                <c:pt idx="34">
                  <c:v>1.4179999999999999</c:v>
                </c:pt>
              </c:numCache>
            </c:numRef>
          </c:xVal>
          <c:yVal>
            <c:numRef>
              <c:f>Mesures!$E$4:$E$38</c:f>
              <c:numCache>
                <c:formatCode>General</c:formatCode>
                <c:ptCount val="35"/>
                <c:pt idx="0">
                  <c:v>-19</c:v>
                </c:pt>
                <c:pt idx="1">
                  <c:v>-1.7</c:v>
                </c:pt>
                <c:pt idx="2">
                  <c:v>4</c:v>
                </c:pt>
                <c:pt idx="3">
                  <c:v>8.6</c:v>
                </c:pt>
                <c:pt idx="4">
                  <c:v>14.6</c:v>
                </c:pt>
                <c:pt idx="5">
                  <c:v>20.8</c:v>
                </c:pt>
                <c:pt idx="6">
                  <c:v>23.5</c:v>
                </c:pt>
                <c:pt idx="7">
                  <c:v>26.8</c:v>
                </c:pt>
                <c:pt idx="8">
                  <c:v>30</c:v>
                </c:pt>
                <c:pt idx="9">
                  <c:v>36.1</c:v>
                </c:pt>
                <c:pt idx="10">
                  <c:v>40.6</c:v>
                </c:pt>
                <c:pt idx="11">
                  <c:v>45.6</c:v>
                </c:pt>
                <c:pt idx="12">
                  <c:v>50.6</c:v>
                </c:pt>
                <c:pt idx="13">
                  <c:v>55.6</c:v>
                </c:pt>
                <c:pt idx="14">
                  <c:v>59.3</c:v>
                </c:pt>
                <c:pt idx="15">
                  <c:v>65.599999999999994</c:v>
                </c:pt>
                <c:pt idx="16">
                  <c:v>70.099999999999994</c:v>
                </c:pt>
                <c:pt idx="17">
                  <c:v>76</c:v>
                </c:pt>
                <c:pt idx="18">
                  <c:v>81.5</c:v>
                </c:pt>
                <c:pt idx="19">
                  <c:v>86.5</c:v>
                </c:pt>
                <c:pt idx="20">
                  <c:v>89.1</c:v>
                </c:pt>
                <c:pt idx="21">
                  <c:v>91</c:v>
                </c:pt>
                <c:pt idx="22">
                  <c:v>92.7</c:v>
                </c:pt>
                <c:pt idx="23">
                  <c:v>95.1</c:v>
                </c:pt>
                <c:pt idx="24">
                  <c:v>96.7</c:v>
                </c:pt>
                <c:pt idx="25">
                  <c:v>97.7</c:v>
                </c:pt>
                <c:pt idx="26">
                  <c:v>98.7</c:v>
                </c:pt>
                <c:pt idx="27">
                  <c:v>99.2</c:v>
                </c:pt>
                <c:pt idx="28">
                  <c:v>99.9</c:v>
                </c:pt>
                <c:pt idx="29">
                  <c:v>100.1</c:v>
                </c:pt>
                <c:pt idx="30">
                  <c:v>100.5</c:v>
                </c:pt>
                <c:pt idx="31">
                  <c:v>101.3</c:v>
                </c:pt>
                <c:pt idx="32">
                  <c:v>101.5</c:v>
                </c:pt>
                <c:pt idx="33">
                  <c:v>101.8</c:v>
                </c:pt>
                <c:pt idx="34">
                  <c:v>102.1</c:v>
                </c:pt>
              </c:numCache>
            </c:numRef>
          </c:yVal>
        </c:ser>
        <c:axId val="95673344"/>
        <c:axId val="95687424"/>
      </c:scatterChart>
      <c:scatterChart>
        <c:scatterStyle val="lineMarker"/>
        <c:ser>
          <c:idx val="1"/>
          <c:order val="1"/>
          <c:tx>
            <c:v>P</c:v>
          </c:tx>
          <c:marker>
            <c:symbol val="none"/>
          </c:marker>
          <c:xVal>
            <c:numRef>
              <c:f>Mesures!$D$4:$D$38</c:f>
              <c:numCache>
                <c:formatCode>General</c:formatCode>
                <c:ptCount val="35"/>
                <c:pt idx="0">
                  <c:v>22</c:v>
                </c:pt>
                <c:pt idx="1">
                  <c:v>21.51</c:v>
                </c:pt>
                <c:pt idx="2">
                  <c:v>21.34</c:v>
                </c:pt>
                <c:pt idx="3">
                  <c:v>21.2</c:v>
                </c:pt>
                <c:pt idx="4">
                  <c:v>21.02</c:v>
                </c:pt>
                <c:pt idx="5">
                  <c:v>20.81</c:v>
                </c:pt>
                <c:pt idx="6">
                  <c:v>20.72</c:v>
                </c:pt>
                <c:pt idx="7">
                  <c:v>20.59</c:v>
                </c:pt>
                <c:pt idx="8">
                  <c:v>20.45</c:v>
                </c:pt>
                <c:pt idx="9">
                  <c:v>20.21</c:v>
                </c:pt>
                <c:pt idx="10">
                  <c:v>19.989999999999998</c:v>
                </c:pt>
                <c:pt idx="11">
                  <c:v>19.75</c:v>
                </c:pt>
                <c:pt idx="12">
                  <c:v>19.5</c:v>
                </c:pt>
                <c:pt idx="13">
                  <c:v>19.239999999999998</c:v>
                </c:pt>
                <c:pt idx="14">
                  <c:v>19.010000000000002</c:v>
                </c:pt>
                <c:pt idx="15">
                  <c:v>18.600000000000001</c:v>
                </c:pt>
                <c:pt idx="16">
                  <c:v>18.27</c:v>
                </c:pt>
                <c:pt idx="17">
                  <c:v>17.73</c:v>
                </c:pt>
                <c:pt idx="18">
                  <c:v>17.16</c:v>
                </c:pt>
                <c:pt idx="19">
                  <c:v>16.5</c:v>
                </c:pt>
                <c:pt idx="20">
                  <c:v>16</c:v>
                </c:pt>
                <c:pt idx="21">
                  <c:v>15.5</c:v>
                </c:pt>
                <c:pt idx="22">
                  <c:v>15.03</c:v>
                </c:pt>
                <c:pt idx="23">
                  <c:v>14</c:v>
                </c:pt>
                <c:pt idx="24">
                  <c:v>12.91</c:v>
                </c:pt>
                <c:pt idx="25">
                  <c:v>11.83</c:v>
                </c:pt>
                <c:pt idx="26">
                  <c:v>10.87</c:v>
                </c:pt>
                <c:pt idx="27">
                  <c:v>9.7799999999999994</c:v>
                </c:pt>
                <c:pt idx="28">
                  <c:v>8.49</c:v>
                </c:pt>
                <c:pt idx="29">
                  <c:v>7.09</c:v>
                </c:pt>
                <c:pt idx="30">
                  <c:v>5.96</c:v>
                </c:pt>
                <c:pt idx="31">
                  <c:v>4.92</c:v>
                </c:pt>
                <c:pt idx="32">
                  <c:v>3.78</c:v>
                </c:pt>
                <c:pt idx="33">
                  <c:v>2.89</c:v>
                </c:pt>
                <c:pt idx="34">
                  <c:v>1.4179999999999999</c:v>
                </c:pt>
              </c:numCache>
            </c:numRef>
          </c:xVal>
          <c:yVal>
            <c:numRef>
              <c:f>Mesures!$F$4:$F$38</c:f>
              <c:numCache>
                <c:formatCode>General</c:formatCode>
                <c:ptCount val="35"/>
                <c:pt idx="0">
                  <c:v>-418</c:v>
                </c:pt>
                <c:pt idx="1">
                  <c:v>-36.567</c:v>
                </c:pt>
                <c:pt idx="2">
                  <c:v>85.36</c:v>
                </c:pt>
                <c:pt idx="3">
                  <c:v>182.32</c:v>
                </c:pt>
                <c:pt idx="4">
                  <c:v>306.892</c:v>
                </c:pt>
                <c:pt idx="5">
                  <c:v>432.84800000000001</c:v>
                </c:pt>
                <c:pt idx="6">
                  <c:v>486.91999999999996</c:v>
                </c:pt>
                <c:pt idx="7">
                  <c:v>551.81200000000001</c:v>
                </c:pt>
                <c:pt idx="8">
                  <c:v>613.5</c:v>
                </c:pt>
                <c:pt idx="9">
                  <c:v>729.58100000000002</c:v>
                </c:pt>
                <c:pt idx="10">
                  <c:v>811.59399999999994</c:v>
                </c:pt>
                <c:pt idx="11">
                  <c:v>900.6</c:v>
                </c:pt>
                <c:pt idx="12">
                  <c:v>986.7</c:v>
                </c:pt>
                <c:pt idx="13">
                  <c:v>1069.7439999999999</c:v>
                </c:pt>
                <c:pt idx="14">
                  <c:v>1127.2930000000001</c:v>
                </c:pt>
                <c:pt idx="15">
                  <c:v>1220.1600000000001</c:v>
                </c:pt>
                <c:pt idx="16">
                  <c:v>1280.7269999999999</c:v>
                </c:pt>
                <c:pt idx="17">
                  <c:v>1347.48</c:v>
                </c:pt>
                <c:pt idx="18">
                  <c:v>1398.54</c:v>
                </c:pt>
                <c:pt idx="19">
                  <c:v>1427.25</c:v>
                </c:pt>
                <c:pt idx="20">
                  <c:v>1425.6</c:v>
                </c:pt>
                <c:pt idx="21">
                  <c:v>1410.5</c:v>
                </c:pt>
                <c:pt idx="22">
                  <c:v>1393.2809999999999</c:v>
                </c:pt>
                <c:pt idx="23">
                  <c:v>1331.3999999999999</c:v>
                </c:pt>
                <c:pt idx="24">
                  <c:v>1248.3970000000002</c:v>
                </c:pt>
                <c:pt idx="25">
                  <c:v>1155.7909999999999</c:v>
                </c:pt>
                <c:pt idx="26">
                  <c:v>1072.8689999999999</c:v>
                </c:pt>
                <c:pt idx="27">
                  <c:v>970.17599999999993</c:v>
                </c:pt>
                <c:pt idx="28">
                  <c:v>848.15100000000007</c:v>
                </c:pt>
                <c:pt idx="29">
                  <c:v>709.70899999999995</c:v>
                </c:pt>
                <c:pt idx="30">
                  <c:v>598.98</c:v>
                </c:pt>
                <c:pt idx="31">
                  <c:v>498.39599999999996</c:v>
                </c:pt>
                <c:pt idx="32">
                  <c:v>383.66999999999996</c:v>
                </c:pt>
                <c:pt idx="33">
                  <c:v>294.202</c:v>
                </c:pt>
                <c:pt idx="34">
                  <c:v>144.77779999999998</c:v>
                </c:pt>
              </c:numCache>
            </c:numRef>
          </c:yVal>
        </c:ser>
        <c:axId val="95690752"/>
        <c:axId val="95688960"/>
      </c:scatterChart>
      <c:valAx>
        <c:axId val="95673344"/>
        <c:scaling>
          <c:orientation val="minMax"/>
        </c:scaling>
        <c:axPos val="b"/>
        <c:numFmt formatCode="General" sourceLinked="1"/>
        <c:tickLblPos val="nextTo"/>
        <c:crossAx val="95687424"/>
        <c:crosses val="autoZero"/>
        <c:crossBetween val="midCat"/>
      </c:valAx>
      <c:valAx>
        <c:axId val="9568742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95673344"/>
        <c:crosses val="autoZero"/>
        <c:crossBetween val="midCat"/>
      </c:valAx>
      <c:valAx>
        <c:axId val="95688960"/>
        <c:scaling>
          <c:orientation val="minMax"/>
          <c:min val="0"/>
        </c:scaling>
        <c:axPos val="r"/>
        <c:numFmt formatCode="General" sourceLinked="1"/>
        <c:tickLblPos val="nextTo"/>
        <c:crossAx val="95690752"/>
        <c:crosses val="max"/>
        <c:crossBetween val="midCat"/>
      </c:valAx>
      <c:valAx>
        <c:axId val="95690752"/>
        <c:scaling>
          <c:orientation val="minMax"/>
        </c:scaling>
        <c:delete val="1"/>
        <c:axPos val="b"/>
        <c:numFmt formatCode="General" sourceLinked="1"/>
        <c:tickLblPos val="none"/>
        <c:crossAx val="9568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lineMarker"/>
        <c:ser>
          <c:idx val="0"/>
          <c:order val="0"/>
          <c:tx>
            <c:v>V-I</c:v>
          </c:tx>
          <c:marker>
            <c:symbol val="none"/>
          </c:marker>
          <c:xVal>
            <c:numRef>
              <c:f>Mesures!$D$4:$D$38</c:f>
              <c:numCache>
                <c:formatCode>General</c:formatCode>
                <c:ptCount val="35"/>
                <c:pt idx="0">
                  <c:v>22</c:v>
                </c:pt>
                <c:pt idx="1">
                  <c:v>21.51</c:v>
                </c:pt>
                <c:pt idx="2">
                  <c:v>21.34</c:v>
                </c:pt>
                <c:pt idx="3">
                  <c:v>21.2</c:v>
                </c:pt>
                <c:pt idx="4">
                  <c:v>21.02</c:v>
                </c:pt>
                <c:pt idx="5">
                  <c:v>20.81</c:v>
                </c:pt>
                <c:pt idx="6">
                  <c:v>20.72</c:v>
                </c:pt>
                <c:pt idx="7">
                  <c:v>20.59</c:v>
                </c:pt>
                <c:pt idx="8">
                  <c:v>20.45</c:v>
                </c:pt>
                <c:pt idx="9">
                  <c:v>20.21</c:v>
                </c:pt>
                <c:pt idx="10">
                  <c:v>19.989999999999998</c:v>
                </c:pt>
                <c:pt idx="11">
                  <c:v>19.75</c:v>
                </c:pt>
                <c:pt idx="12">
                  <c:v>19.5</c:v>
                </c:pt>
                <c:pt idx="13">
                  <c:v>19.239999999999998</c:v>
                </c:pt>
                <c:pt idx="14">
                  <c:v>19.010000000000002</c:v>
                </c:pt>
                <c:pt idx="15">
                  <c:v>18.600000000000001</c:v>
                </c:pt>
                <c:pt idx="16">
                  <c:v>18.27</c:v>
                </c:pt>
                <c:pt idx="17">
                  <c:v>17.73</c:v>
                </c:pt>
                <c:pt idx="18">
                  <c:v>17.16</c:v>
                </c:pt>
                <c:pt idx="19">
                  <c:v>16.5</c:v>
                </c:pt>
                <c:pt idx="20">
                  <c:v>16</c:v>
                </c:pt>
                <c:pt idx="21">
                  <c:v>15.5</c:v>
                </c:pt>
                <c:pt idx="22">
                  <c:v>15.03</c:v>
                </c:pt>
                <c:pt idx="23">
                  <c:v>14</c:v>
                </c:pt>
                <c:pt idx="24">
                  <c:v>12.91</c:v>
                </c:pt>
                <c:pt idx="25">
                  <c:v>11.83</c:v>
                </c:pt>
                <c:pt idx="26">
                  <c:v>10.87</c:v>
                </c:pt>
                <c:pt idx="27">
                  <c:v>9.7799999999999994</c:v>
                </c:pt>
                <c:pt idx="28">
                  <c:v>8.49</c:v>
                </c:pt>
                <c:pt idx="29">
                  <c:v>7.09</c:v>
                </c:pt>
                <c:pt idx="30">
                  <c:v>5.96</c:v>
                </c:pt>
                <c:pt idx="31">
                  <c:v>4.92</c:v>
                </c:pt>
                <c:pt idx="32">
                  <c:v>3.78</c:v>
                </c:pt>
                <c:pt idx="33">
                  <c:v>2.89</c:v>
                </c:pt>
                <c:pt idx="34">
                  <c:v>1.4179999999999999</c:v>
                </c:pt>
              </c:numCache>
            </c:numRef>
          </c:xVal>
          <c:yVal>
            <c:numRef>
              <c:f>Mesures!$E$4:$E$38</c:f>
              <c:numCache>
                <c:formatCode>General</c:formatCode>
                <c:ptCount val="35"/>
                <c:pt idx="0">
                  <c:v>-19</c:v>
                </c:pt>
                <c:pt idx="1">
                  <c:v>-1.7</c:v>
                </c:pt>
                <c:pt idx="2">
                  <c:v>4</c:v>
                </c:pt>
                <c:pt idx="3">
                  <c:v>8.6</c:v>
                </c:pt>
                <c:pt idx="4">
                  <c:v>14.6</c:v>
                </c:pt>
                <c:pt idx="5">
                  <c:v>20.8</c:v>
                </c:pt>
                <c:pt idx="6">
                  <c:v>23.5</c:v>
                </c:pt>
                <c:pt idx="7">
                  <c:v>26.8</c:v>
                </c:pt>
                <c:pt idx="8">
                  <c:v>30</c:v>
                </c:pt>
                <c:pt idx="9">
                  <c:v>36.1</c:v>
                </c:pt>
                <c:pt idx="10">
                  <c:v>40.6</c:v>
                </c:pt>
                <c:pt idx="11">
                  <c:v>45.6</c:v>
                </c:pt>
                <c:pt idx="12">
                  <c:v>50.6</c:v>
                </c:pt>
                <c:pt idx="13">
                  <c:v>55.6</c:v>
                </c:pt>
                <c:pt idx="14">
                  <c:v>59.3</c:v>
                </c:pt>
                <c:pt idx="15">
                  <c:v>65.599999999999994</c:v>
                </c:pt>
                <c:pt idx="16">
                  <c:v>70.099999999999994</c:v>
                </c:pt>
                <c:pt idx="17">
                  <c:v>76</c:v>
                </c:pt>
                <c:pt idx="18">
                  <c:v>81.5</c:v>
                </c:pt>
                <c:pt idx="19">
                  <c:v>86.5</c:v>
                </c:pt>
                <c:pt idx="20">
                  <c:v>89.1</c:v>
                </c:pt>
                <c:pt idx="21">
                  <c:v>91</c:v>
                </c:pt>
                <c:pt idx="22">
                  <c:v>92.7</c:v>
                </c:pt>
                <c:pt idx="23">
                  <c:v>95.1</c:v>
                </c:pt>
                <c:pt idx="24">
                  <c:v>96.7</c:v>
                </c:pt>
                <c:pt idx="25">
                  <c:v>97.7</c:v>
                </c:pt>
                <c:pt idx="26">
                  <c:v>98.7</c:v>
                </c:pt>
                <c:pt idx="27">
                  <c:v>99.2</c:v>
                </c:pt>
                <c:pt idx="28">
                  <c:v>99.9</c:v>
                </c:pt>
                <c:pt idx="29">
                  <c:v>100.1</c:v>
                </c:pt>
                <c:pt idx="30">
                  <c:v>100.5</c:v>
                </c:pt>
                <c:pt idx="31">
                  <c:v>101.3</c:v>
                </c:pt>
                <c:pt idx="32">
                  <c:v>101.5</c:v>
                </c:pt>
                <c:pt idx="33">
                  <c:v>101.8</c:v>
                </c:pt>
                <c:pt idx="34">
                  <c:v>102.1</c:v>
                </c:pt>
              </c:numCache>
            </c:numRef>
          </c:yVal>
        </c:ser>
        <c:ser>
          <c:idx val="2"/>
          <c:order val="2"/>
          <c:tx>
            <c:v>V_I Approx</c:v>
          </c:tx>
          <c:marker>
            <c:symbol val="none"/>
          </c:marker>
          <c:xVal>
            <c:numRef>
              <c:f>Approximations!$B$3:$B$37</c:f>
              <c:numCache>
                <c:formatCode>General</c:formatCode>
                <c:ptCount val="35"/>
                <c:pt idx="0">
                  <c:v>22</c:v>
                </c:pt>
                <c:pt idx="1">
                  <c:v>21.51</c:v>
                </c:pt>
                <c:pt idx="2">
                  <c:v>21.34</c:v>
                </c:pt>
                <c:pt idx="3">
                  <c:v>21.2</c:v>
                </c:pt>
                <c:pt idx="4">
                  <c:v>21.02</c:v>
                </c:pt>
                <c:pt idx="5">
                  <c:v>20.81</c:v>
                </c:pt>
                <c:pt idx="6">
                  <c:v>20.72</c:v>
                </c:pt>
                <c:pt idx="7">
                  <c:v>20.59</c:v>
                </c:pt>
                <c:pt idx="8">
                  <c:v>20.45</c:v>
                </c:pt>
                <c:pt idx="9">
                  <c:v>20.21</c:v>
                </c:pt>
                <c:pt idx="10">
                  <c:v>19.989999999999998</c:v>
                </c:pt>
                <c:pt idx="11">
                  <c:v>19.75</c:v>
                </c:pt>
                <c:pt idx="12">
                  <c:v>19.5</c:v>
                </c:pt>
                <c:pt idx="13">
                  <c:v>19.239999999999998</c:v>
                </c:pt>
                <c:pt idx="14">
                  <c:v>19.010000000000002</c:v>
                </c:pt>
                <c:pt idx="15">
                  <c:v>18.600000000000001</c:v>
                </c:pt>
                <c:pt idx="16">
                  <c:v>18.27</c:v>
                </c:pt>
                <c:pt idx="17">
                  <c:v>17.73</c:v>
                </c:pt>
                <c:pt idx="18">
                  <c:v>17.16</c:v>
                </c:pt>
                <c:pt idx="19">
                  <c:v>16.5</c:v>
                </c:pt>
                <c:pt idx="20">
                  <c:v>16</c:v>
                </c:pt>
                <c:pt idx="21">
                  <c:v>15.5</c:v>
                </c:pt>
                <c:pt idx="22">
                  <c:v>15.03</c:v>
                </c:pt>
                <c:pt idx="23">
                  <c:v>14</c:v>
                </c:pt>
                <c:pt idx="24">
                  <c:v>12.91</c:v>
                </c:pt>
                <c:pt idx="25">
                  <c:v>11.83</c:v>
                </c:pt>
                <c:pt idx="26">
                  <c:v>10.87</c:v>
                </c:pt>
                <c:pt idx="27">
                  <c:v>9.7799999999999994</c:v>
                </c:pt>
                <c:pt idx="28">
                  <c:v>8.49</c:v>
                </c:pt>
                <c:pt idx="29">
                  <c:v>7.09</c:v>
                </c:pt>
                <c:pt idx="30">
                  <c:v>5.96</c:v>
                </c:pt>
                <c:pt idx="31">
                  <c:v>4.92</c:v>
                </c:pt>
                <c:pt idx="32">
                  <c:v>3.78</c:v>
                </c:pt>
                <c:pt idx="33">
                  <c:v>2.89</c:v>
                </c:pt>
                <c:pt idx="34">
                  <c:v>1.4179999999999999</c:v>
                </c:pt>
              </c:numCache>
            </c:numRef>
          </c:xVal>
          <c:yVal>
            <c:numRef>
              <c:f>Approximations!$L$3:$L$37</c:f>
              <c:numCache>
                <c:formatCode>General</c:formatCode>
                <c:ptCount val="35"/>
                <c:pt idx="0">
                  <c:v>-10.074626865671625</c:v>
                </c:pt>
                <c:pt idx="1">
                  <c:v>-0.93283582089553563</c:v>
                </c:pt>
                <c:pt idx="2">
                  <c:v>2.2388059701492722</c:v>
                </c:pt>
                <c:pt idx="3">
                  <c:v>4.8507462686567457</c:v>
                </c:pt>
                <c:pt idx="4">
                  <c:v>8.2089552238806203</c:v>
                </c:pt>
                <c:pt idx="5">
                  <c:v>12.126865671641831</c:v>
                </c:pt>
                <c:pt idx="6">
                  <c:v>13.805970149253769</c:v>
                </c:pt>
                <c:pt idx="7">
                  <c:v>16.23134328358211</c:v>
                </c:pt>
                <c:pt idx="8">
                  <c:v>18.84328358208958</c:v>
                </c:pt>
                <c:pt idx="9">
                  <c:v>23.320895522388057</c:v>
                </c:pt>
                <c:pt idx="10">
                  <c:v>27.425373134328403</c:v>
                </c:pt>
                <c:pt idx="11">
                  <c:v>31.902985074626883</c:v>
                </c:pt>
                <c:pt idx="12">
                  <c:v>36.567164179104495</c:v>
                </c:pt>
                <c:pt idx="13">
                  <c:v>41.417910447761237</c:v>
                </c:pt>
                <c:pt idx="14">
                  <c:v>45.708955223880587</c:v>
                </c:pt>
                <c:pt idx="15">
                  <c:v>53.358208955223873</c:v>
                </c:pt>
                <c:pt idx="16">
                  <c:v>59.514925373134353</c:v>
                </c:pt>
                <c:pt idx="17">
                  <c:v>69.589552238805979</c:v>
                </c:pt>
                <c:pt idx="18">
                  <c:v>80.22388059701494</c:v>
                </c:pt>
                <c:pt idx="19">
                  <c:v>90.743070243793838</c:v>
                </c:pt>
                <c:pt idx="20">
                  <c:v>91.021373705888905</c:v>
                </c:pt>
                <c:pt idx="21">
                  <c:v>91.299677167983972</c:v>
                </c:pt>
                <c:pt idx="22">
                  <c:v>91.561282422353344</c:v>
                </c:pt>
                <c:pt idx="23">
                  <c:v>92.134587554269174</c:v>
                </c:pt>
                <c:pt idx="24">
                  <c:v>92.741289101636426</c:v>
                </c:pt>
                <c:pt idx="25">
                  <c:v>93.342424579761769</c:v>
                </c:pt>
                <c:pt idx="26">
                  <c:v>93.876767226984313</c:v>
                </c:pt>
                <c:pt idx="27">
                  <c:v>94.48346877435155</c:v>
                </c:pt>
                <c:pt idx="28">
                  <c:v>95.201491706556823</c:v>
                </c:pt>
                <c:pt idx="29">
                  <c:v>95.980741400423028</c:v>
                </c:pt>
                <c:pt idx="30">
                  <c:v>96.609707224757869</c:v>
                </c:pt>
                <c:pt idx="31">
                  <c:v>97.188578425915637</c:v>
                </c:pt>
                <c:pt idx="32">
                  <c:v>97.823110319492386</c:v>
                </c:pt>
                <c:pt idx="33">
                  <c:v>98.318490482021616</c:v>
                </c:pt>
                <c:pt idx="34">
                  <c:v>99.137815874429478</c:v>
                </c:pt>
              </c:numCache>
            </c:numRef>
          </c:yVal>
        </c:ser>
        <c:axId val="96369664"/>
        <c:axId val="96379648"/>
      </c:scatterChart>
      <c:scatterChart>
        <c:scatterStyle val="lineMarker"/>
        <c:ser>
          <c:idx val="1"/>
          <c:order val="1"/>
          <c:tx>
            <c:v>P</c:v>
          </c:tx>
          <c:marker>
            <c:symbol val="none"/>
          </c:marker>
          <c:xVal>
            <c:numRef>
              <c:f>Mesures!$D$4:$D$38</c:f>
              <c:numCache>
                <c:formatCode>General</c:formatCode>
                <c:ptCount val="35"/>
                <c:pt idx="0">
                  <c:v>22</c:v>
                </c:pt>
                <c:pt idx="1">
                  <c:v>21.51</c:v>
                </c:pt>
                <c:pt idx="2">
                  <c:v>21.34</c:v>
                </c:pt>
                <c:pt idx="3">
                  <c:v>21.2</c:v>
                </c:pt>
                <c:pt idx="4">
                  <c:v>21.02</c:v>
                </c:pt>
                <c:pt idx="5">
                  <c:v>20.81</c:v>
                </c:pt>
                <c:pt idx="6">
                  <c:v>20.72</c:v>
                </c:pt>
                <c:pt idx="7">
                  <c:v>20.59</c:v>
                </c:pt>
                <c:pt idx="8">
                  <c:v>20.45</c:v>
                </c:pt>
                <c:pt idx="9">
                  <c:v>20.21</c:v>
                </c:pt>
                <c:pt idx="10">
                  <c:v>19.989999999999998</c:v>
                </c:pt>
                <c:pt idx="11">
                  <c:v>19.75</c:v>
                </c:pt>
                <c:pt idx="12">
                  <c:v>19.5</c:v>
                </c:pt>
                <c:pt idx="13">
                  <c:v>19.239999999999998</c:v>
                </c:pt>
                <c:pt idx="14">
                  <c:v>19.010000000000002</c:v>
                </c:pt>
                <c:pt idx="15">
                  <c:v>18.600000000000001</c:v>
                </c:pt>
                <c:pt idx="16">
                  <c:v>18.27</c:v>
                </c:pt>
                <c:pt idx="17">
                  <c:v>17.73</c:v>
                </c:pt>
                <c:pt idx="18">
                  <c:v>17.16</c:v>
                </c:pt>
                <c:pt idx="19">
                  <c:v>16.5</c:v>
                </c:pt>
                <c:pt idx="20">
                  <c:v>16</c:v>
                </c:pt>
                <c:pt idx="21">
                  <c:v>15.5</c:v>
                </c:pt>
                <c:pt idx="22">
                  <c:v>15.03</c:v>
                </c:pt>
                <c:pt idx="23">
                  <c:v>14</c:v>
                </c:pt>
                <c:pt idx="24">
                  <c:v>12.91</c:v>
                </c:pt>
                <c:pt idx="25">
                  <c:v>11.83</c:v>
                </c:pt>
                <c:pt idx="26">
                  <c:v>10.87</c:v>
                </c:pt>
                <c:pt idx="27">
                  <c:v>9.7799999999999994</c:v>
                </c:pt>
                <c:pt idx="28">
                  <c:v>8.49</c:v>
                </c:pt>
                <c:pt idx="29">
                  <c:v>7.09</c:v>
                </c:pt>
                <c:pt idx="30">
                  <c:v>5.96</c:v>
                </c:pt>
                <c:pt idx="31">
                  <c:v>4.92</c:v>
                </c:pt>
                <c:pt idx="32">
                  <c:v>3.78</c:v>
                </c:pt>
                <c:pt idx="33">
                  <c:v>2.89</c:v>
                </c:pt>
                <c:pt idx="34">
                  <c:v>1.4179999999999999</c:v>
                </c:pt>
              </c:numCache>
            </c:numRef>
          </c:xVal>
          <c:yVal>
            <c:numRef>
              <c:f>Mesures!$F$4:$F$38</c:f>
              <c:numCache>
                <c:formatCode>General</c:formatCode>
                <c:ptCount val="35"/>
                <c:pt idx="0">
                  <c:v>-418</c:v>
                </c:pt>
                <c:pt idx="1">
                  <c:v>-36.567</c:v>
                </c:pt>
                <c:pt idx="2">
                  <c:v>85.36</c:v>
                </c:pt>
                <c:pt idx="3">
                  <c:v>182.32</c:v>
                </c:pt>
                <c:pt idx="4">
                  <c:v>306.892</c:v>
                </c:pt>
                <c:pt idx="5">
                  <c:v>432.84800000000001</c:v>
                </c:pt>
                <c:pt idx="6">
                  <c:v>486.91999999999996</c:v>
                </c:pt>
                <c:pt idx="7">
                  <c:v>551.81200000000001</c:v>
                </c:pt>
                <c:pt idx="8">
                  <c:v>613.5</c:v>
                </c:pt>
                <c:pt idx="9">
                  <c:v>729.58100000000002</c:v>
                </c:pt>
                <c:pt idx="10">
                  <c:v>811.59399999999994</c:v>
                </c:pt>
                <c:pt idx="11">
                  <c:v>900.6</c:v>
                </c:pt>
                <c:pt idx="12">
                  <c:v>986.7</c:v>
                </c:pt>
                <c:pt idx="13">
                  <c:v>1069.7439999999999</c:v>
                </c:pt>
                <c:pt idx="14">
                  <c:v>1127.2930000000001</c:v>
                </c:pt>
                <c:pt idx="15">
                  <c:v>1220.1600000000001</c:v>
                </c:pt>
                <c:pt idx="16">
                  <c:v>1280.7269999999999</c:v>
                </c:pt>
                <c:pt idx="17">
                  <c:v>1347.48</c:v>
                </c:pt>
                <c:pt idx="18">
                  <c:v>1398.54</c:v>
                </c:pt>
                <c:pt idx="19">
                  <c:v>1427.25</c:v>
                </c:pt>
                <c:pt idx="20">
                  <c:v>1425.6</c:v>
                </c:pt>
                <c:pt idx="21">
                  <c:v>1410.5</c:v>
                </c:pt>
                <c:pt idx="22">
                  <c:v>1393.2809999999999</c:v>
                </c:pt>
                <c:pt idx="23">
                  <c:v>1331.3999999999999</c:v>
                </c:pt>
                <c:pt idx="24">
                  <c:v>1248.3970000000002</c:v>
                </c:pt>
                <c:pt idx="25">
                  <c:v>1155.7909999999999</c:v>
                </c:pt>
                <c:pt idx="26">
                  <c:v>1072.8689999999999</c:v>
                </c:pt>
                <c:pt idx="27">
                  <c:v>970.17599999999993</c:v>
                </c:pt>
                <c:pt idx="28">
                  <c:v>848.15100000000007</c:v>
                </c:pt>
                <c:pt idx="29">
                  <c:v>709.70899999999995</c:v>
                </c:pt>
                <c:pt idx="30">
                  <c:v>598.98</c:v>
                </c:pt>
                <c:pt idx="31">
                  <c:v>498.39599999999996</c:v>
                </c:pt>
                <c:pt idx="32">
                  <c:v>383.66999999999996</c:v>
                </c:pt>
                <c:pt idx="33">
                  <c:v>294.202</c:v>
                </c:pt>
                <c:pt idx="34">
                  <c:v>144.77779999999998</c:v>
                </c:pt>
              </c:numCache>
            </c:numRef>
          </c:yVal>
        </c:ser>
        <c:ser>
          <c:idx val="3"/>
          <c:order val="3"/>
          <c:tx>
            <c:v>P Approx</c:v>
          </c:tx>
          <c:marker>
            <c:symbol val="none"/>
          </c:marker>
          <c:xVal>
            <c:numRef>
              <c:f>Approximations!$B$3:$B$37</c:f>
              <c:numCache>
                <c:formatCode>General</c:formatCode>
                <c:ptCount val="35"/>
                <c:pt idx="0">
                  <c:v>22</c:v>
                </c:pt>
                <c:pt idx="1">
                  <c:v>21.51</c:v>
                </c:pt>
                <c:pt idx="2">
                  <c:v>21.34</c:v>
                </c:pt>
                <c:pt idx="3">
                  <c:v>21.2</c:v>
                </c:pt>
                <c:pt idx="4">
                  <c:v>21.02</c:v>
                </c:pt>
                <c:pt idx="5">
                  <c:v>20.81</c:v>
                </c:pt>
                <c:pt idx="6">
                  <c:v>20.72</c:v>
                </c:pt>
                <c:pt idx="7">
                  <c:v>20.59</c:v>
                </c:pt>
                <c:pt idx="8">
                  <c:v>20.45</c:v>
                </c:pt>
                <c:pt idx="9">
                  <c:v>20.21</c:v>
                </c:pt>
                <c:pt idx="10">
                  <c:v>19.989999999999998</c:v>
                </c:pt>
                <c:pt idx="11">
                  <c:v>19.75</c:v>
                </c:pt>
                <c:pt idx="12">
                  <c:v>19.5</c:v>
                </c:pt>
                <c:pt idx="13">
                  <c:v>19.239999999999998</c:v>
                </c:pt>
                <c:pt idx="14">
                  <c:v>19.010000000000002</c:v>
                </c:pt>
                <c:pt idx="15">
                  <c:v>18.600000000000001</c:v>
                </c:pt>
                <c:pt idx="16">
                  <c:v>18.27</c:v>
                </c:pt>
                <c:pt idx="17">
                  <c:v>17.73</c:v>
                </c:pt>
                <c:pt idx="18">
                  <c:v>17.16</c:v>
                </c:pt>
                <c:pt idx="19">
                  <c:v>16.5</c:v>
                </c:pt>
                <c:pt idx="20">
                  <c:v>16</c:v>
                </c:pt>
                <c:pt idx="21">
                  <c:v>15.5</c:v>
                </c:pt>
                <c:pt idx="22">
                  <c:v>15.03</c:v>
                </c:pt>
                <c:pt idx="23">
                  <c:v>14</c:v>
                </c:pt>
                <c:pt idx="24">
                  <c:v>12.91</c:v>
                </c:pt>
                <c:pt idx="25">
                  <c:v>11.83</c:v>
                </c:pt>
                <c:pt idx="26">
                  <c:v>10.87</c:v>
                </c:pt>
                <c:pt idx="27">
                  <c:v>9.7799999999999994</c:v>
                </c:pt>
                <c:pt idx="28">
                  <c:v>8.49</c:v>
                </c:pt>
                <c:pt idx="29">
                  <c:v>7.09</c:v>
                </c:pt>
                <c:pt idx="30">
                  <c:v>5.96</c:v>
                </c:pt>
                <c:pt idx="31">
                  <c:v>4.92</c:v>
                </c:pt>
                <c:pt idx="32">
                  <c:v>3.78</c:v>
                </c:pt>
                <c:pt idx="33">
                  <c:v>2.89</c:v>
                </c:pt>
                <c:pt idx="34">
                  <c:v>1.4179999999999999</c:v>
                </c:pt>
              </c:numCache>
            </c:numRef>
          </c:xVal>
          <c:yVal>
            <c:numRef>
              <c:f>Approximations!$M$3:$M$37</c:f>
              <c:numCache>
                <c:formatCode>General</c:formatCode>
                <c:ptCount val="35"/>
                <c:pt idx="0">
                  <c:v>-221.64179104477574</c:v>
                </c:pt>
                <c:pt idx="1">
                  <c:v>-20.065298507462973</c:v>
                </c:pt>
                <c:pt idx="2">
                  <c:v>47.776119402985465</c:v>
                </c:pt>
                <c:pt idx="3">
                  <c:v>102.835820895523</c:v>
                </c:pt>
                <c:pt idx="4">
                  <c:v>172.55223880597063</c:v>
                </c:pt>
                <c:pt idx="5">
                  <c:v>252.36007462686649</c:v>
                </c:pt>
                <c:pt idx="6">
                  <c:v>286.05970149253807</c:v>
                </c:pt>
                <c:pt idx="7">
                  <c:v>334.20335820895565</c:v>
                </c:pt>
                <c:pt idx="8">
                  <c:v>385.3451492537319</c:v>
                </c:pt>
                <c:pt idx="9">
                  <c:v>471.31529850746261</c:v>
                </c:pt>
                <c:pt idx="10">
                  <c:v>548.23320895522477</c:v>
                </c:pt>
                <c:pt idx="11">
                  <c:v>630.08395522388093</c:v>
                </c:pt>
                <c:pt idx="12">
                  <c:v>713.05970149253767</c:v>
                </c:pt>
                <c:pt idx="13">
                  <c:v>796.88059701492614</c:v>
                </c:pt>
                <c:pt idx="14">
                  <c:v>868.92723880596998</c:v>
                </c:pt>
                <c:pt idx="15">
                  <c:v>992.46268656716416</c:v>
                </c:pt>
                <c:pt idx="16">
                  <c:v>1087.3376865671646</c:v>
                </c:pt>
                <c:pt idx="17">
                  <c:v>1233.8227611940301</c:v>
                </c:pt>
                <c:pt idx="18">
                  <c:v>1376.6417910447765</c:v>
                </c:pt>
                <c:pt idx="19">
                  <c:v>1497.2606590225982</c:v>
                </c:pt>
                <c:pt idx="20">
                  <c:v>1456.3419792942225</c:v>
                </c:pt>
                <c:pt idx="21">
                  <c:v>1415.1449961037515</c:v>
                </c:pt>
                <c:pt idx="22">
                  <c:v>1376.1660748079707</c:v>
                </c:pt>
                <c:pt idx="23">
                  <c:v>1289.8842257597685</c:v>
                </c:pt>
                <c:pt idx="24">
                  <c:v>1197.2900423021263</c:v>
                </c:pt>
                <c:pt idx="25">
                  <c:v>1104.2408827785816</c:v>
                </c:pt>
                <c:pt idx="26">
                  <c:v>1020.4404597573194</c:v>
                </c:pt>
                <c:pt idx="27">
                  <c:v>924.04832461315812</c:v>
                </c:pt>
                <c:pt idx="28">
                  <c:v>808.2606645886674</c:v>
                </c:pt>
                <c:pt idx="29">
                  <c:v>680.50345652899921</c:v>
                </c:pt>
                <c:pt idx="30">
                  <c:v>575.7938550595569</c:v>
                </c:pt>
                <c:pt idx="31">
                  <c:v>478.16780585550492</c:v>
                </c:pt>
                <c:pt idx="32">
                  <c:v>369.77135700768122</c:v>
                </c:pt>
                <c:pt idx="33">
                  <c:v>284.1404374930425</c:v>
                </c:pt>
                <c:pt idx="34">
                  <c:v>140.57742290994099</c:v>
                </c:pt>
              </c:numCache>
            </c:numRef>
          </c:yVal>
        </c:ser>
        <c:axId val="96387072"/>
        <c:axId val="96381184"/>
      </c:scatterChart>
      <c:valAx>
        <c:axId val="96369664"/>
        <c:scaling>
          <c:orientation val="minMax"/>
        </c:scaling>
        <c:axPos val="b"/>
        <c:numFmt formatCode="General" sourceLinked="1"/>
        <c:tickLblPos val="nextTo"/>
        <c:crossAx val="96379648"/>
        <c:crosses val="autoZero"/>
        <c:crossBetween val="midCat"/>
      </c:valAx>
      <c:valAx>
        <c:axId val="963796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96369664"/>
        <c:crosses val="autoZero"/>
        <c:crossBetween val="midCat"/>
      </c:valAx>
      <c:valAx>
        <c:axId val="96381184"/>
        <c:scaling>
          <c:orientation val="minMax"/>
          <c:min val="0"/>
        </c:scaling>
        <c:axPos val="r"/>
        <c:numFmt formatCode="General" sourceLinked="1"/>
        <c:tickLblPos val="nextTo"/>
        <c:crossAx val="96387072"/>
        <c:crosses val="max"/>
        <c:crossBetween val="midCat"/>
      </c:valAx>
      <c:valAx>
        <c:axId val="96387072"/>
        <c:scaling>
          <c:orientation val="minMax"/>
        </c:scaling>
        <c:delete val="1"/>
        <c:axPos val="b"/>
        <c:numFmt formatCode="General" sourceLinked="1"/>
        <c:tickLblPos val="none"/>
        <c:crossAx val="9638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15</xdr:row>
      <xdr:rowOff>28576</xdr:rowOff>
    </xdr:from>
    <xdr:to>
      <xdr:col>20</xdr:col>
      <xdr:colOff>276224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0</xdr:rowOff>
    </xdr:from>
    <xdr:to>
      <xdr:col>12</xdr:col>
      <xdr:colOff>361950</xdr:colOff>
      <xdr:row>63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71"/>
  <sheetViews>
    <sheetView workbookViewId="0">
      <selection activeCell="D4" sqref="D4:E40"/>
    </sheetView>
  </sheetViews>
  <sheetFormatPr defaultRowHeight="15"/>
  <cols>
    <col min="4" max="4" width="12.140625" customWidth="1"/>
    <col min="5" max="5" width="12.5703125" customWidth="1"/>
    <col min="6" max="6" width="14.28515625" customWidth="1"/>
    <col min="8" max="8" width="18.5703125" customWidth="1"/>
    <col min="9" max="9" width="14.42578125" customWidth="1"/>
  </cols>
  <sheetData>
    <row r="1" spans="2:11" ht="21" customHeight="1">
      <c r="B1" s="1" t="s">
        <v>0</v>
      </c>
      <c r="C1" s="1"/>
      <c r="D1" s="1"/>
      <c r="E1" s="1"/>
      <c r="F1" s="1"/>
      <c r="G1" s="1"/>
      <c r="H1" s="1"/>
    </row>
    <row r="3" spans="2:11">
      <c r="D3" t="s">
        <v>1</v>
      </c>
      <c r="E3" t="s">
        <v>2</v>
      </c>
      <c r="F3" t="s">
        <v>3</v>
      </c>
      <c r="H3" t="s">
        <v>7</v>
      </c>
      <c r="J3" t="s">
        <v>4</v>
      </c>
    </row>
    <row r="4" spans="2:11">
      <c r="D4">
        <v>22</v>
      </c>
      <c r="E4">
        <v>-19</v>
      </c>
      <c r="F4">
        <f>D4*E4</f>
        <v>-418</v>
      </c>
      <c r="H4">
        <v>750</v>
      </c>
      <c r="I4" t="s">
        <v>8</v>
      </c>
      <c r="J4">
        <v>9.1999999999999998E-2</v>
      </c>
      <c r="K4" t="s">
        <v>5</v>
      </c>
    </row>
    <row r="5" spans="2:11">
      <c r="D5">
        <v>21.51</v>
      </c>
      <c r="E5">
        <v>-1.7</v>
      </c>
      <c r="F5">
        <f t="shared" ref="F5:F40" si="0">D5*E5</f>
        <v>-36.567</v>
      </c>
      <c r="J5">
        <v>0.29199999999999998</v>
      </c>
      <c r="K5" t="s">
        <v>5</v>
      </c>
    </row>
    <row r="6" spans="2:11">
      <c r="D6">
        <v>21.34</v>
      </c>
      <c r="E6">
        <v>4</v>
      </c>
      <c r="F6">
        <f t="shared" si="0"/>
        <v>85.36</v>
      </c>
      <c r="J6">
        <f>J4*J5</f>
        <v>2.6863999999999999E-2</v>
      </c>
      <c r="K6" t="s">
        <v>6</v>
      </c>
    </row>
    <row r="7" spans="2:11">
      <c r="D7">
        <v>21.2</v>
      </c>
      <c r="E7">
        <v>8.6</v>
      </c>
      <c r="F7">
        <f t="shared" si="0"/>
        <v>182.32</v>
      </c>
    </row>
    <row r="8" spans="2:11">
      <c r="D8">
        <v>21.02</v>
      </c>
      <c r="E8">
        <v>14.6</v>
      </c>
      <c r="F8">
        <f t="shared" si="0"/>
        <v>306.892</v>
      </c>
      <c r="H8" t="s">
        <v>9</v>
      </c>
    </row>
    <row r="9" spans="2:11">
      <c r="D9">
        <v>20.81</v>
      </c>
      <c r="E9">
        <v>20.8</v>
      </c>
      <c r="F9">
        <f t="shared" si="0"/>
        <v>432.84800000000001</v>
      </c>
      <c r="H9">
        <f>H4*J6</f>
        <v>20.148</v>
      </c>
      <c r="I9" t="s">
        <v>10</v>
      </c>
    </row>
    <row r="10" spans="2:11">
      <c r="D10">
        <v>20.72</v>
      </c>
      <c r="E10">
        <v>23.5</v>
      </c>
      <c r="F10">
        <f t="shared" si="0"/>
        <v>486.91999999999996</v>
      </c>
    </row>
    <row r="11" spans="2:11">
      <c r="D11">
        <v>20.59</v>
      </c>
      <c r="E11">
        <v>26.8</v>
      </c>
      <c r="F11">
        <f t="shared" si="0"/>
        <v>551.81200000000001</v>
      </c>
      <c r="H11" t="s">
        <v>11</v>
      </c>
    </row>
    <row r="12" spans="2:11">
      <c r="D12">
        <v>20.45</v>
      </c>
      <c r="E12">
        <v>30</v>
      </c>
      <c r="F12">
        <f t="shared" si="0"/>
        <v>613.5</v>
      </c>
      <c r="H12">
        <f>100*(1.427/H9)</f>
        <v>7.0825888425650181</v>
      </c>
      <c r="I12" t="s">
        <v>12</v>
      </c>
    </row>
    <row r="13" spans="2:11">
      <c r="D13">
        <v>20.21</v>
      </c>
      <c r="E13">
        <v>36.1</v>
      </c>
      <c r="F13">
        <f t="shared" si="0"/>
        <v>729.58100000000002</v>
      </c>
    </row>
    <row r="14" spans="2:11">
      <c r="D14">
        <v>19.989999999999998</v>
      </c>
      <c r="E14">
        <v>40.6</v>
      </c>
      <c r="F14">
        <f t="shared" si="0"/>
        <v>811.59399999999994</v>
      </c>
    </row>
    <row r="15" spans="2:11">
      <c r="D15">
        <v>19.75</v>
      </c>
      <c r="E15">
        <v>45.6</v>
      </c>
      <c r="F15">
        <f t="shared" si="0"/>
        <v>900.6</v>
      </c>
    </row>
    <row r="16" spans="2:11">
      <c r="D16">
        <v>19.5</v>
      </c>
      <c r="E16">
        <v>50.6</v>
      </c>
      <c r="F16">
        <f t="shared" si="0"/>
        <v>986.7</v>
      </c>
    </row>
    <row r="17" spans="4:6">
      <c r="D17">
        <v>19.239999999999998</v>
      </c>
      <c r="E17">
        <v>55.6</v>
      </c>
      <c r="F17">
        <f t="shared" si="0"/>
        <v>1069.7439999999999</v>
      </c>
    </row>
    <row r="18" spans="4:6">
      <c r="D18">
        <v>19.010000000000002</v>
      </c>
      <c r="E18">
        <v>59.3</v>
      </c>
      <c r="F18">
        <f t="shared" si="0"/>
        <v>1127.2930000000001</v>
      </c>
    </row>
    <row r="19" spans="4:6">
      <c r="D19">
        <v>18.600000000000001</v>
      </c>
      <c r="E19">
        <v>65.599999999999994</v>
      </c>
      <c r="F19">
        <f t="shared" si="0"/>
        <v>1220.1600000000001</v>
      </c>
    </row>
    <row r="20" spans="4:6">
      <c r="D20">
        <v>18.27</v>
      </c>
      <c r="E20">
        <v>70.099999999999994</v>
      </c>
      <c r="F20">
        <f t="shared" si="0"/>
        <v>1280.7269999999999</v>
      </c>
    </row>
    <row r="21" spans="4:6">
      <c r="D21">
        <v>17.73</v>
      </c>
      <c r="E21">
        <v>76</v>
      </c>
      <c r="F21">
        <f t="shared" si="0"/>
        <v>1347.48</v>
      </c>
    </row>
    <row r="22" spans="4:6">
      <c r="D22">
        <v>17.16</v>
      </c>
      <c r="E22">
        <v>81.5</v>
      </c>
      <c r="F22">
        <f t="shared" si="0"/>
        <v>1398.54</v>
      </c>
    </row>
    <row r="23" spans="4:6">
      <c r="D23">
        <v>16.5</v>
      </c>
      <c r="E23">
        <v>86.5</v>
      </c>
      <c r="F23">
        <f t="shared" si="0"/>
        <v>1427.25</v>
      </c>
    </row>
    <row r="24" spans="4:6">
      <c r="D24">
        <v>16</v>
      </c>
      <c r="E24">
        <v>89.1</v>
      </c>
      <c r="F24">
        <f t="shared" si="0"/>
        <v>1425.6</v>
      </c>
    </row>
    <row r="25" spans="4:6">
      <c r="D25">
        <v>15.5</v>
      </c>
      <c r="E25">
        <v>91</v>
      </c>
      <c r="F25">
        <f t="shared" si="0"/>
        <v>1410.5</v>
      </c>
    </row>
    <row r="26" spans="4:6">
      <c r="D26">
        <v>15.03</v>
      </c>
      <c r="E26">
        <v>92.7</v>
      </c>
      <c r="F26">
        <f t="shared" si="0"/>
        <v>1393.2809999999999</v>
      </c>
    </row>
    <row r="27" spans="4:6">
      <c r="D27">
        <v>14</v>
      </c>
      <c r="E27">
        <v>95.1</v>
      </c>
      <c r="F27">
        <f t="shared" si="0"/>
        <v>1331.3999999999999</v>
      </c>
    </row>
    <row r="28" spans="4:6">
      <c r="D28">
        <v>12.91</v>
      </c>
      <c r="E28">
        <v>96.7</v>
      </c>
      <c r="F28">
        <f t="shared" si="0"/>
        <v>1248.3970000000002</v>
      </c>
    </row>
    <row r="29" spans="4:6">
      <c r="D29">
        <v>11.83</v>
      </c>
      <c r="E29">
        <v>97.7</v>
      </c>
      <c r="F29">
        <f t="shared" si="0"/>
        <v>1155.7909999999999</v>
      </c>
    </row>
    <row r="30" spans="4:6">
      <c r="D30">
        <v>10.87</v>
      </c>
      <c r="E30">
        <v>98.7</v>
      </c>
      <c r="F30">
        <f t="shared" si="0"/>
        <v>1072.8689999999999</v>
      </c>
    </row>
    <row r="31" spans="4:6">
      <c r="D31">
        <v>9.7799999999999994</v>
      </c>
      <c r="E31">
        <v>99.2</v>
      </c>
      <c r="F31">
        <f t="shared" si="0"/>
        <v>970.17599999999993</v>
      </c>
    </row>
    <row r="32" spans="4:6">
      <c r="D32">
        <v>8.49</v>
      </c>
      <c r="E32">
        <v>99.9</v>
      </c>
      <c r="F32">
        <f t="shared" si="0"/>
        <v>848.15100000000007</v>
      </c>
    </row>
    <row r="33" spans="4:6">
      <c r="D33">
        <v>7.09</v>
      </c>
      <c r="E33">
        <v>100.1</v>
      </c>
      <c r="F33">
        <f t="shared" si="0"/>
        <v>709.70899999999995</v>
      </c>
    </row>
    <row r="34" spans="4:6">
      <c r="D34">
        <v>5.96</v>
      </c>
      <c r="E34">
        <v>100.5</v>
      </c>
      <c r="F34">
        <f t="shared" si="0"/>
        <v>598.98</v>
      </c>
    </row>
    <row r="35" spans="4:6">
      <c r="D35">
        <v>4.92</v>
      </c>
      <c r="E35">
        <v>101.3</v>
      </c>
      <c r="F35">
        <f t="shared" si="0"/>
        <v>498.39599999999996</v>
      </c>
    </row>
    <row r="36" spans="4:6">
      <c r="D36">
        <v>3.78</v>
      </c>
      <c r="E36">
        <v>101.5</v>
      </c>
      <c r="F36">
        <f t="shared" si="0"/>
        <v>383.66999999999996</v>
      </c>
    </row>
    <row r="37" spans="4:6">
      <c r="D37">
        <v>2.89</v>
      </c>
      <c r="E37">
        <v>101.8</v>
      </c>
      <c r="F37">
        <f t="shared" si="0"/>
        <v>294.202</v>
      </c>
    </row>
    <row r="38" spans="4:6">
      <c r="D38">
        <v>1.4179999999999999</v>
      </c>
      <c r="E38">
        <v>102.1</v>
      </c>
      <c r="F38">
        <f t="shared" si="0"/>
        <v>144.77779999999998</v>
      </c>
    </row>
    <row r="39" spans="4:6">
      <c r="D39">
        <v>0</v>
      </c>
      <c r="E39">
        <v>102.4</v>
      </c>
      <c r="F39">
        <f t="shared" si="0"/>
        <v>0</v>
      </c>
    </row>
    <row r="40" spans="4:6">
      <c r="D40">
        <v>-1.4</v>
      </c>
      <c r="E40">
        <v>102.7</v>
      </c>
      <c r="F40">
        <f t="shared" si="0"/>
        <v>-143.78</v>
      </c>
    </row>
    <row r="43" spans="4:6">
      <c r="E43" s="2" t="s">
        <v>13</v>
      </c>
      <c r="F43" s="3"/>
    </row>
    <row r="44" spans="4:6">
      <c r="E44" t="s">
        <v>16</v>
      </c>
      <c r="F44" t="s">
        <v>17</v>
      </c>
    </row>
    <row r="45" spans="4:6">
      <c r="D45" t="s">
        <v>14</v>
      </c>
      <c r="E45">
        <v>17.73</v>
      </c>
      <c r="F45">
        <v>7.5999999999999998E-2</v>
      </c>
    </row>
    <row r="46" spans="4:6">
      <c r="D46" t="s">
        <v>15</v>
      </c>
      <c r="E46">
        <v>21.02</v>
      </c>
      <c r="F46">
        <v>1.46E-2</v>
      </c>
    </row>
    <row r="49" spans="4:10">
      <c r="E49" t="s">
        <v>21</v>
      </c>
      <c r="F49">
        <f>(E46-E45)/(F45-F46)</f>
        <v>53.583061889250807</v>
      </c>
      <c r="G49" t="s">
        <v>32</v>
      </c>
    </row>
    <row r="52" spans="4:10">
      <c r="E52" s="2" t="s">
        <v>18</v>
      </c>
      <c r="F52" s="3"/>
    </row>
    <row r="53" spans="4:10">
      <c r="E53" t="s">
        <v>16</v>
      </c>
      <c r="F53" t="s">
        <v>17</v>
      </c>
    </row>
    <row r="54" spans="4:10">
      <c r="D54" t="s">
        <v>19</v>
      </c>
      <c r="E54">
        <v>1.4179999999999999</v>
      </c>
      <c r="F54">
        <v>0.1021</v>
      </c>
    </row>
    <row r="55" spans="4:10">
      <c r="D55" t="s">
        <v>20</v>
      </c>
      <c r="E55">
        <v>14</v>
      </c>
      <c r="F55">
        <v>9.5100000000000004E-2</v>
      </c>
    </row>
    <row r="58" spans="4:10">
      <c r="E58" t="s">
        <v>22</v>
      </c>
      <c r="F58">
        <f>(E55-E54)/(F54-F55)</f>
        <v>1797.4285714285736</v>
      </c>
      <c r="G58" t="s">
        <v>32</v>
      </c>
    </row>
    <row r="61" spans="4:10">
      <c r="E61" t="s">
        <v>23</v>
      </c>
      <c r="F61">
        <f>F58-F49</f>
        <v>1743.8455095393228</v>
      </c>
      <c r="G61" t="s">
        <v>32</v>
      </c>
    </row>
    <row r="64" spans="4:10">
      <c r="E64" s="2" t="s">
        <v>24</v>
      </c>
      <c r="F64" s="3"/>
      <c r="I64" s="4" t="s">
        <v>29</v>
      </c>
      <c r="J64" s="5"/>
    </row>
    <row r="66" spans="3:10">
      <c r="C66" t="s">
        <v>25</v>
      </c>
      <c r="D66">
        <f>E6-E5</f>
        <v>5.7</v>
      </c>
      <c r="H66" t="s">
        <v>30</v>
      </c>
      <c r="I66">
        <f>E38+(1000*(D38/F61))</f>
        <v>102.91314542615336</v>
      </c>
      <c r="J66" t="s">
        <v>31</v>
      </c>
    </row>
    <row r="67" spans="3:10">
      <c r="C67" t="s">
        <v>26</v>
      </c>
      <c r="D67">
        <f>D5-D6</f>
        <v>0.17000000000000171</v>
      </c>
    </row>
    <row r="69" spans="3:10">
      <c r="C69" t="s">
        <v>27</v>
      </c>
      <c r="D69">
        <f>D67/D66</f>
        <v>2.9824561403509069E-2</v>
      </c>
    </row>
    <row r="71" spans="3:10">
      <c r="E71" t="s">
        <v>28</v>
      </c>
      <c r="F71">
        <f>D5+(D69*E5)</f>
        <v>21.459298245614036</v>
      </c>
      <c r="G71" t="s">
        <v>16</v>
      </c>
    </row>
  </sheetData>
  <mergeCells count="5">
    <mergeCell ref="B1:H1"/>
    <mergeCell ref="E43:F43"/>
    <mergeCell ref="E52:F52"/>
    <mergeCell ref="E64:F64"/>
    <mergeCell ref="I64:J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37"/>
  <sheetViews>
    <sheetView tabSelected="1" workbookViewId="0">
      <selection activeCell="G6" sqref="G6"/>
    </sheetView>
  </sheetViews>
  <sheetFormatPr defaultRowHeight="15"/>
  <cols>
    <col min="2" max="2" width="13.140625" customWidth="1"/>
    <col min="3" max="3" width="17.5703125" customWidth="1"/>
    <col min="4" max="4" width="15.5703125" customWidth="1"/>
    <col min="10" max="10" width="16" customWidth="1"/>
    <col min="11" max="11" width="16.7109375" customWidth="1"/>
    <col min="12" max="12" width="14.7109375" customWidth="1"/>
    <col min="13" max="13" width="13.5703125" customWidth="1"/>
  </cols>
  <sheetData>
    <row r="1" spans="2:13" ht="15" customHeight="1">
      <c r="J1" s="6" t="s">
        <v>37</v>
      </c>
      <c r="K1" s="6" t="s">
        <v>38</v>
      </c>
      <c r="L1" s="6" t="s">
        <v>40</v>
      </c>
      <c r="M1" s="6" t="s">
        <v>39</v>
      </c>
    </row>
    <row r="2" spans="2:13">
      <c r="B2" t="s">
        <v>1</v>
      </c>
      <c r="C2" t="s">
        <v>33</v>
      </c>
      <c r="D2" t="s">
        <v>3</v>
      </c>
      <c r="J2" s="6"/>
      <c r="K2" s="6"/>
      <c r="L2" s="6"/>
      <c r="M2" s="6"/>
    </row>
    <row r="3" spans="2:13">
      <c r="B3">
        <v>22</v>
      </c>
      <c r="C3">
        <v>-19</v>
      </c>
      <c r="D3">
        <f>B3*C3</f>
        <v>-418</v>
      </c>
      <c r="F3" t="s">
        <v>34</v>
      </c>
      <c r="G3">
        <v>21.46</v>
      </c>
      <c r="H3" t="s">
        <v>16</v>
      </c>
      <c r="J3">
        <f>($G$3-B3)/$G$4</f>
        <v>-1.0074626865671626E-2</v>
      </c>
      <c r="K3">
        <f>(($G$6*$G$5)-(B3))/($G$4+$G$5)</f>
        <v>8.768173216074808E-2</v>
      </c>
      <c r="L3">
        <f>1000*MIN(J3:K3)</f>
        <v>-10.074626865671625</v>
      </c>
      <c r="M3">
        <f>L3*B3</f>
        <v>-221.64179104477574</v>
      </c>
    </row>
    <row r="4" spans="2:13">
      <c r="B4">
        <v>21.51</v>
      </c>
      <c r="C4">
        <v>-1.7</v>
      </c>
      <c r="D4">
        <f t="shared" ref="D4:D37" si="0">B4*C4</f>
        <v>-36.567</v>
      </c>
      <c r="F4" t="s">
        <v>13</v>
      </c>
      <c r="G4">
        <v>53.6</v>
      </c>
      <c r="H4" t="s">
        <v>32</v>
      </c>
      <c r="J4">
        <f t="shared" ref="J4:J37" si="1">($G$3-B4)/$G$4</f>
        <v>-9.328358208955356E-4</v>
      </c>
      <c r="K4">
        <f t="shared" ref="K4:K37" si="2">(($G$6*$G$5)-(B4))/($G$4+$G$5)</f>
        <v>8.7954469553601256E-2</v>
      </c>
      <c r="L4">
        <f t="shared" ref="L4:L37" si="3">1000*MIN(J4:K4)</f>
        <v>-0.93283582089553563</v>
      </c>
      <c r="M4">
        <f t="shared" ref="M4:M37" si="4">L4*B4</f>
        <v>-20.065298507462973</v>
      </c>
    </row>
    <row r="5" spans="2:13">
      <c r="B5">
        <v>21.34</v>
      </c>
      <c r="C5">
        <v>4</v>
      </c>
      <c r="D5">
        <f t="shared" si="0"/>
        <v>85.36</v>
      </c>
      <c r="F5" t="s">
        <v>35</v>
      </c>
      <c r="G5">
        <v>1743</v>
      </c>
      <c r="H5" t="s">
        <v>32</v>
      </c>
      <c r="J5">
        <f t="shared" si="1"/>
        <v>2.2388059701492721E-3</v>
      </c>
      <c r="K5">
        <f t="shared" si="2"/>
        <v>8.8049092730713568E-2</v>
      </c>
      <c r="L5">
        <f t="shared" si="3"/>
        <v>2.2388059701492722</v>
      </c>
      <c r="M5">
        <f t="shared" si="4"/>
        <v>47.776119402985465</v>
      </c>
    </row>
    <row r="6" spans="2:13">
      <c r="B6">
        <v>21.2</v>
      </c>
      <c r="C6">
        <v>8.6</v>
      </c>
      <c r="D6">
        <f t="shared" si="0"/>
        <v>182.32</v>
      </c>
      <c r="F6" t="s">
        <v>36</v>
      </c>
      <c r="G6">
        <v>0.10299999999999999</v>
      </c>
      <c r="H6" t="s">
        <v>31</v>
      </c>
      <c r="J6">
        <f t="shared" si="1"/>
        <v>4.8507462686567457E-3</v>
      </c>
      <c r="K6">
        <f t="shared" si="2"/>
        <v>8.8127017700100202E-2</v>
      </c>
      <c r="L6">
        <f t="shared" si="3"/>
        <v>4.8507462686567457</v>
      </c>
      <c r="M6">
        <f t="shared" si="4"/>
        <v>102.835820895523</v>
      </c>
    </row>
    <row r="7" spans="2:13">
      <c r="B7">
        <v>21.02</v>
      </c>
      <c r="C7">
        <v>14.6</v>
      </c>
      <c r="D7">
        <f t="shared" si="0"/>
        <v>306.892</v>
      </c>
      <c r="J7">
        <f t="shared" si="1"/>
        <v>8.2089552238806211E-3</v>
      </c>
      <c r="K7">
        <f t="shared" si="2"/>
        <v>8.8227206946454417E-2</v>
      </c>
      <c r="L7">
        <f t="shared" si="3"/>
        <v>8.2089552238806203</v>
      </c>
      <c r="M7">
        <f t="shared" si="4"/>
        <v>172.55223880597063</v>
      </c>
    </row>
    <row r="8" spans="2:13">
      <c r="B8">
        <v>20.81</v>
      </c>
      <c r="C8">
        <v>20.8</v>
      </c>
      <c r="D8">
        <f t="shared" si="0"/>
        <v>432.84800000000001</v>
      </c>
      <c r="J8">
        <f t="shared" si="1"/>
        <v>1.2126865671641831E-2</v>
      </c>
      <c r="K8">
        <f t="shared" si="2"/>
        <v>8.834409440053434E-2</v>
      </c>
      <c r="L8">
        <f t="shared" si="3"/>
        <v>12.126865671641831</v>
      </c>
      <c r="M8">
        <f t="shared" si="4"/>
        <v>252.36007462686649</v>
      </c>
    </row>
    <row r="9" spans="2:13">
      <c r="B9">
        <v>20.72</v>
      </c>
      <c r="C9">
        <v>23.5</v>
      </c>
      <c r="D9">
        <f t="shared" si="0"/>
        <v>486.91999999999996</v>
      </c>
      <c r="J9">
        <f t="shared" si="1"/>
        <v>1.3805970149253768E-2</v>
      </c>
      <c r="K9">
        <f t="shared" si="2"/>
        <v>8.8394189023711461E-2</v>
      </c>
      <c r="L9">
        <f t="shared" si="3"/>
        <v>13.805970149253769</v>
      </c>
      <c r="M9">
        <f t="shared" si="4"/>
        <v>286.05970149253807</v>
      </c>
    </row>
    <row r="10" spans="2:13">
      <c r="B10">
        <v>20.59</v>
      </c>
      <c r="C10">
        <v>26.8</v>
      </c>
      <c r="D10">
        <f t="shared" si="0"/>
        <v>551.81200000000001</v>
      </c>
      <c r="J10">
        <f t="shared" si="1"/>
        <v>1.6231343283582108E-2</v>
      </c>
      <c r="K10">
        <f t="shared" si="2"/>
        <v>8.8466547923856179E-2</v>
      </c>
      <c r="L10">
        <f t="shared" si="3"/>
        <v>16.23134328358211</v>
      </c>
      <c r="M10">
        <f t="shared" si="4"/>
        <v>334.20335820895565</v>
      </c>
    </row>
    <row r="11" spans="2:13">
      <c r="B11">
        <v>20.45</v>
      </c>
      <c r="C11">
        <v>30</v>
      </c>
      <c r="D11">
        <f t="shared" si="0"/>
        <v>613.5</v>
      </c>
      <c r="J11">
        <f t="shared" si="1"/>
        <v>1.884328358208958E-2</v>
      </c>
      <c r="K11">
        <f t="shared" si="2"/>
        <v>8.8544472893242798E-2</v>
      </c>
      <c r="L11">
        <f t="shared" si="3"/>
        <v>18.84328358208958</v>
      </c>
      <c r="M11">
        <f t="shared" si="4"/>
        <v>385.3451492537319</v>
      </c>
    </row>
    <row r="12" spans="2:13">
      <c r="B12">
        <v>20.21</v>
      </c>
      <c r="C12">
        <v>36.1</v>
      </c>
      <c r="D12">
        <f t="shared" si="0"/>
        <v>729.58100000000002</v>
      </c>
      <c r="J12">
        <f t="shared" si="1"/>
        <v>2.3320895522388058E-2</v>
      </c>
      <c r="K12">
        <f t="shared" si="2"/>
        <v>8.8678058555048428E-2</v>
      </c>
      <c r="L12">
        <f t="shared" si="3"/>
        <v>23.320895522388057</v>
      </c>
      <c r="M12">
        <f t="shared" si="4"/>
        <v>471.31529850746261</v>
      </c>
    </row>
    <row r="13" spans="2:13">
      <c r="B13">
        <v>19.989999999999998</v>
      </c>
      <c r="C13">
        <v>40.6</v>
      </c>
      <c r="D13">
        <f t="shared" si="0"/>
        <v>811.59399999999994</v>
      </c>
      <c r="J13">
        <f t="shared" si="1"/>
        <v>2.7425373134328402E-2</v>
      </c>
      <c r="K13">
        <f t="shared" si="2"/>
        <v>8.8800512078370253E-2</v>
      </c>
      <c r="L13">
        <f t="shared" si="3"/>
        <v>27.425373134328403</v>
      </c>
      <c r="M13">
        <f t="shared" si="4"/>
        <v>548.23320895522477</v>
      </c>
    </row>
    <row r="14" spans="2:13">
      <c r="B14">
        <v>19.75</v>
      </c>
      <c r="C14">
        <v>45.6</v>
      </c>
      <c r="D14">
        <f t="shared" si="0"/>
        <v>900.6</v>
      </c>
      <c r="J14">
        <f t="shared" si="1"/>
        <v>3.1902985074626883E-2</v>
      </c>
      <c r="K14">
        <f t="shared" si="2"/>
        <v>8.8934097740175896E-2</v>
      </c>
      <c r="L14">
        <f t="shared" si="3"/>
        <v>31.902985074626883</v>
      </c>
      <c r="M14">
        <f t="shared" si="4"/>
        <v>630.08395522388093</v>
      </c>
    </row>
    <row r="15" spans="2:13">
      <c r="B15">
        <v>19.5</v>
      </c>
      <c r="C15">
        <v>50.6</v>
      </c>
      <c r="D15">
        <f t="shared" si="0"/>
        <v>986.7</v>
      </c>
      <c r="J15">
        <f t="shared" si="1"/>
        <v>3.6567164179104494E-2</v>
      </c>
      <c r="K15">
        <f t="shared" si="2"/>
        <v>8.9073249471223429E-2</v>
      </c>
      <c r="L15">
        <f t="shared" si="3"/>
        <v>36.567164179104495</v>
      </c>
      <c r="M15">
        <f t="shared" si="4"/>
        <v>713.05970149253767</v>
      </c>
    </row>
    <row r="16" spans="2:13">
      <c r="B16">
        <v>19.239999999999998</v>
      </c>
      <c r="C16">
        <v>55.6</v>
      </c>
      <c r="D16">
        <f t="shared" si="0"/>
        <v>1069.7439999999999</v>
      </c>
      <c r="J16">
        <f t="shared" si="1"/>
        <v>4.141791044776124E-2</v>
      </c>
      <c r="K16">
        <f t="shared" si="2"/>
        <v>8.9217967271512849E-2</v>
      </c>
      <c r="L16">
        <f t="shared" si="3"/>
        <v>41.417910447761237</v>
      </c>
      <c r="M16">
        <f t="shared" si="4"/>
        <v>796.88059701492614</v>
      </c>
    </row>
    <row r="17" spans="2:13">
      <c r="B17">
        <v>19.010000000000002</v>
      </c>
      <c r="C17">
        <v>59.3</v>
      </c>
      <c r="D17">
        <f t="shared" si="0"/>
        <v>1127.2930000000001</v>
      </c>
      <c r="J17">
        <f t="shared" si="1"/>
        <v>4.5708955223880583E-2</v>
      </c>
      <c r="K17">
        <f t="shared" si="2"/>
        <v>8.934598686407659E-2</v>
      </c>
      <c r="L17">
        <f t="shared" si="3"/>
        <v>45.708955223880587</v>
      </c>
      <c r="M17">
        <f t="shared" si="4"/>
        <v>868.92723880596998</v>
      </c>
    </row>
    <row r="18" spans="2:13">
      <c r="B18">
        <v>18.600000000000001</v>
      </c>
      <c r="C18">
        <v>65.599999999999994</v>
      </c>
      <c r="D18">
        <f t="shared" si="0"/>
        <v>1220.1600000000001</v>
      </c>
      <c r="J18">
        <f t="shared" si="1"/>
        <v>5.3358208955223869E-2</v>
      </c>
      <c r="K18">
        <f t="shared" si="2"/>
        <v>8.9574195702994547E-2</v>
      </c>
      <c r="L18">
        <f t="shared" si="3"/>
        <v>53.358208955223873</v>
      </c>
      <c r="M18">
        <f t="shared" si="4"/>
        <v>992.46268656716416</v>
      </c>
    </row>
    <row r="19" spans="2:13">
      <c r="B19">
        <v>18.27</v>
      </c>
      <c r="C19">
        <v>70.099999999999994</v>
      </c>
      <c r="D19">
        <f t="shared" si="0"/>
        <v>1280.7269999999999</v>
      </c>
      <c r="J19">
        <f t="shared" si="1"/>
        <v>5.9514925373134353E-2</v>
      </c>
      <c r="K19">
        <f t="shared" si="2"/>
        <v>8.9757875987977284E-2</v>
      </c>
      <c r="L19">
        <f t="shared" si="3"/>
        <v>59.514925373134353</v>
      </c>
      <c r="M19">
        <f t="shared" si="4"/>
        <v>1087.3376865671646</v>
      </c>
    </row>
    <row r="20" spans="2:13">
      <c r="B20">
        <v>17.73</v>
      </c>
      <c r="C20">
        <v>76</v>
      </c>
      <c r="D20">
        <f t="shared" si="0"/>
        <v>1347.48</v>
      </c>
      <c r="J20">
        <f t="shared" si="1"/>
        <v>6.9589552238805974E-2</v>
      </c>
      <c r="K20">
        <f t="shared" si="2"/>
        <v>9.0058443727039972E-2</v>
      </c>
      <c r="L20">
        <f t="shared" si="3"/>
        <v>69.589552238805979</v>
      </c>
      <c r="M20">
        <f t="shared" si="4"/>
        <v>1233.8227611940301</v>
      </c>
    </row>
    <row r="21" spans="2:13">
      <c r="B21">
        <v>17.16</v>
      </c>
      <c r="C21">
        <v>81.5</v>
      </c>
      <c r="D21">
        <f t="shared" si="0"/>
        <v>1398.54</v>
      </c>
      <c r="J21">
        <f t="shared" si="1"/>
        <v>8.0223880597014935E-2</v>
      </c>
      <c r="K21">
        <f t="shared" si="2"/>
        <v>9.0375709673828353E-2</v>
      </c>
      <c r="L21">
        <f t="shared" si="3"/>
        <v>80.22388059701494</v>
      </c>
      <c r="M21">
        <f t="shared" si="4"/>
        <v>1376.6417910447765</v>
      </c>
    </row>
    <row r="22" spans="2:13">
      <c r="B22">
        <v>16.5</v>
      </c>
      <c r="C22">
        <v>86.5</v>
      </c>
      <c r="D22">
        <f t="shared" si="0"/>
        <v>1427.25</v>
      </c>
      <c r="J22">
        <f t="shared" si="1"/>
        <v>9.2537313432835833E-2</v>
      </c>
      <c r="K22">
        <f t="shared" si="2"/>
        <v>9.0743070243793841E-2</v>
      </c>
      <c r="L22">
        <f t="shared" si="3"/>
        <v>90.743070243793838</v>
      </c>
      <c r="M22">
        <f t="shared" si="4"/>
        <v>1497.2606590225982</v>
      </c>
    </row>
    <row r="23" spans="2:13">
      <c r="B23">
        <v>16</v>
      </c>
      <c r="C23">
        <v>89.1</v>
      </c>
      <c r="D23">
        <f t="shared" si="0"/>
        <v>1425.6</v>
      </c>
      <c r="J23">
        <f t="shared" si="1"/>
        <v>0.10186567164179106</v>
      </c>
      <c r="K23">
        <f t="shared" si="2"/>
        <v>9.1021373705888906E-2</v>
      </c>
      <c r="L23">
        <f t="shared" si="3"/>
        <v>91.021373705888905</v>
      </c>
      <c r="M23">
        <f t="shared" si="4"/>
        <v>1456.3419792942225</v>
      </c>
    </row>
    <row r="24" spans="2:13">
      <c r="B24">
        <v>15.5</v>
      </c>
      <c r="C24">
        <v>91</v>
      </c>
      <c r="D24">
        <f t="shared" si="0"/>
        <v>1410.5</v>
      </c>
      <c r="J24">
        <f t="shared" si="1"/>
        <v>0.11119402985074628</v>
      </c>
      <c r="K24">
        <f t="shared" si="2"/>
        <v>9.129967716798397E-2</v>
      </c>
      <c r="L24">
        <f t="shared" si="3"/>
        <v>91.299677167983972</v>
      </c>
      <c r="M24">
        <f t="shared" si="4"/>
        <v>1415.1449961037515</v>
      </c>
    </row>
    <row r="25" spans="2:13">
      <c r="B25">
        <v>15.03</v>
      </c>
      <c r="C25">
        <v>92.7</v>
      </c>
      <c r="D25">
        <f t="shared" si="0"/>
        <v>1393.2809999999999</v>
      </c>
      <c r="J25">
        <f t="shared" si="1"/>
        <v>0.1199626865671642</v>
      </c>
      <c r="K25">
        <f t="shared" si="2"/>
        <v>9.1561282422353341E-2</v>
      </c>
      <c r="L25">
        <f t="shared" si="3"/>
        <v>91.561282422353344</v>
      </c>
      <c r="M25">
        <f t="shared" si="4"/>
        <v>1376.1660748079707</v>
      </c>
    </row>
    <row r="26" spans="2:13">
      <c r="B26">
        <v>14</v>
      </c>
      <c r="C26">
        <v>95.1</v>
      </c>
      <c r="D26">
        <f t="shared" si="0"/>
        <v>1331.3999999999999</v>
      </c>
      <c r="J26">
        <f t="shared" si="1"/>
        <v>0.13917910447761195</v>
      </c>
      <c r="K26">
        <f t="shared" si="2"/>
        <v>9.2134587554269176E-2</v>
      </c>
      <c r="L26">
        <f t="shared" si="3"/>
        <v>92.134587554269174</v>
      </c>
      <c r="M26">
        <f t="shared" si="4"/>
        <v>1289.8842257597685</v>
      </c>
    </row>
    <row r="27" spans="2:13">
      <c r="B27">
        <v>12.91</v>
      </c>
      <c r="C27">
        <v>96.7</v>
      </c>
      <c r="D27">
        <f t="shared" si="0"/>
        <v>1248.3970000000002</v>
      </c>
      <c r="J27">
        <f t="shared" si="1"/>
        <v>0.15951492537313433</v>
      </c>
      <c r="K27">
        <f t="shared" si="2"/>
        <v>9.2741289101636426E-2</v>
      </c>
      <c r="L27">
        <f t="shared" si="3"/>
        <v>92.741289101636426</v>
      </c>
      <c r="M27">
        <f t="shared" si="4"/>
        <v>1197.2900423021263</v>
      </c>
    </row>
    <row r="28" spans="2:13">
      <c r="B28">
        <v>11.83</v>
      </c>
      <c r="C28">
        <v>97.7</v>
      </c>
      <c r="D28">
        <f t="shared" si="0"/>
        <v>1155.7909999999999</v>
      </c>
      <c r="J28">
        <f t="shared" si="1"/>
        <v>0.17966417910447763</v>
      </c>
      <c r="K28">
        <f t="shared" si="2"/>
        <v>9.3342424579761774E-2</v>
      </c>
      <c r="L28">
        <f t="shared" si="3"/>
        <v>93.342424579761769</v>
      </c>
      <c r="M28">
        <f t="shared" si="4"/>
        <v>1104.2408827785816</v>
      </c>
    </row>
    <row r="29" spans="2:13">
      <c r="B29">
        <v>10.87</v>
      </c>
      <c r="C29">
        <v>98.7</v>
      </c>
      <c r="D29">
        <f t="shared" si="0"/>
        <v>1072.8689999999999</v>
      </c>
      <c r="J29">
        <f t="shared" si="1"/>
        <v>0.19757462686567168</v>
      </c>
      <c r="K29">
        <f t="shared" si="2"/>
        <v>9.3876767226984306E-2</v>
      </c>
      <c r="L29">
        <f t="shared" si="3"/>
        <v>93.876767226984313</v>
      </c>
      <c r="M29">
        <f t="shared" si="4"/>
        <v>1020.4404597573194</v>
      </c>
    </row>
    <row r="30" spans="2:13">
      <c r="B30">
        <v>9.7799999999999994</v>
      </c>
      <c r="C30">
        <v>99.2</v>
      </c>
      <c r="D30">
        <f t="shared" si="0"/>
        <v>970.17599999999993</v>
      </c>
      <c r="J30">
        <f t="shared" si="1"/>
        <v>0.21791044776119406</v>
      </c>
      <c r="K30">
        <f t="shared" si="2"/>
        <v>9.4483468774351556E-2</v>
      </c>
      <c r="L30">
        <f t="shared" si="3"/>
        <v>94.48346877435155</v>
      </c>
      <c r="M30">
        <f t="shared" si="4"/>
        <v>924.04832461315812</v>
      </c>
    </row>
    <row r="31" spans="2:13">
      <c r="B31">
        <v>8.49</v>
      </c>
      <c r="C31">
        <v>99.9</v>
      </c>
      <c r="D31">
        <f t="shared" si="0"/>
        <v>848.15100000000007</v>
      </c>
      <c r="J31">
        <f t="shared" si="1"/>
        <v>0.24197761194029851</v>
      </c>
      <c r="K31">
        <f t="shared" si="2"/>
        <v>9.5201491706556826E-2</v>
      </c>
      <c r="L31">
        <f t="shared" si="3"/>
        <v>95.201491706556823</v>
      </c>
      <c r="M31">
        <f t="shared" si="4"/>
        <v>808.2606645886674</v>
      </c>
    </row>
    <row r="32" spans="2:13">
      <c r="B32">
        <v>7.09</v>
      </c>
      <c r="C32">
        <v>100.1</v>
      </c>
      <c r="D32">
        <f t="shared" si="0"/>
        <v>709.70899999999995</v>
      </c>
      <c r="J32">
        <f t="shared" si="1"/>
        <v>0.26809701492537313</v>
      </c>
      <c r="K32">
        <f t="shared" si="2"/>
        <v>9.5980741400423022E-2</v>
      </c>
      <c r="L32">
        <f t="shared" si="3"/>
        <v>95.980741400423028</v>
      </c>
      <c r="M32">
        <f t="shared" si="4"/>
        <v>680.50345652899921</v>
      </c>
    </row>
    <row r="33" spans="2:13">
      <c r="B33">
        <v>5.96</v>
      </c>
      <c r="C33">
        <v>100.5</v>
      </c>
      <c r="D33">
        <f t="shared" si="0"/>
        <v>598.98</v>
      </c>
      <c r="J33">
        <f t="shared" si="1"/>
        <v>0.28917910447761191</v>
      </c>
      <c r="K33">
        <f t="shared" si="2"/>
        <v>9.6609707224757868E-2</v>
      </c>
      <c r="L33">
        <f t="shared" si="3"/>
        <v>96.609707224757869</v>
      </c>
      <c r="M33">
        <f t="shared" si="4"/>
        <v>575.7938550595569</v>
      </c>
    </row>
    <row r="34" spans="2:13">
      <c r="B34">
        <v>4.92</v>
      </c>
      <c r="C34">
        <v>101.3</v>
      </c>
      <c r="D34">
        <f t="shared" si="0"/>
        <v>498.39599999999996</v>
      </c>
      <c r="J34">
        <f t="shared" si="1"/>
        <v>0.30858208955223876</v>
      </c>
      <c r="K34">
        <f t="shared" si="2"/>
        <v>9.7188578425915634E-2</v>
      </c>
      <c r="L34">
        <f t="shared" si="3"/>
        <v>97.188578425915637</v>
      </c>
      <c r="M34">
        <f t="shared" si="4"/>
        <v>478.16780585550492</v>
      </c>
    </row>
    <row r="35" spans="2:13">
      <c r="B35">
        <v>3.78</v>
      </c>
      <c r="C35">
        <v>101.5</v>
      </c>
      <c r="D35">
        <f t="shared" si="0"/>
        <v>383.66999999999996</v>
      </c>
      <c r="J35">
        <f t="shared" si="1"/>
        <v>0.32985074626865668</v>
      </c>
      <c r="K35">
        <f t="shared" si="2"/>
        <v>9.7823110319492382E-2</v>
      </c>
      <c r="L35">
        <f t="shared" si="3"/>
        <v>97.823110319492386</v>
      </c>
      <c r="M35">
        <f t="shared" si="4"/>
        <v>369.77135700768122</v>
      </c>
    </row>
    <row r="36" spans="2:13">
      <c r="B36">
        <v>2.89</v>
      </c>
      <c r="C36">
        <v>101.8</v>
      </c>
      <c r="D36">
        <f t="shared" si="0"/>
        <v>294.202</v>
      </c>
      <c r="J36">
        <f t="shared" si="1"/>
        <v>0.34645522388059702</v>
      </c>
      <c r="K36">
        <f t="shared" si="2"/>
        <v>9.8318490482021612E-2</v>
      </c>
      <c r="L36">
        <f t="shared" si="3"/>
        <v>98.318490482021616</v>
      </c>
      <c r="M36">
        <f t="shared" si="4"/>
        <v>284.1404374930425</v>
      </c>
    </row>
    <row r="37" spans="2:13">
      <c r="B37">
        <v>1.4179999999999999</v>
      </c>
      <c r="C37">
        <v>102.1</v>
      </c>
      <c r="D37">
        <f t="shared" si="0"/>
        <v>144.77779999999998</v>
      </c>
      <c r="J37">
        <f t="shared" si="1"/>
        <v>0.37391791044776124</v>
      </c>
      <c r="K37">
        <f t="shared" si="2"/>
        <v>9.9137815874429477E-2</v>
      </c>
      <c r="L37">
        <f t="shared" si="3"/>
        <v>99.137815874429478</v>
      </c>
      <c r="M37">
        <f t="shared" si="4"/>
        <v>140.57742290994099</v>
      </c>
    </row>
  </sheetData>
  <mergeCells count="4"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Mesures</vt:lpstr>
      <vt:lpstr>Approximations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hboyce4</dc:creator>
  <cp:lastModifiedBy>hboyce4</cp:lastModifiedBy>
  <dcterms:created xsi:type="dcterms:W3CDTF">2017-07-22T16:04:15Z</dcterms:created>
  <dcterms:modified xsi:type="dcterms:W3CDTF">2017-12-08T23:25:36Z</dcterms:modified>
</cp:coreProperties>
</file>