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hbu\it\IBPPR\"/>
    </mc:Choice>
  </mc:AlternateContent>
  <xr:revisionPtr revIDLastSave="0" documentId="13_ncr:1_{B9FD5180-E8BB-41D4-9FBA-13D0FDE82FCF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IBPPR Integrasi" sheetId="4" r:id="rId1"/>
    <sheet name="Instruksi" sheetId="15" r:id="rId2"/>
    <sheet name="Risk Matriks" sheetId="9" r:id="rId3"/>
    <sheet name="Risk Identification" sheetId="10" r:id="rId4"/>
    <sheet name="Hazard Identification" sheetId="11" r:id="rId5"/>
    <sheet name="PPE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I" localSheetId="1">#REF!</definedName>
    <definedName name="\I">#REF!</definedName>
    <definedName name="\M" localSheetId="1">#REF!</definedName>
    <definedName name="\M">#REF!</definedName>
    <definedName name="Answer">[1]Tables!$H$2:$H$4</definedName>
    <definedName name="BLK_SUFX">'[2]MRI Entry Form'!$C$8</definedName>
    <definedName name="Consequence" localSheetId="1">#REF!</definedName>
    <definedName name="Consequence">#REF!</definedName>
    <definedName name="COR_REC">'[2]MRI Entry Form'!$B$2</definedName>
    <definedName name="CritPathStart" localSheetId="1">#REF!</definedName>
    <definedName name="CritPathStart">#REF!</definedName>
    <definedName name="Dryhole">'[3]Cost estimate'!$E$11</definedName>
    <definedName name="engdesigncase" localSheetId="1">'[3]AFE Summary D&amp;A'!#REF!</definedName>
    <definedName name="engdesigncase">'[3]AFE Summary D&amp;A'!#REF!</definedName>
    <definedName name="EventConsequence">[4]Lookups!$B$15:$B$19</definedName>
    <definedName name="EventLikelihood">[4]Lookups!$B$6:$B$10</definedName>
    <definedName name="F_AR_ABREV">'[2]MRI Entry Form'!$B$18</definedName>
    <definedName name="F_BLK_SUFX">'[2]MRI Entry Form'!$D$18</definedName>
    <definedName name="InitBy" localSheetId="1">#REF!</definedName>
    <definedName name="InitBy">#REF!</definedName>
    <definedName name="InitDate" localSheetId="1">#REF!</definedName>
    <definedName name="InitDate">#REF!</definedName>
    <definedName name="L99999999999">'IBPPR Integrasi'!$L$22947</definedName>
    <definedName name="Move">'[3]Cost estimate'!$E$4</definedName>
    <definedName name="new">'[5]Plot Data'!#REF!</definedName>
    <definedName name="NEW_REC">'[2]MRI Entry Form'!$B$1</definedName>
    <definedName name="notes" localSheetId="1">'[5]Plot Data'!#REF!</definedName>
    <definedName name="notes">'[5]Plot Data'!#REF!</definedName>
    <definedName name="notesnew" localSheetId="1">'[5]Plot Data'!#REF!</definedName>
    <definedName name="notesnew">'[5]Plot Data'!#REF!</definedName>
    <definedName name="NumTest" localSheetId="1">'[6]Cost Track'!#REF!</definedName>
    <definedName name="NumTest">'[6]Cost Track'!#REF!</definedName>
    <definedName name="Planned_TD" localSheetId="1">#REF!</definedName>
    <definedName name="Planned_TD">#REF!</definedName>
    <definedName name="PLAT_LET">'[2]MRI Entry Form'!$B$10</definedName>
    <definedName name="_xlnm.Print_Area" localSheetId="1">Instruksi!$B$4:$M$28</definedName>
    <definedName name="Probability" localSheetId="1">#REF!</definedName>
    <definedName name="Probability">#REF!</definedName>
    <definedName name="range" localSheetId="1">#REF!</definedName>
    <definedName name="range">#REF!</definedName>
    <definedName name="RefNo" localSheetId="1">#REF!</definedName>
    <definedName name="RefNo">#REF!</definedName>
    <definedName name="Revised_TD">#REF!</definedName>
    <definedName name="RevNo">#REF!</definedName>
    <definedName name="Risk">#REF!</definedName>
    <definedName name="Risk_Treatment">[1]Tables!$F$2:$F$5</definedName>
    <definedName name="RiskAutoStopPercChange">1.5</definedName>
    <definedName name="RiskCategories">[4]Lookups!$B$24:$B$39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StatFunctionsUpdateFreq">1</definedName>
    <definedName name="RiskTemplateSheetName">"myTemplate"</definedName>
    <definedName name="RiskTreatment">[4]Lookups!$B$44:$B$49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SpudDate" localSheetId="1">#REF!</definedName>
    <definedName name="SpudDate">#REF!</definedName>
    <definedName name="Subject">[4]Cover!$D$7</definedName>
    <definedName name="Table_Priority">[1]Tables!$A$2:$A$6</definedName>
    <definedName name="Table_Responsibility">[1]Tables!$A$10:$A$33</definedName>
    <definedName name="Table_Status">[1]Tables!$A$36:$A$38</definedName>
    <definedName name="Task_Activity" localSheetId="1">#REF!</definedName>
    <definedName name="Task_Activity">#REF!</definedName>
    <definedName name="TemplateName">[4]Instructions!$B$5</definedName>
    <definedName name="text" localSheetId="1">'[5]Plot Data'!#REF!</definedName>
    <definedName name="text">'[5]Plot Data'!#REF!</definedName>
    <definedName name="texts" localSheetId="1">'[5]Plot Data'!#REF!</definedName>
    <definedName name="texts">'[5]Plot Data'!#REF!</definedName>
    <definedName name="Thu__23_11_95_01_00" localSheetId="1">#REF!</definedName>
    <definedName name="Thu__23_11_95_01_00">#REF!</definedName>
    <definedName name="Time_Completed" localSheetId="1">#REF!</definedName>
    <definedName name="Time_Completed">#REF!</definedName>
    <definedName name="Title">[4]Cover!$D$9</definedName>
    <definedName name="TotalDays">'[3]Cost estimate'!$E$17</definedName>
    <definedName name="TowStart" localSheetId="1">#REF!</definedName>
    <definedName name="TowStart">#REF!</definedName>
    <definedName name="WellName" localSheetId="1">#REF!</definedName>
    <definedName name="Well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6" i="4" l="1"/>
  <c r="O96" i="4"/>
  <c r="AM101" i="4"/>
  <c r="AL101" i="4"/>
  <c r="AK101" i="4"/>
  <c r="AJ101" i="4"/>
  <c r="AI101" i="4"/>
  <c r="AM100" i="4"/>
  <c r="AL100" i="4"/>
  <c r="AK100" i="4"/>
  <c r="AJ100" i="4"/>
  <c r="AI100" i="4"/>
  <c r="AM99" i="4"/>
  <c r="AL99" i="4"/>
  <c r="AK99" i="4"/>
  <c r="AJ99" i="4"/>
  <c r="AI99" i="4"/>
  <c r="AM98" i="4"/>
  <c r="AL98" i="4"/>
  <c r="AK98" i="4"/>
  <c r="AJ98" i="4"/>
  <c r="AI98" i="4"/>
  <c r="AM97" i="4"/>
  <c r="AL97" i="4"/>
  <c r="AK97" i="4"/>
  <c r="AJ97" i="4"/>
  <c r="AI97" i="4"/>
  <c r="W101" i="4"/>
  <c r="V101" i="4"/>
  <c r="U101" i="4"/>
  <c r="T101" i="4"/>
  <c r="S101" i="4"/>
  <c r="W100" i="4"/>
  <c r="V100" i="4"/>
  <c r="U100" i="4"/>
  <c r="T100" i="4"/>
  <c r="S100" i="4"/>
  <c r="W99" i="4"/>
  <c r="V99" i="4"/>
  <c r="U99" i="4"/>
  <c r="T99" i="4"/>
  <c r="S99" i="4"/>
  <c r="W98" i="4"/>
  <c r="V98" i="4"/>
  <c r="U98" i="4"/>
  <c r="T98" i="4"/>
  <c r="S98" i="4"/>
  <c r="W97" i="4"/>
  <c r="V97" i="4"/>
  <c r="U97" i="4"/>
  <c r="T97" i="4"/>
  <c r="S97" i="4"/>
  <c r="AM92" i="4"/>
  <c r="AL92" i="4"/>
  <c r="AK92" i="4"/>
  <c r="AJ92" i="4"/>
  <c r="AI92" i="4"/>
  <c r="AM91" i="4"/>
  <c r="AL91" i="4"/>
  <c r="AK91" i="4"/>
  <c r="AJ91" i="4"/>
  <c r="AI91" i="4"/>
  <c r="AM90" i="4"/>
  <c r="AL90" i="4"/>
  <c r="AK90" i="4"/>
  <c r="AJ90" i="4"/>
  <c r="AI90" i="4"/>
  <c r="AM89" i="4"/>
  <c r="AL89" i="4"/>
  <c r="AK89" i="4"/>
  <c r="AJ89" i="4"/>
  <c r="AI89" i="4"/>
  <c r="AM88" i="4"/>
  <c r="AL88" i="4"/>
  <c r="AK88" i="4"/>
  <c r="AJ88" i="4"/>
  <c r="AI88" i="4"/>
  <c r="AE87" i="4"/>
  <c r="W92" i="4"/>
  <c r="V92" i="4"/>
  <c r="U92" i="4"/>
  <c r="T92" i="4"/>
  <c r="S92" i="4"/>
  <c r="W91" i="4"/>
  <c r="V91" i="4"/>
  <c r="U91" i="4"/>
  <c r="T91" i="4"/>
  <c r="S91" i="4"/>
  <c r="W90" i="4"/>
  <c r="V90" i="4"/>
  <c r="U90" i="4"/>
  <c r="T90" i="4"/>
  <c r="S90" i="4"/>
  <c r="W89" i="4"/>
  <c r="V89" i="4"/>
  <c r="U89" i="4"/>
  <c r="T89" i="4"/>
  <c r="S89" i="4"/>
  <c r="W88" i="4"/>
  <c r="V88" i="4"/>
  <c r="U88" i="4"/>
  <c r="T88" i="4"/>
  <c r="S88" i="4"/>
  <c r="O87" i="4"/>
  <c r="AE78" i="4"/>
  <c r="O78" i="4"/>
  <c r="AM83" i="4"/>
  <c r="AL83" i="4"/>
  <c r="AK83" i="4"/>
  <c r="AJ83" i="4"/>
  <c r="AI83" i="4"/>
  <c r="AM82" i="4"/>
  <c r="AL82" i="4"/>
  <c r="AK82" i="4"/>
  <c r="AJ82" i="4"/>
  <c r="AI82" i="4"/>
  <c r="AM81" i="4"/>
  <c r="AL81" i="4"/>
  <c r="AK81" i="4"/>
  <c r="AJ81" i="4"/>
  <c r="AI81" i="4"/>
  <c r="AM80" i="4"/>
  <c r="AL80" i="4"/>
  <c r="AK80" i="4"/>
  <c r="AJ80" i="4"/>
  <c r="AI80" i="4"/>
  <c r="AM79" i="4"/>
  <c r="AL79" i="4"/>
  <c r="AK79" i="4"/>
  <c r="AJ79" i="4"/>
  <c r="AI79" i="4"/>
  <c r="AM74" i="4"/>
  <c r="AL74" i="4"/>
  <c r="AK74" i="4"/>
  <c r="AJ74" i="4"/>
  <c r="AI74" i="4"/>
  <c r="AM73" i="4"/>
  <c r="AL73" i="4"/>
  <c r="AK73" i="4"/>
  <c r="AJ73" i="4"/>
  <c r="AI73" i="4"/>
  <c r="AM72" i="4"/>
  <c r="AL72" i="4"/>
  <c r="AK72" i="4"/>
  <c r="AJ72" i="4"/>
  <c r="AI72" i="4"/>
  <c r="AM71" i="4"/>
  <c r="AL71" i="4"/>
  <c r="AK71" i="4"/>
  <c r="AJ71" i="4"/>
  <c r="AI71" i="4"/>
  <c r="AM70" i="4"/>
  <c r="AL70" i="4"/>
  <c r="AK70" i="4"/>
  <c r="AJ70" i="4"/>
  <c r="AI70" i="4"/>
  <c r="AE69" i="4"/>
  <c r="O69" i="4"/>
  <c r="W83" i="4"/>
  <c r="V83" i="4"/>
  <c r="U83" i="4"/>
  <c r="T83" i="4"/>
  <c r="S83" i="4"/>
  <c r="W82" i="4"/>
  <c r="V82" i="4"/>
  <c r="U82" i="4"/>
  <c r="T82" i="4"/>
  <c r="S82" i="4"/>
  <c r="W81" i="4"/>
  <c r="V81" i="4"/>
  <c r="U81" i="4"/>
  <c r="T81" i="4"/>
  <c r="S81" i="4"/>
  <c r="W80" i="4"/>
  <c r="V80" i="4"/>
  <c r="U80" i="4"/>
  <c r="T80" i="4"/>
  <c r="S80" i="4"/>
  <c r="W79" i="4"/>
  <c r="V79" i="4"/>
  <c r="U79" i="4"/>
  <c r="T79" i="4"/>
  <c r="S79" i="4"/>
  <c r="W74" i="4"/>
  <c r="V74" i="4"/>
  <c r="U74" i="4"/>
  <c r="T74" i="4"/>
  <c r="S74" i="4"/>
  <c r="W73" i="4"/>
  <c r="V73" i="4"/>
  <c r="U73" i="4"/>
  <c r="T73" i="4"/>
  <c r="S73" i="4"/>
  <c r="W72" i="4"/>
  <c r="V72" i="4"/>
  <c r="U72" i="4"/>
  <c r="T72" i="4"/>
  <c r="S72" i="4"/>
  <c r="W71" i="4"/>
  <c r="V71" i="4"/>
  <c r="U71" i="4"/>
  <c r="T71" i="4"/>
  <c r="S71" i="4"/>
  <c r="W70" i="4"/>
  <c r="V70" i="4"/>
  <c r="U70" i="4"/>
  <c r="T70" i="4"/>
  <c r="S70" i="4"/>
  <c r="AM65" i="4"/>
  <c r="AL65" i="4"/>
  <c r="AK65" i="4"/>
  <c r="AJ65" i="4"/>
  <c r="AI65" i="4"/>
  <c r="AM64" i="4"/>
  <c r="AL64" i="4"/>
  <c r="AK64" i="4"/>
  <c r="AJ64" i="4"/>
  <c r="AI64" i="4"/>
  <c r="AM63" i="4"/>
  <c r="AL63" i="4"/>
  <c r="AK63" i="4"/>
  <c r="AJ63" i="4"/>
  <c r="AI63" i="4"/>
  <c r="AM62" i="4"/>
  <c r="AL62" i="4"/>
  <c r="AK62" i="4"/>
  <c r="AJ62" i="4"/>
  <c r="AI62" i="4"/>
  <c r="AM61" i="4"/>
  <c r="AL61" i="4"/>
  <c r="AK61" i="4"/>
  <c r="AJ61" i="4"/>
  <c r="AI61" i="4"/>
  <c r="AE60" i="4"/>
  <c r="W65" i="4"/>
  <c r="V65" i="4"/>
  <c r="U65" i="4"/>
  <c r="T65" i="4"/>
  <c r="S65" i="4"/>
  <c r="W64" i="4"/>
  <c r="V64" i="4"/>
  <c r="U64" i="4"/>
  <c r="T64" i="4"/>
  <c r="S64" i="4"/>
  <c r="W63" i="4"/>
  <c r="V63" i="4"/>
  <c r="U63" i="4"/>
  <c r="T63" i="4"/>
  <c r="S63" i="4"/>
  <c r="W62" i="4"/>
  <c r="V62" i="4"/>
  <c r="U62" i="4"/>
  <c r="T62" i="4"/>
  <c r="S62" i="4"/>
  <c r="W61" i="4"/>
  <c r="V61" i="4"/>
  <c r="U61" i="4"/>
  <c r="T61" i="4"/>
  <c r="S61" i="4"/>
  <c r="O60" i="4"/>
  <c r="AM56" i="4"/>
  <c r="AL56" i="4"/>
  <c r="AK56" i="4"/>
  <c r="AJ56" i="4"/>
  <c r="AI56" i="4"/>
  <c r="AM55" i="4"/>
  <c r="AL55" i="4"/>
  <c r="AK55" i="4"/>
  <c r="AJ55" i="4"/>
  <c r="AI55" i="4"/>
  <c r="AM54" i="4"/>
  <c r="AL54" i="4"/>
  <c r="AK54" i="4"/>
  <c r="AJ54" i="4"/>
  <c r="AI54" i="4"/>
  <c r="AM53" i="4"/>
  <c r="AL53" i="4"/>
  <c r="AK53" i="4"/>
  <c r="AJ53" i="4"/>
  <c r="AI53" i="4"/>
  <c r="AM52" i="4"/>
  <c r="AL52" i="4"/>
  <c r="AK52" i="4"/>
  <c r="AJ52" i="4"/>
  <c r="AI52" i="4"/>
  <c r="AE51" i="4"/>
  <c r="AE42" i="4"/>
  <c r="AE33" i="4"/>
  <c r="AE24" i="4"/>
  <c r="W56" i="4"/>
  <c r="V56" i="4"/>
  <c r="U56" i="4"/>
  <c r="T56" i="4"/>
  <c r="S56" i="4"/>
  <c r="W55" i="4"/>
  <c r="V55" i="4"/>
  <c r="U55" i="4"/>
  <c r="T55" i="4"/>
  <c r="S55" i="4"/>
  <c r="W54" i="4"/>
  <c r="V54" i="4"/>
  <c r="U54" i="4"/>
  <c r="T54" i="4"/>
  <c r="S54" i="4"/>
  <c r="W53" i="4"/>
  <c r="V53" i="4"/>
  <c r="U53" i="4"/>
  <c r="T53" i="4"/>
  <c r="S53" i="4"/>
  <c r="W52" i="4"/>
  <c r="V52" i="4"/>
  <c r="U52" i="4"/>
  <c r="T52" i="4"/>
  <c r="S52" i="4"/>
  <c r="O51" i="4"/>
  <c r="AM47" i="4"/>
  <c r="AL47" i="4"/>
  <c r="AK47" i="4"/>
  <c r="AJ47" i="4"/>
  <c r="AI47" i="4"/>
  <c r="AM46" i="4"/>
  <c r="AL46" i="4"/>
  <c r="AK46" i="4"/>
  <c r="AJ46" i="4"/>
  <c r="AI46" i="4"/>
  <c r="AM45" i="4"/>
  <c r="AL45" i="4"/>
  <c r="AK45" i="4"/>
  <c r="AJ45" i="4"/>
  <c r="AI45" i="4"/>
  <c r="AM44" i="4"/>
  <c r="AL44" i="4"/>
  <c r="AK44" i="4"/>
  <c r="AJ44" i="4"/>
  <c r="AI44" i="4"/>
  <c r="AM43" i="4"/>
  <c r="AL43" i="4"/>
  <c r="AK43" i="4"/>
  <c r="AJ43" i="4"/>
  <c r="AI43" i="4"/>
  <c r="O42" i="4"/>
  <c r="W47" i="4"/>
  <c r="V47" i="4"/>
  <c r="U47" i="4"/>
  <c r="T47" i="4"/>
  <c r="S47" i="4"/>
  <c r="W46" i="4"/>
  <c r="V46" i="4"/>
  <c r="U46" i="4"/>
  <c r="T46" i="4"/>
  <c r="S46" i="4"/>
  <c r="W45" i="4"/>
  <c r="V45" i="4"/>
  <c r="U45" i="4"/>
  <c r="T45" i="4"/>
  <c r="S45" i="4"/>
  <c r="W44" i="4"/>
  <c r="V44" i="4"/>
  <c r="U44" i="4"/>
  <c r="T44" i="4"/>
  <c r="S44" i="4"/>
  <c r="W43" i="4"/>
  <c r="V43" i="4"/>
  <c r="U43" i="4"/>
  <c r="T43" i="4"/>
  <c r="S43" i="4"/>
  <c r="AM38" i="4" l="1"/>
  <c r="AL38" i="4"/>
  <c r="AK38" i="4"/>
  <c r="AJ38" i="4"/>
  <c r="AI38" i="4"/>
  <c r="AM37" i="4"/>
  <c r="AL37" i="4"/>
  <c r="AK37" i="4"/>
  <c r="AJ37" i="4"/>
  <c r="AI37" i="4"/>
  <c r="AM36" i="4"/>
  <c r="AL36" i="4"/>
  <c r="AK36" i="4"/>
  <c r="AJ36" i="4"/>
  <c r="AI36" i="4"/>
  <c r="AM35" i="4"/>
  <c r="AL35" i="4"/>
  <c r="AK35" i="4"/>
  <c r="AJ35" i="4"/>
  <c r="AI35" i="4"/>
  <c r="AM34" i="4"/>
  <c r="AL34" i="4"/>
  <c r="AK34" i="4"/>
  <c r="AJ34" i="4"/>
  <c r="AI34" i="4"/>
  <c r="O33" i="4"/>
  <c r="O24" i="4"/>
  <c r="W38" i="4"/>
  <c r="V38" i="4"/>
  <c r="U38" i="4"/>
  <c r="T38" i="4"/>
  <c r="S38" i="4"/>
  <c r="W37" i="4"/>
  <c r="V37" i="4"/>
  <c r="U37" i="4"/>
  <c r="T37" i="4"/>
  <c r="S37" i="4"/>
  <c r="W36" i="4"/>
  <c r="V36" i="4"/>
  <c r="U36" i="4"/>
  <c r="T36" i="4"/>
  <c r="S36" i="4"/>
  <c r="W35" i="4"/>
  <c r="V35" i="4"/>
  <c r="U35" i="4"/>
  <c r="T35" i="4"/>
  <c r="S35" i="4"/>
  <c r="W34" i="4"/>
  <c r="V34" i="4"/>
  <c r="U34" i="4"/>
  <c r="T34" i="4"/>
  <c r="S34" i="4"/>
  <c r="AM29" i="4" l="1"/>
  <c r="AL29" i="4"/>
  <c r="AK29" i="4"/>
  <c r="AJ29" i="4"/>
  <c r="AI29" i="4"/>
  <c r="AM28" i="4"/>
  <c r="AL28" i="4"/>
  <c r="AK28" i="4"/>
  <c r="AJ28" i="4"/>
  <c r="AI28" i="4"/>
  <c r="AM27" i="4"/>
  <c r="AL27" i="4"/>
  <c r="AK27" i="4"/>
  <c r="AJ27" i="4"/>
  <c r="AI27" i="4"/>
  <c r="AM26" i="4"/>
  <c r="AL26" i="4"/>
  <c r="AK26" i="4"/>
  <c r="AJ26" i="4"/>
  <c r="AI26" i="4"/>
  <c r="AM25" i="4"/>
  <c r="AL25" i="4"/>
  <c r="AK25" i="4"/>
  <c r="AJ25" i="4"/>
  <c r="AI25" i="4"/>
  <c r="AI17" i="4" l="1"/>
  <c r="AM20" i="4"/>
  <c r="AL20" i="4"/>
  <c r="AK20" i="4"/>
  <c r="AJ20" i="4"/>
  <c r="AI20" i="4"/>
  <c r="AM19" i="4"/>
  <c r="AL19" i="4"/>
  <c r="AK19" i="4"/>
  <c r="AJ19" i="4"/>
  <c r="AI19" i="4"/>
  <c r="AM18" i="4"/>
  <c r="AL18" i="4"/>
  <c r="AK18" i="4"/>
  <c r="AJ18" i="4"/>
  <c r="AI18" i="4"/>
  <c r="AM17" i="4"/>
  <c r="AL17" i="4"/>
  <c r="AK17" i="4"/>
  <c r="AJ17" i="4"/>
  <c r="AM16" i="4"/>
  <c r="AL16" i="4"/>
  <c r="AK16" i="4"/>
  <c r="AJ16" i="4"/>
  <c r="AI16" i="4"/>
  <c r="AE15" i="4"/>
  <c r="W20" i="4"/>
  <c r="V20" i="4"/>
  <c r="U20" i="4"/>
  <c r="T20" i="4"/>
  <c r="S20" i="4"/>
  <c r="W19" i="4"/>
  <c r="V19" i="4"/>
  <c r="U19" i="4"/>
  <c r="T19" i="4"/>
  <c r="S19" i="4"/>
  <c r="W18" i="4"/>
  <c r="V18" i="4"/>
  <c r="U18" i="4"/>
  <c r="T18" i="4"/>
  <c r="S18" i="4"/>
  <c r="W17" i="4"/>
  <c r="V17" i="4"/>
  <c r="U17" i="4"/>
  <c r="T17" i="4"/>
  <c r="S17" i="4"/>
  <c r="W16" i="4"/>
  <c r="V16" i="4"/>
  <c r="U16" i="4"/>
  <c r="T16" i="4"/>
  <c r="S16" i="4"/>
  <c r="W29" i="4"/>
  <c r="V29" i="4"/>
  <c r="U29" i="4"/>
  <c r="T29" i="4"/>
  <c r="S29" i="4"/>
  <c r="W28" i="4"/>
  <c r="V28" i="4"/>
  <c r="U28" i="4"/>
  <c r="T28" i="4"/>
  <c r="S28" i="4"/>
  <c r="W27" i="4"/>
  <c r="V27" i="4"/>
  <c r="U27" i="4"/>
  <c r="T27" i="4"/>
  <c r="S27" i="4"/>
  <c r="W26" i="4"/>
  <c r="V26" i="4"/>
  <c r="U26" i="4"/>
  <c r="T26" i="4"/>
  <c r="S26" i="4"/>
  <c r="W25" i="4"/>
  <c r="V25" i="4"/>
  <c r="U25" i="4"/>
  <c r="T25" i="4"/>
  <c r="S25" i="4"/>
  <c r="O15" i="4"/>
</calcChain>
</file>

<file path=xl/sharedStrings.xml><?xml version="1.0" encoding="utf-8"?>
<sst xmlns="http://schemas.openxmlformats.org/spreadsheetml/2006/main" count="631" uniqueCount="491">
  <si>
    <t>NO</t>
  </si>
  <si>
    <t>Tanggal Identifikasi</t>
  </si>
  <si>
    <t>Bagian yang Kena Dampak</t>
  </si>
  <si>
    <t>Kategori Isu
Internal/ Eksternal</t>
  </si>
  <si>
    <t>Risiko/ Peluang</t>
  </si>
  <si>
    <t>Penilaian Risiko Kondisi Terkini</t>
  </si>
  <si>
    <t>Matriks</t>
  </si>
  <si>
    <t>Pilihan Tindak Lanjut
(Diterima/Diturunkan/Dihilangkan/Dipindahkan)</t>
  </si>
  <si>
    <t>PIC yang Menindak Lanjuti</t>
  </si>
  <si>
    <t>Penilaian Pasca Tanggapan terhadap Peluang/Risiko</t>
  </si>
  <si>
    <t>1 = rendah  5 = kritikal</t>
  </si>
  <si>
    <t>Kemungkinan</t>
  </si>
  <si>
    <t>Konsekuensi</t>
  </si>
  <si>
    <t xml:space="preserve">Nilai </t>
  </si>
  <si>
    <t>Mitigasi</t>
  </si>
  <si>
    <t>A</t>
  </si>
  <si>
    <t>B</t>
  </si>
  <si>
    <t>A x B</t>
  </si>
  <si>
    <t>Evaluasi</t>
  </si>
  <si>
    <t>Mutu</t>
  </si>
  <si>
    <t>Keamanan</t>
  </si>
  <si>
    <t xml:space="preserve">Kejadian/Aktivitas/Proses </t>
  </si>
  <si>
    <t>Pengendalian  terhadap Risiko</t>
  </si>
  <si>
    <t>Peraturan Perundangan dan Persyaratan Lainnya</t>
  </si>
  <si>
    <t>Pencurian</t>
  </si>
  <si>
    <t>Demo masyarakat (protes)</t>
  </si>
  <si>
    <t>No</t>
  </si>
  <si>
    <t>No    Identifikasi</t>
  </si>
  <si>
    <t xml:space="preserve">Revision: </t>
  </si>
  <si>
    <r>
      <t>CATATAN:</t>
    </r>
    <r>
      <rPr>
        <sz val="11"/>
        <rFont val="Arial"/>
        <family val="2"/>
      </rPr>
      <t xml:space="preserve">
1.  Mengacu pada (TBD) bagi panduan penggunaan
2.  Risiko "Serius" bagi manusia dan lingkungan memiliki prioritas lebih besar dibandingkan risiko serius pada aset atau penonaktifan plant
3.  Ketika memilih </t>
    </r>
    <r>
      <rPr>
        <i/>
        <sz val="11"/>
        <rFont val="Arial"/>
        <family val="2"/>
      </rPr>
      <t>likelihood</t>
    </r>
    <r>
      <rPr>
        <sz val="11"/>
        <rFont val="Arial"/>
        <family val="2"/>
      </rPr>
      <t xml:space="preserve">, pertimbangkan :
     * Insiden </t>
    </r>
    <r>
      <rPr>
        <i/>
        <sz val="11"/>
        <rFont val="Arial"/>
        <family val="2"/>
      </rPr>
      <t>Near Miss</t>
    </r>
    <r>
      <rPr>
        <sz val="11"/>
        <rFont val="Arial"/>
        <family val="2"/>
      </rPr>
      <t xml:space="preserve"> 
     * Insiden yang sudah pernah terjadi di dalam </t>
    </r>
    <r>
      <rPr>
        <i/>
        <sz val="11"/>
        <rFont val="Arial"/>
        <family val="2"/>
      </rPr>
      <t>site</t>
    </r>
    <r>
      <rPr>
        <sz val="11"/>
        <rFont val="Arial"/>
        <family val="2"/>
      </rPr>
      <t xml:space="preserve"> atau pada fasilitas serupa
     * Desain Fasilitas
       → Dibandingkan dengan operasi yang dimaksud
       → </t>
    </r>
    <r>
      <rPr>
        <i/>
        <sz val="11"/>
        <rFont val="Arial"/>
        <family val="2"/>
      </rPr>
      <t>Over-design</t>
    </r>
    <r>
      <rPr>
        <sz val="11"/>
        <rFont val="Arial"/>
        <family val="2"/>
      </rPr>
      <t xml:space="preserve">
       → Desain keselamatan </t>
    </r>
    <r>
      <rPr>
        <i/>
        <sz val="11"/>
        <rFont val="Arial"/>
        <family val="2"/>
      </rPr>
      <t>margins</t>
    </r>
    <r>
      <rPr>
        <sz val="11"/>
        <rFont val="Arial"/>
        <family val="2"/>
      </rPr>
      <t xml:space="preserve">
       → Material konstruksi
     * Publikasi dan dokumentasi industri lainnya
     * Performa PHA pada fasilitas operasi serupa </t>
    </r>
  </si>
  <si>
    <t xml:space="preserve">Date       : </t>
  </si>
  <si>
    <t>RISK MATRIX</t>
  </si>
  <si>
    <r>
      <t>Peringkat Risiko/</t>
    </r>
    <r>
      <rPr>
        <b/>
        <i/>
        <sz val="14"/>
        <color indexed="12"/>
        <rFont val="Arial"/>
        <family val="2"/>
      </rPr>
      <t>Setting</t>
    </r>
    <r>
      <rPr>
        <b/>
        <sz val="14"/>
        <color indexed="12"/>
        <rFont val="Arial"/>
        <family val="2"/>
      </rPr>
      <t xml:space="preserve"> Prioritas Pengendalian</t>
    </r>
  </si>
  <si>
    <t>Hubungan dengan Piramida Pelaporan Kecelakaan</t>
  </si>
  <si>
    <t>1. Kritikal atau Mayor</t>
  </si>
  <si>
    <t>Risiko tidak dapat diterima , PEKERJAAN TIDAK DILAKUKAN hingga risiko dikurangi. Perencanaan Pengendalian Segera dibutuhkan sebelum pekerjaan dimulai.</t>
  </si>
  <si>
    <t>Kemungkinan Kejadian</t>
  </si>
  <si>
    <t>MUSTAHIL TERJADI</t>
  </si>
  <si>
    <t>SANGAT JARANG TERJADI</t>
  </si>
  <si>
    <t>KADANG TERJADI</t>
  </si>
  <si>
    <t>MUNGKIN TERJADI</t>
  </si>
  <si>
    <t>SERINGKALI TERJADI</t>
  </si>
  <si>
    <t>2. Serius</t>
  </si>
  <si>
    <r>
      <t xml:space="preserve">Risiko tidak diinginkan. Pekerjaan dapat berjalan dengan persetujuan pihak Manajemen yang bertangungjawab. Pertimbangkan tambahan pengaman untuk mengurangi risiko. Perencanaan Pengendalian Jangka Pendek dibutuhkan </t>
    </r>
    <r>
      <rPr>
        <i/>
        <sz val="10"/>
        <rFont val="Arial"/>
        <family val="2"/>
      </rPr>
      <t>(Catatan 2)</t>
    </r>
    <r>
      <rPr>
        <sz val="10"/>
        <rFont val="Arial"/>
        <family val="2"/>
      </rPr>
      <t>.</t>
    </r>
  </si>
  <si>
    <t>Frekuensi</t>
  </si>
  <si>
    <t>Satu kali dalam 10 tahun</t>
  </si>
  <si>
    <t>3. Moderat</t>
  </si>
  <si>
    <t>Tindakan yang dapat dilakukan serta pengaman untuk mengurangi risiko harus digunakan.
Perencanaan Pengendalian Jangka Panjang harus dipertimbangkan.</t>
  </si>
  <si>
    <t>Deskripsi Kualitatif</t>
  </si>
  <si>
    <t>sangat tidak mungkin untuk terjadi di fasilitas; jarang terjadi di industri minyak dan gas</t>
  </si>
  <si>
    <t>jarang terjadi, tetapi dapat terjadi satu kali dalam fasilitas. Jarang terjadi dalam wilayah operasi.</t>
  </si>
  <si>
    <t>jarang terjadi pada industri minyak dan gas.</t>
  </si>
  <si>
    <t>dapat terjadi beberapa kali pada fasilitas. Biasa terjadi di industri minyak dan gas.</t>
  </si>
  <si>
    <t>Sangat mungkin untuk terjadi. Secara teratur, dapat terjadi berulang dalam industri minyak dan gas.</t>
  </si>
  <si>
    <t>4. Dapat Diterima</t>
  </si>
  <si>
    <t>Secara normal pengendalian dapat diterima dan harus diterapkan.
Tidak terdapat pengendalian tambahan yang dibutuhkan.</t>
  </si>
  <si>
    <t>Deskripsi Konsekuensi/Keparahan</t>
  </si>
  <si>
    <t>Keselamatan kerja</t>
  </si>
  <si>
    <t>Kesehatan Kerja</t>
  </si>
  <si>
    <t>Rusak atau Hilangnya Aset (US$)</t>
  </si>
  <si>
    <t>Manajemen Informasi</t>
  </si>
  <si>
    <t>Reputasi/Peraturan</t>
  </si>
  <si>
    <t>Bisnis</t>
  </si>
  <si>
    <t>Konsekuensi/Peringkat KeparahanConsequence / Severity Ranking</t>
  </si>
  <si>
    <t>Moderat</t>
  </si>
  <si>
    <t>Serius</t>
  </si>
  <si>
    <t>Kritikal</t>
  </si>
  <si>
    <t>Fatalitas atau Fatalitas Lebih dari Satu</t>
  </si>
  <si>
    <t>Penyakit akibat kerja kronis (jangka panjang) hingga meninggal dunia atau diatas 4 orang</t>
  </si>
  <si>
    <t>Informasi terdokumentasi bersifat rahasia, hanya untuk konsumsi manajemen level dan perwakilan pihak lain terkait (shareholder, informasi kepegawaian, keuangan)</t>
  </si>
  <si>
    <t>Kehilangan Bisnis karena mutu produk</t>
  </si>
  <si>
    <t>Kecelakaan Mayor</t>
  </si>
  <si>
    <t>Dapat Diterima</t>
  </si>
  <si>
    <t>Penyakit akibat kerja (PAK)  kronis hingga cacat permanen 
atau 
PAK terhadap 2-4 orang</t>
  </si>
  <si>
    <t>NA</t>
  </si>
  <si>
    <t>Ketidakpuasan atau keluhan karena mutu produk</t>
  </si>
  <si>
    <t>Penyakit akibat kerja kronis yang berdampak terhadap fungsi tubuh atau Medical Treatment dengan kehilangan waktu kerja</t>
  </si>
  <si>
    <t>Informasi terdokumentasi dengan akses dibatasi dalam lingkup perusahaan</t>
  </si>
  <si>
    <t>Meliputi pemberitaan lokal,
Komplain dari masyarakat. Dianggap membahayakan.</t>
  </si>
  <si>
    <t>Kecelakaan Serius</t>
  </si>
  <si>
    <t>Berdampak pada ganggungan  kesehatan yang dipersyaratkan penanganan medis, bukan permanen, tanpa kehilangan waktu kerja</t>
  </si>
  <si>
    <t>Meliputi sedikit atau tidak adanya media lokal. Dianggap dapat meningkat menjadi risiko dengan konsekuensi besar.</t>
  </si>
  <si>
    <t>Ketidaksesuain sistem namun masih tidak berpotensi kritikal/komplain klien atau hanya terjadi sebagian kecil</t>
  </si>
  <si>
    <t>Berdampak terhadap gangguan kesehatan, bukan permanen dan sementara</t>
  </si>
  <si>
    <t>Komplain negatif dari masyarakat. Dilaporkan dapat menimbulkan risiko dengan konsekuensi rendah.</t>
  </si>
  <si>
    <t>Kecelakaan Minor</t>
  </si>
  <si>
    <t>Tidak Berdampak pada kesehatan namun ada potensi mengakibatkan ganggungan kesehataan</t>
  </si>
  <si>
    <t>Tidak ada Kehilangan namun berpotensi kehilangan/ kerugian</t>
  </si>
  <si>
    <t>Near Miss Incident</t>
  </si>
  <si>
    <t>1-4 :</t>
  </si>
  <si>
    <t>Dapat diterima</t>
  </si>
  <si>
    <t>5-9 :</t>
  </si>
  <si>
    <t>10-12 :</t>
  </si>
  <si>
    <t>15-25 :</t>
  </si>
  <si>
    <t>IDENTIFIKASI BAHAYA</t>
  </si>
  <si>
    <t>ID BAHAYA</t>
  </si>
  <si>
    <t>TIPE BAHAYA</t>
  </si>
  <si>
    <t>Aspek Quality</t>
  </si>
  <si>
    <t>Aspek Health</t>
  </si>
  <si>
    <t>Aspek Safety</t>
  </si>
  <si>
    <t>Aspek Security &amp; Social</t>
  </si>
  <si>
    <t>Qc-001</t>
  </si>
  <si>
    <t>Kompetensi, ketersediaan SDM</t>
  </si>
  <si>
    <t>Ht-001</t>
  </si>
  <si>
    <t>Chemical</t>
  </si>
  <si>
    <t>Sf-001</t>
  </si>
  <si>
    <t>Tekanan tinggi</t>
  </si>
  <si>
    <t>Sc-001</t>
  </si>
  <si>
    <t>Qc-002</t>
  </si>
  <si>
    <t>Isu terkait pelanggan</t>
  </si>
  <si>
    <t>Ht-002</t>
  </si>
  <si>
    <t>Kebisingan</t>
  </si>
  <si>
    <t>Sf-002</t>
  </si>
  <si>
    <t>Ekstrem temperatur</t>
  </si>
  <si>
    <t>Sc-002</t>
  </si>
  <si>
    <t>Qc-003</t>
  </si>
  <si>
    <t>Isu mengenai pihak lain terkait</t>
  </si>
  <si>
    <t>Ht-003</t>
  </si>
  <si>
    <t>Radiologi</t>
  </si>
  <si>
    <t>Sf-003</t>
  </si>
  <si>
    <t>Bekerja di tempat tinggi</t>
  </si>
  <si>
    <t>Sc-003</t>
  </si>
  <si>
    <t>Teror dan terorisme (bom, sandera, ancaman)</t>
  </si>
  <si>
    <t>Qc-004</t>
  </si>
  <si>
    <t xml:space="preserve">Kompetensi Pemasok dan Kontraktor </t>
  </si>
  <si>
    <t>Ht-004</t>
  </si>
  <si>
    <t>Pencahayaan</t>
  </si>
  <si>
    <t>Sf-004</t>
  </si>
  <si>
    <t xml:space="preserve">Penanganan manual </t>
  </si>
  <si>
    <t>Sc-004</t>
  </si>
  <si>
    <t>Sabotase</t>
  </si>
  <si>
    <t>Qc-005</t>
  </si>
  <si>
    <t xml:space="preserve">Kehandalan Pemasok dan Kontraktor </t>
  </si>
  <si>
    <t>Ht-005</t>
  </si>
  <si>
    <t>Getaran</t>
  </si>
  <si>
    <t>Sf-005</t>
  </si>
  <si>
    <t>Mengangkat dengan alat bantu/Lifting (hoist,hand jack,electric hoist)</t>
  </si>
  <si>
    <t>Sc-005</t>
  </si>
  <si>
    <t>Blokade</t>
  </si>
  <si>
    <t>Qc-006</t>
  </si>
  <si>
    <t>Isu komunikasi</t>
  </si>
  <si>
    <t>Ht-006</t>
  </si>
  <si>
    <t>Suhu Ekstrim</t>
  </si>
  <si>
    <t>Sf-006</t>
  </si>
  <si>
    <t>Perbuatan yang mengarah pada perkelahian</t>
  </si>
  <si>
    <t>Sc-006</t>
  </si>
  <si>
    <t>Tawuran</t>
  </si>
  <si>
    <t>Qc-007</t>
  </si>
  <si>
    <t>Isu Komitmen</t>
  </si>
  <si>
    <t>Ht-007</t>
  </si>
  <si>
    <t>Biologis</t>
  </si>
  <si>
    <t>Sf-007</t>
  </si>
  <si>
    <t>Bekerja di ruang terbatas/ confined space</t>
  </si>
  <si>
    <t>Sc-007</t>
  </si>
  <si>
    <t>Pekerja/kontraktor mogok</t>
  </si>
  <si>
    <t>Qc-008</t>
  </si>
  <si>
    <t>Pemantauan Kinerja</t>
  </si>
  <si>
    <t>Ht-008</t>
  </si>
  <si>
    <t>Higienitas Makanan</t>
  </si>
  <si>
    <t>Sf-008</t>
  </si>
  <si>
    <t>Ledakan</t>
  </si>
  <si>
    <t>Sc-008</t>
  </si>
  <si>
    <t>Premanisme</t>
  </si>
  <si>
    <t>Kebocoran condensate (produk)</t>
  </si>
  <si>
    <t>Qc-009</t>
  </si>
  <si>
    <t>Isu Mutu terhadap Produk dan Jasa</t>
  </si>
  <si>
    <t>Ht-009</t>
  </si>
  <si>
    <t>Penanganan Manual</t>
  </si>
  <si>
    <t>Sf-009</t>
  </si>
  <si>
    <t xml:space="preserve">Bahaya listrik </t>
  </si>
  <si>
    <t>Sc-009</t>
  </si>
  <si>
    <t>Pemeriksaan personil yang bekerja di Field</t>
  </si>
  <si>
    <t>Kebocoran transport gas (produk)</t>
  </si>
  <si>
    <t>Qc-010</t>
  </si>
  <si>
    <t>Pemantauan Kinerja Pengelolaan Biaya</t>
  </si>
  <si>
    <t>Ht-010</t>
  </si>
  <si>
    <t>Display screen equipment</t>
  </si>
  <si>
    <t>Sf-010</t>
  </si>
  <si>
    <t>Peralatan berputar (benda terbang)</t>
  </si>
  <si>
    <t>Sc-010</t>
  </si>
  <si>
    <t xml:space="preserve">Akses yang tidak diotorisasi/penyelinap/penerobos </t>
  </si>
  <si>
    <t>Kebocoran air terproduksi/produce water</t>
  </si>
  <si>
    <t>Qc-011</t>
  </si>
  <si>
    <t>Pengendalian Jadwal</t>
  </si>
  <si>
    <t>Ht-011</t>
  </si>
  <si>
    <t>Ergonomics/rancangan peralatan</t>
  </si>
  <si>
    <t>Sf-011</t>
  </si>
  <si>
    <t>Peralatan vibrasi</t>
  </si>
  <si>
    <t>Sc-011</t>
  </si>
  <si>
    <t>Keamanan data</t>
  </si>
  <si>
    <t>Emisi &amp; flaring</t>
  </si>
  <si>
    <t>Qc-012</t>
  </si>
  <si>
    <t>Isu terkait Mutu kerja departemen</t>
  </si>
  <si>
    <t>Ht-012</t>
  </si>
  <si>
    <t>Stress</t>
  </si>
  <si>
    <t>Sf-012</t>
  </si>
  <si>
    <t>Perbedaan tinggi permukaan (down slope/grating terbuka )</t>
  </si>
  <si>
    <t>Sc-012</t>
  </si>
  <si>
    <t>Pengendalian akses dan pintu masuk</t>
  </si>
  <si>
    <t>Qc-013</t>
  </si>
  <si>
    <t>Penyimpangan Kebijakan (keputusan sendiri yang berlawanan dengan kebijakan yang berlaku)</t>
  </si>
  <si>
    <t>Ht-013</t>
  </si>
  <si>
    <t>Kualitas Udara (asap, sirkulasi udara, kandungan oksigen)</t>
  </si>
  <si>
    <t>Sf-013</t>
  </si>
  <si>
    <t>Mengendarai (Driving)</t>
  </si>
  <si>
    <t>Sc-013</t>
  </si>
  <si>
    <t>Pengambilan gambar yang tidak diotorisasi</t>
  </si>
  <si>
    <t>Pembukaan lahan</t>
  </si>
  <si>
    <t>Qc-014</t>
  </si>
  <si>
    <t xml:space="preserve">Kepatuhan terhadap pelaksanaan kontrak </t>
  </si>
  <si>
    <t>Ht-014</t>
  </si>
  <si>
    <t>Narkotika, psikotropika, zat adiktif, alkohol</t>
  </si>
  <si>
    <t>Sf-014</t>
  </si>
  <si>
    <t>Alat bantu tidak layak pakai/salah penempatan</t>
  </si>
  <si>
    <t>Sc-014</t>
  </si>
  <si>
    <t>Perbuatan tidak menyenangkan</t>
  </si>
  <si>
    <t>Tingkat kebisingan tinggi</t>
  </si>
  <si>
    <t>Qc-015</t>
  </si>
  <si>
    <t>Kepatuhan terhadap Peraturan Perundang-undangan dan Peraturan lainnya</t>
  </si>
  <si>
    <t>Ht-015</t>
  </si>
  <si>
    <t>Merokok</t>
  </si>
  <si>
    <t>Sf-015</t>
  </si>
  <si>
    <t>B3 (Radioaktif, irritan,corrosive,toxic,explosive,flammable, infectious, etc)</t>
  </si>
  <si>
    <t>Qc-016</t>
  </si>
  <si>
    <t>Ht-016</t>
  </si>
  <si>
    <t>Partikel non B3 (debu)</t>
  </si>
  <si>
    <t>Sf-016</t>
  </si>
  <si>
    <t>Manajemen peralatan / house keeping (tools, signage)</t>
  </si>
  <si>
    <t>Qc-017</t>
  </si>
  <si>
    <t>KKN:Korupsi-Kolusi-Nepotisme (suap,kecurangan)</t>
  </si>
  <si>
    <t>Ht-017</t>
  </si>
  <si>
    <t>Kelelahan/mengantuk</t>
  </si>
  <si>
    <t>Sf-017</t>
  </si>
  <si>
    <t>Bekerja di area dengan ketiggian yang sama (lantai licin, tergenang)</t>
  </si>
  <si>
    <t>Qc-018</t>
  </si>
  <si>
    <t>Kerusakan asset</t>
  </si>
  <si>
    <t>Sf-018</t>
  </si>
  <si>
    <t>Peralatan dengan ujung tajam / sharp end</t>
  </si>
  <si>
    <t>Qc-019</t>
  </si>
  <si>
    <t>Reputasi</t>
  </si>
  <si>
    <t>Sf-019</t>
  </si>
  <si>
    <t>Kurang nya penerangan</t>
  </si>
  <si>
    <t>Sf-020</t>
  </si>
  <si>
    <t>Kurangnya papan petunjuk / sign board</t>
  </si>
  <si>
    <t>Sf-021</t>
  </si>
  <si>
    <t xml:space="preserve">Terbatas nya ruang gerak/limited access </t>
  </si>
  <si>
    <t>Sf-022</t>
  </si>
  <si>
    <t>Kecerobohan/kelalaian</t>
  </si>
  <si>
    <t>Sf-023</t>
  </si>
  <si>
    <t>Ketidak pahaman pekerjaan</t>
  </si>
  <si>
    <t>Sf-024</t>
  </si>
  <si>
    <t>Kondisi jalan tidak layak</t>
  </si>
  <si>
    <t>Sf-025</t>
  </si>
  <si>
    <t>Bahaya biologis (binatang buas,berbisa,liar,virus,bakteri, tanaman beracun)</t>
  </si>
  <si>
    <t>Sf-026</t>
  </si>
  <si>
    <t>Kondisi  stress psikologis (overload pekerjaan,Jam kerja panjang /kelelahan)</t>
  </si>
  <si>
    <t>Sf-027</t>
  </si>
  <si>
    <t>Pengikat kendor (loose nut, pengikatan tali kurang kencang)</t>
  </si>
  <si>
    <t>Sf-028</t>
  </si>
  <si>
    <t>Bekerja sendirian</t>
  </si>
  <si>
    <t>Sf-029</t>
  </si>
  <si>
    <t>Kondisi kendaraan tidak layak (ban tipis, bbm minim)</t>
  </si>
  <si>
    <t>Sf-030</t>
  </si>
  <si>
    <t>Kecepatan tinggi</t>
  </si>
  <si>
    <t>Sf-031</t>
  </si>
  <si>
    <t>Ekskavasi/galian (Excavations)</t>
  </si>
  <si>
    <t>Sf-032</t>
  </si>
  <si>
    <t>Kurangnya kelengkapan kendaraan (lampu sein,lampu utama, spion, APAR)</t>
  </si>
  <si>
    <t>Sf-033</t>
  </si>
  <si>
    <t>Kebakaran (H2S, gas mudah terbakar)</t>
  </si>
  <si>
    <t>Sf-034</t>
  </si>
  <si>
    <t>Bahaya pengoperasian gas plant lain nya (pengelasan, flammable fluid etc)</t>
  </si>
  <si>
    <t>Sf-035</t>
  </si>
  <si>
    <t>Pekerjaan bawah air (tenggelam, sesak napas)</t>
  </si>
  <si>
    <t>Sf-036</t>
  </si>
  <si>
    <t>Petir</t>
  </si>
  <si>
    <t>Sf-037</t>
  </si>
  <si>
    <t>Tersesat (hilang orang)</t>
  </si>
  <si>
    <t>Sf-038</t>
  </si>
  <si>
    <t>Benda jatuh dari ketinggian berbeda</t>
  </si>
  <si>
    <t>Sf-039</t>
  </si>
  <si>
    <t>Pengambilan gambar di Red Zone tanpa autorisasi</t>
  </si>
  <si>
    <t>Aspek Lingkungan</t>
  </si>
  <si>
    <t>KL - 0001</t>
  </si>
  <si>
    <t>Limbah padat B3 (majun bekas/kemasan bekas/filter bekas/toner/spill kit)</t>
  </si>
  <si>
    <t>KL - 0002</t>
  </si>
  <si>
    <t>Limbah cair B3 (ceceran fluida oli/chemical mtl/mercury)</t>
  </si>
  <si>
    <t>KL - 0003</t>
  </si>
  <si>
    <t>Limbah gas B3 (kaleng WD40,kaleng pengharum ruangan, Kaleng Pylox)</t>
  </si>
  <si>
    <t>KL - 0004</t>
  </si>
  <si>
    <t>Limbah cair non B3 (air terproduksi, air domestic)</t>
  </si>
  <si>
    <t>KL - 0005</t>
  </si>
  <si>
    <t>B3 (Radioaktif, irritan,corrosive,toxic,explosive,flammable etc)</t>
  </si>
  <si>
    <t>KL - 0006</t>
  </si>
  <si>
    <t>Sampah organik</t>
  </si>
  <si>
    <t>KL - 0007</t>
  </si>
  <si>
    <t>Sampah non organik</t>
  </si>
  <si>
    <t>KL - 0008</t>
  </si>
  <si>
    <t>KL - 0009</t>
  </si>
  <si>
    <t>KL - 0010</t>
  </si>
  <si>
    <t>KL - 0011</t>
  </si>
  <si>
    <t>KL - 0012</t>
  </si>
  <si>
    <t>Penipisan sumber daya alam (pemborosan air,bbm,listrik)</t>
  </si>
  <si>
    <t>KL - 0013</t>
  </si>
  <si>
    <t>KL - 0014</t>
  </si>
  <si>
    <t>List Of Risk and Hazard</t>
  </si>
  <si>
    <t>Safety</t>
  </si>
  <si>
    <t>PPE Type:</t>
  </si>
  <si>
    <t>Mandatory PPE (Helmet,Safety Glass, Coverall, Safety Shoes)</t>
  </si>
  <si>
    <t>Pelindung Kepala (Helmet)</t>
  </si>
  <si>
    <t>Pelindung Mata (Clear Safety Glass)</t>
  </si>
  <si>
    <t>Pelindung Mata Dark Safety Glass)</t>
  </si>
  <si>
    <t>Pelindung Telinga</t>
  </si>
  <si>
    <t>Pelindung Hidung dan Mulut</t>
  </si>
  <si>
    <t>Pelindung Tangan</t>
  </si>
  <si>
    <t>Pelindung Kaki</t>
  </si>
  <si>
    <t>Pelindung Badan</t>
  </si>
  <si>
    <t>Pelindung Jatuh</t>
  </si>
  <si>
    <t>Pelindung Pajanan Panas (heat)</t>
  </si>
  <si>
    <t>Pelindung Bekerja di Air</t>
  </si>
  <si>
    <t>Kolom</t>
  </si>
  <si>
    <t>Cara pengisian tabel</t>
  </si>
  <si>
    <t>Isilah kolom nama, lokasi, tanggal pengisian</t>
  </si>
  <si>
    <t>Isi kolom nomor dengan nomor proses/sub proses yang diidentifikasi</t>
  </si>
  <si>
    <t>Isi kolom proses/sub proses sesuai kegiatan yang sedang diidentifikasi</t>
  </si>
  <si>
    <t>I</t>
  </si>
  <si>
    <t>J</t>
  </si>
  <si>
    <t>Cantumkan keterangan singkat dan jelas tentang Resiko/Dampak yang diidentifikasi pada row tersebut</t>
  </si>
  <si>
    <t>K</t>
  </si>
  <si>
    <t>Pilih dari drop down list kemungkinan (likelihood) terjadinya Bahaya/Aspek</t>
  </si>
  <si>
    <t>L</t>
  </si>
  <si>
    <t>Pilih dari drop down list akibat (consequences) terjadinya Bahaya/Aspek</t>
  </si>
  <si>
    <t>M</t>
  </si>
  <si>
    <t>N</t>
  </si>
  <si>
    <t>Rank adalah kolom untuk memilah tingkat prioritas tindakan untuk ditindaklanjuti dalam periode waktu tertentu (isi manual)</t>
  </si>
  <si>
    <t>O</t>
  </si>
  <si>
    <t>Cantumkan PPUU, Regulasi, Standard, Code terkait Bahaya yang diidentifikasi</t>
  </si>
  <si>
    <t>Setelah mitigasi dilakukan</t>
  </si>
  <si>
    <t>S</t>
  </si>
  <si>
    <t>T</t>
  </si>
  <si>
    <t>U</t>
  </si>
  <si>
    <t>V</t>
  </si>
  <si>
    <t>W</t>
  </si>
  <si>
    <t>( A )</t>
  </si>
  <si>
    <t>( B )</t>
  </si>
  <si>
    <t>( C )</t>
  </si>
  <si>
    <t>( D )</t>
  </si>
  <si>
    <t>( E )</t>
  </si>
  <si>
    <t>( F )</t>
  </si>
  <si>
    <t>( G )</t>
  </si>
  <si>
    <t>( H )</t>
  </si>
  <si>
    <t>( I )</t>
  </si>
  <si>
    <t>( J )</t>
  </si>
  <si>
    <t>( K )</t>
  </si>
  <si>
    <t>( L )</t>
  </si>
  <si>
    <t>( M )</t>
  </si>
  <si>
    <t>( N )</t>
  </si>
  <si>
    <t>( O )</t>
  </si>
  <si>
    <t>( P )</t>
  </si>
  <si>
    <t>( Q )</t>
  </si>
  <si>
    <t>( R )</t>
  </si>
  <si>
    <t>( S )</t>
  </si>
  <si>
    <t>( T )</t>
  </si>
  <si>
    <t>( U )</t>
  </si>
  <si>
    <t>( V )</t>
  </si>
  <si>
    <t>( W )</t>
  </si>
  <si>
    <t>( X )</t>
  </si>
  <si>
    <t>( Y )</t>
  </si>
  <si>
    <t>Satu kali 5 tahun</t>
  </si>
  <si>
    <t>Satu kali 1 tahun</t>
  </si>
  <si>
    <t>Satu kali dalam 6 bulan</t>
  </si>
  <si>
    <t>Satu kali dalam 1 bulan</t>
  </si>
  <si>
    <t>1 / 10 tahun</t>
  </si>
  <si>
    <t>1 / 5 tahun</t>
  </si>
  <si>
    <t>1 / 1 tahun</t>
  </si>
  <si>
    <t>2 / 1 tahun</t>
  </si>
  <si>
    <t>1 / 1 bulan</t>
  </si>
  <si>
    <t>PT. Rachmat Perdana Adimetal</t>
  </si>
  <si>
    <t xml:space="preserve">Biaya dikeluarkan &gt; Rp 100.000.000
</t>
  </si>
  <si>
    <t>Publikasi negatif regional, dampak signifikan terhadap bursa saham atau nilai jual investor. Terdapat tuntutan pengadilan.</t>
  </si>
  <si>
    <t>Luka mayor &gt; 20% atau Cacat Permanen,
Hilangnya Waktu Kerja atau Lost Time Injury / Illness (LTI)</t>
  </si>
  <si>
    <t>Kehilangan/Kerugian Aset Perusahaan yang mengakibatkan Bisnis atau Produksi Berhenti kurang dari 24 jam</t>
  </si>
  <si>
    <t xml:space="preserve">Rp 50.000.000 &lt; Biaya dikeluarkan &lt; Rp 100.000.000 
</t>
  </si>
  <si>
    <t>Publikasi negatif regional, dampak tidak langsung terhadap bursa saham atau nilai jual investor. Terdapat perintah investigasi / teguran resmi.</t>
  </si>
  <si>
    <t xml:space="preserve">Rp 10.000.000 &lt; Biaya dikeluarkan &lt; Rp 50.000.000 
</t>
  </si>
  <si>
    <t>Sistem tidak bekerja hampir semua proses atau lokasi (Hampir Semua produksi gagal) / berpotensi kritikal atau komplain klien</t>
  </si>
  <si>
    <t xml:space="preserve">Rp 1.000.000 &lt; Biaya dikeluarkan &lt; Rp 10.000.000 
</t>
  </si>
  <si>
    <t>Kehilangan/kerugian bukan perusahaan, yang tidak ada dampak signifikan terhadap operasional Perusahaan  
Perbuatan tidak menyenangkan</t>
  </si>
  <si>
    <t xml:space="preserve">Biaya perbaikan &lt; Rp 1.000.000
</t>
  </si>
  <si>
    <t>Informasi terdokumentasi yang tersedia untuk publik/umum dan tidak bersifat rahasia (tujuan sharing )</t>
  </si>
  <si>
    <t>ada  kelemahan dalam sistem yang berpotensi NG</t>
  </si>
  <si>
    <t>Tidak terdapat biaya perbaikan</t>
  </si>
  <si>
    <t>Tidak terdapat kerugian informasi</t>
  </si>
  <si>
    <t>Tidak melanggar peraturan yang ada
Tidak menurunkan reputasi</t>
  </si>
  <si>
    <t>Tidak terdapat kelemahan sistem yang berpotensi NG  hanya saran perbaikan untuk lebih baik</t>
  </si>
  <si>
    <t>IDENTIFIKASI BAHAYA POTENSIAL, PENILAIAN, DAN PENGENDALIAN RISIKO</t>
  </si>
  <si>
    <t>Disusun oleh:</t>
  </si>
  <si>
    <t>Diperiksa oleh:</t>
  </si>
  <si>
    <t>Disahkan oleh</t>
  </si>
  <si>
    <t>H. M. Zainal Abidin</t>
  </si>
  <si>
    <t>NOMOR</t>
  </si>
  <si>
    <t>BERLAKU TMT</t>
  </si>
  <si>
    <t>REVISI KE 00</t>
  </si>
  <si>
    <t>HALAMAN</t>
  </si>
  <si>
    <t>REVIEW</t>
  </si>
  <si>
    <t>MATRIKS PERINGKAT RISIKO</t>
  </si>
  <si>
    <r>
      <t xml:space="preserve">Kehilangan/Kerugian Aset Perusahaan yang mengakibatkan  Bisnis atau Produksi berhenti </t>
    </r>
    <r>
      <rPr>
        <sz val="11"/>
        <rFont val="Calibri"/>
        <family val="2"/>
      </rPr>
      <t>≥</t>
    </r>
    <r>
      <rPr>
        <sz val="11"/>
        <rFont val="Arial"/>
        <family val="2"/>
      </rPr>
      <t>24 jam</t>
    </r>
  </si>
  <si>
    <r>
      <t>Luka mayor &gt;5% Terbatasnya Pekerjaan yang dapat Dilakukan (</t>
    </r>
    <r>
      <rPr>
        <i/>
        <sz val="11"/>
        <rFont val="Arial"/>
        <family val="2"/>
      </rPr>
      <t>Restricted Work Day Case</t>
    </r>
    <r>
      <rPr>
        <sz val="11"/>
        <rFont val="Arial"/>
        <family val="2"/>
      </rPr>
      <t>)</t>
    </r>
  </si>
  <si>
    <r>
      <t xml:space="preserve">Kehilangan/Kerugian Aset  Perusahaan yang berdampak pada penurunan produksi atau </t>
    </r>
    <r>
      <rPr>
        <i/>
        <sz val="11"/>
        <rFont val="Arial"/>
        <family val="2"/>
      </rPr>
      <t>Revenue</t>
    </r>
    <r>
      <rPr>
        <sz val="11"/>
        <rFont val="Arial"/>
        <family val="2"/>
      </rPr>
      <t xml:space="preserve">  </t>
    </r>
  </si>
  <si>
    <r>
      <t xml:space="preserve">Luka minor &lt; 5% Pengobatan Medis atau </t>
    </r>
    <r>
      <rPr>
        <i/>
        <sz val="11"/>
        <rFont val="Arial"/>
        <family val="2"/>
      </rPr>
      <t>Medical Treatment Case</t>
    </r>
    <r>
      <rPr>
        <sz val="11"/>
        <rFont val="Arial"/>
        <family val="2"/>
      </rPr>
      <t xml:space="preserve"> (MTC) tanpa kehilangan waktu kerja</t>
    </r>
  </si>
  <si>
    <r>
      <t xml:space="preserve">Kehilangan/Kerugian Aset Perusahaan yang tidak berdampak signifikan pada operasional Perusahaan atau sudah terdapat sistem </t>
    </r>
    <r>
      <rPr>
        <i/>
        <sz val="11"/>
        <rFont val="Arial"/>
        <family val="2"/>
      </rPr>
      <t>Back Up</t>
    </r>
    <r>
      <rPr>
        <sz val="11"/>
        <rFont val="Arial"/>
        <family val="2"/>
      </rPr>
      <t xml:space="preserve"> </t>
    </r>
  </si>
  <si>
    <r>
      <t>Pertolongan Pertama Pada Kecelakaan/</t>
    </r>
    <r>
      <rPr>
        <i/>
        <sz val="11"/>
        <rFont val="Arial"/>
        <family val="2"/>
      </rPr>
      <t>First Aid</t>
    </r>
    <r>
      <rPr>
        <sz val="11"/>
        <rFont val="Arial"/>
        <family val="2"/>
      </rPr>
      <t xml:space="preserve"> case</t>
    </r>
  </si>
  <si>
    <r>
      <t xml:space="preserve">Tidak terdapat luka / kesakitan;
atau </t>
    </r>
    <r>
      <rPr>
        <i/>
        <sz val="11"/>
        <rFont val="Arial"/>
        <family val="2"/>
      </rPr>
      <t>NEAR MISS</t>
    </r>
  </si>
  <si>
    <t>HIRARKI PENGENDALIAN RESIKO</t>
  </si>
  <si>
    <t>Isi tanggal saat melakukan identifikasi</t>
  </si>
  <si>
    <t xml:space="preserve">C </t>
  </si>
  <si>
    <t>Pilih apakah isu berasal dari internal / eksternal</t>
  </si>
  <si>
    <t>Cantumkan keterangan bagian / seksi / departemen / pihak yang berkepentingan yang terkena dampak</t>
  </si>
  <si>
    <t>Tentukan isu yang diidentifikasi merupakan risiko / peluang</t>
  </si>
  <si>
    <t>P</t>
  </si>
  <si>
    <t>Kalkulasi otomatis dari perkalian kolom O x P dengan tampilan warna sesuai Risk Matrix</t>
  </si>
  <si>
    <t>Q</t>
  </si>
  <si>
    <t>Matriks adalah kolom yang menunjukkan tingkat prioritas tindakan untuk ditindaklanjuti dalam periode waktu tertentu</t>
  </si>
  <si>
    <t>R</t>
  </si>
  <si>
    <t>Menentukan metode pengendalian resiko yang sesuai, pengendalian dilakukan berdasarkan hierarki (eliminasi, subtitusi,  rekayasa, administratif, alat pelindung)</t>
  </si>
  <si>
    <t>Tentukan sasaran target / hasil dari pengendalian risiko setelah dilakukan pengendalian ( apakah risiko diterima / diturunkan / dihilangkan / dipindahkan)</t>
  </si>
  <si>
    <t>Tentukan PIC / nama orang yang bertanggung jawab dalam upaya pengendalian risiko</t>
  </si>
  <si>
    <t>X</t>
  </si>
  <si>
    <t>Kalkulasi otomatis dari perkalian kolom V x W dengan tampilan warna sesuai Risk Matrix</t>
  </si>
  <si>
    <t>Y</t>
  </si>
  <si>
    <t xml:space="preserve">Evaluasi hasil dari upaya pengendalian yang dilakukan </t>
  </si>
  <si>
    <t>INTERNAL</t>
  </si>
  <si>
    <t>RISIKO</t>
  </si>
  <si>
    <t>DITERIMA</t>
  </si>
  <si>
    <t>DARI</t>
  </si>
  <si>
    <t>Budaya Kerja</t>
  </si>
  <si>
    <t>Rutin / Tidak Rutin</t>
  </si>
  <si>
    <t>Kesehatan</t>
  </si>
  <si>
    <t>Keselamatan</t>
  </si>
  <si>
    <t>RUTIN</t>
  </si>
  <si>
    <t>Identifikasi Isu/Bahaya</t>
  </si>
  <si>
    <t>Dampak Isu</t>
  </si>
  <si>
    <t>Isi Identifikasi isu Mutu / Keselamatan / Kesehatan / Keamanan</t>
  </si>
  <si>
    <t>E - H</t>
  </si>
  <si>
    <t>Pilih apakah isu terjadi pada kondisi rutin / tidak rutin</t>
  </si>
  <si>
    <t>D</t>
  </si>
  <si>
    <t>Doc. No:  HRM /  FR / 08 - 01 - B</t>
  </si>
  <si>
    <t>DEPARTEMEN : IT</t>
  </si>
  <si>
    <t>Produktivitas Perusahaan, Kesehatan Karyawan</t>
  </si>
  <si>
    <t>Duduk Terlalu Lama, Posisi Duduk yang Kurang Baik</t>
  </si>
  <si>
    <t>Kurangnya Produktivitas Kinerja, Punggung Terasa Pegal-pegal</t>
  </si>
  <si>
    <t>Mengatur Posisi Duduk/Tempat Kerja yang Nyaman</t>
  </si>
  <si>
    <t>Minuman Tumpah dan Terkena Peralatan Komputer</t>
  </si>
  <si>
    <t>Keselamatan Aset, Karyawan</t>
  </si>
  <si>
    <t>Komputer Rusak, Korslet Listrik</t>
  </si>
  <si>
    <t>Ruangan Server</t>
  </si>
  <si>
    <t>NON-RUTIN</t>
  </si>
  <si>
    <t>Kabel berantakan</t>
  </si>
  <si>
    <t>Tersandung Kabel</t>
  </si>
  <si>
    <t>Letakan Minuman Jauh dari komputer, Mengganti gelas dengan Botol</t>
  </si>
  <si>
    <t>Merapihakn Kabel</t>
  </si>
  <si>
    <t>Produktivitas Perusahaan</t>
  </si>
  <si>
    <t>Salah Input</t>
  </si>
  <si>
    <t>Penggunaan Sistem</t>
  </si>
  <si>
    <t>Melakukan Pelatihan</t>
  </si>
  <si>
    <t>Data Tidak Masuk Ke Dalam Sistem/Input Ulang</t>
  </si>
  <si>
    <t>Loading Sistem Lama</t>
  </si>
  <si>
    <t>Kinerja Karyawan, Produktivitas Perusahaan</t>
  </si>
  <si>
    <t>Sistem Force Close</t>
  </si>
  <si>
    <t>Upgrade Komputer, Backup Database</t>
  </si>
  <si>
    <t>Situasi Darurat</t>
  </si>
  <si>
    <t>Server Down</t>
  </si>
  <si>
    <t>Sistem Tidak Dapat Dijalankan</t>
  </si>
  <si>
    <t>Input Manual</t>
  </si>
  <si>
    <t>Data Hilang</t>
  </si>
  <si>
    <t>Penggunaan Teknologi Informasi</t>
  </si>
  <si>
    <t>Mengikuti Perkembangan Teknologi Informasi</t>
  </si>
  <si>
    <t>Teknologi Informasi Sebagai Penunjang Produktivitas Perusahaan</t>
  </si>
  <si>
    <t>PELUANG</t>
  </si>
  <si>
    <t>Bisnis Perusahaan</t>
  </si>
  <si>
    <t>Mengikuti Seminar Yang Berkaitan Dengan Teknologi Informasi</t>
  </si>
  <si>
    <t>Backup Database Setiap 6 Bulan Sekali</t>
  </si>
  <si>
    <t>DIHILANGKAN</t>
  </si>
  <si>
    <t>Bawahan Diberi Hak Akses Atasannya</t>
  </si>
  <si>
    <t>Menggunakan Sistem Sesuai Dengan Hak Aksesnya</t>
  </si>
  <si>
    <t>Hak Akses Sistem</t>
  </si>
  <si>
    <t>Bisnis Perusahaan, Produktivitas Perusahaan</t>
  </si>
  <si>
    <t>Tidak Ada Back up Data, Input Ulang</t>
  </si>
  <si>
    <t>Tidak Input Data Pada Sistem</t>
  </si>
  <si>
    <t>Sistem Tidak Berjalan</t>
  </si>
  <si>
    <t>Training Mengenai Sistem Yang Dijalankan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</si>
</sst>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5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b/>
      <sz val="26"/>
      <color indexed="8"/>
      <name val="Arial Narrow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indexed="12"/>
      <name val="Arial"/>
      <family val="2"/>
    </font>
    <font>
      <b/>
      <i/>
      <sz val="14"/>
      <color indexed="12"/>
      <name val="Arial"/>
      <family val="2"/>
    </font>
    <font>
      <b/>
      <sz val="14"/>
      <color indexed="20"/>
      <name val="Arial"/>
      <family val="2"/>
    </font>
    <font>
      <b/>
      <sz val="24"/>
      <color indexed="62"/>
      <name val="Arial"/>
      <family val="2"/>
    </font>
    <font>
      <b/>
      <sz val="16"/>
      <color indexed="9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b/>
      <sz val="8"/>
      <name val="Arial"/>
      <family val="2"/>
    </font>
    <font>
      <b/>
      <sz val="11"/>
      <color indexed="12"/>
      <name val="Arial"/>
      <family val="2"/>
    </font>
    <font>
      <b/>
      <sz val="14"/>
      <name val="Arial"/>
      <family val="2"/>
    </font>
    <font>
      <b/>
      <sz val="16"/>
      <color indexed="12"/>
      <name val="Arial"/>
      <family val="2"/>
    </font>
    <font>
      <sz val="12"/>
      <color indexed="9"/>
      <name val="Arial"/>
      <family val="2"/>
    </font>
    <font>
      <b/>
      <i/>
      <sz val="12"/>
      <name val="Arial"/>
      <family val="2"/>
    </font>
    <font>
      <b/>
      <sz val="12"/>
      <color indexed="16"/>
      <name val="Arial"/>
      <family val="2"/>
    </font>
    <font>
      <sz val="12"/>
      <color indexed="12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Arial Narrow"/>
      <family val="2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6"/>
      <color rgb="FF000000"/>
      <name val="Arial Narrow"/>
      <family val="2"/>
    </font>
    <font>
      <sz val="11"/>
      <name val="Calibri"/>
      <family val="2"/>
    </font>
    <font>
      <sz val="10"/>
      <color theme="1"/>
      <name val="Arial Narrow"/>
      <family val="2"/>
    </font>
    <font>
      <b/>
      <sz val="22"/>
      <color theme="1"/>
      <name val="Arial Narrow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6F420"/>
        <bgColor indexed="64"/>
      </patternFill>
    </fill>
    <fill>
      <patternFill patternType="solid">
        <fgColor rgb="FF0070C0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5" fillId="0" borderId="0"/>
    <xf numFmtId="0" fontId="2" fillId="0" borderId="0"/>
    <xf numFmtId="0" fontId="1" fillId="0" borderId="0"/>
  </cellStyleXfs>
  <cellXfs count="362">
    <xf numFmtId="0" fontId="0" fillId="0" borderId="0" xfId="0"/>
    <xf numFmtId="0" fontId="35" fillId="0" borderId="0" xfId="2"/>
    <xf numFmtId="0" fontId="35" fillId="0" borderId="0" xfId="2" applyBorder="1"/>
    <xf numFmtId="0" fontId="35" fillId="0" borderId="0" xfId="2" applyBorder="1" applyAlignment="1">
      <alignment horizontal="center"/>
    </xf>
    <xf numFmtId="0" fontId="35" fillId="0" borderId="8" xfId="2" applyBorder="1"/>
    <xf numFmtId="0" fontId="37" fillId="0" borderId="0" xfId="2" applyFont="1" applyAlignment="1">
      <alignment vertical="center"/>
    </xf>
    <xf numFmtId="0" fontId="7" fillId="0" borderId="8" xfId="2" applyFont="1" applyBorder="1" applyAlignment="1">
      <alignment horizontal="left" wrapText="1"/>
    </xf>
    <xf numFmtId="0" fontId="35" fillId="0" borderId="28" xfId="2" applyBorder="1"/>
    <xf numFmtId="0" fontId="35" fillId="0" borderId="29" xfId="2" applyBorder="1"/>
    <xf numFmtId="0" fontId="5" fillId="0" borderId="8" xfId="2" applyFont="1" applyBorder="1"/>
    <xf numFmtId="0" fontId="35" fillId="0" borderId="33" xfId="2" applyBorder="1"/>
    <xf numFmtId="0" fontId="35" fillId="0" borderId="10" xfId="2" applyBorder="1"/>
    <xf numFmtId="0" fontId="16" fillId="0" borderId="0" xfId="2" applyFont="1" applyBorder="1" applyAlignment="1">
      <alignment horizontal="left" vertical="top"/>
    </xf>
    <xf numFmtId="0" fontId="18" fillId="0" borderId="0" xfId="2" applyFont="1" applyBorder="1" applyAlignment="1">
      <alignment vertical="center" wrapText="1"/>
    </xf>
    <xf numFmtId="0" fontId="19" fillId="0" borderId="0" xfId="2" applyFont="1" applyBorder="1" applyAlignment="1">
      <alignment vertical="center" wrapText="1"/>
    </xf>
    <xf numFmtId="0" fontId="13" fillId="0" borderId="12" xfId="2" applyFont="1" applyBorder="1" applyAlignment="1">
      <alignment horizontal="center" vertical="center"/>
    </xf>
    <xf numFmtId="0" fontId="9" fillId="0" borderId="0" xfId="2" applyFont="1" applyBorder="1" applyAlignment="1">
      <alignment horizontal="left"/>
    </xf>
    <xf numFmtId="0" fontId="20" fillId="0" borderId="40" xfId="2" applyFont="1" applyBorder="1"/>
    <xf numFmtId="0" fontId="21" fillId="0" borderId="5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1" fillId="0" borderId="26" xfId="2" applyFont="1" applyBorder="1" applyAlignment="1">
      <alignment horizontal="center" vertical="center" wrapText="1"/>
    </xf>
    <xf numFmtId="0" fontId="9" fillId="0" borderId="0" xfId="2" applyFont="1" applyBorder="1" applyAlignment="1">
      <alignment vertical="center" wrapText="1"/>
    </xf>
    <xf numFmtId="0" fontId="5" fillId="0" borderId="0" xfId="2" applyFont="1" applyBorder="1" applyAlignment="1">
      <alignment vertical="center" wrapText="1"/>
    </xf>
    <xf numFmtId="0" fontId="23" fillId="0" borderId="16" xfId="2" applyFont="1" applyBorder="1" applyAlignment="1">
      <alignment horizontal="center" vertical="top" wrapText="1"/>
    </xf>
    <xf numFmtId="0" fontId="5" fillId="0" borderId="42" xfId="2" applyFont="1" applyBorder="1" applyAlignment="1">
      <alignment horizontal="center" vertical="center" wrapText="1"/>
    </xf>
    <xf numFmtId="0" fontId="5" fillId="0" borderId="4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23" fillId="0" borderId="27" xfId="2" applyFont="1" applyBorder="1" applyAlignment="1">
      <alignment horizontal="center" vertical="top" wrapText="1"/>
    </xf>
    <xf numFmtId="0" fontId="23" fillId="0" borderId="46" xfId="2" applyFont="1" applyBorder="1" applyAlignment="1">
      <alignment horizontal="center" vertical="top" wrapText="1"/>
    </xf>
    <xf numFmtId="0" fontId="5" fillId="0" borderId="8" xfId="2" applyFont="1" applyBorder="1" applyAlignment="1">
      <alignment horizontal="center" vertical="top" wrapText="1"/>
    </xf>
    <xf numFmtId="0" fontId="9" fillId="0" borderId="8" xfId="2" applyFont="1" applyBorder="1" applyAlignment="1">
      <alignment horizontal="center" vertical="top" wrapText="1"/>
    </xf>
    <xf numFmtId="0" fontId="5" fillId="0" borderId="9" xfId="2" applyFont="1" applyBorder="1" applyAlignment="1">
      <alignment horizontal="center" vertical="top" wrapText="1"/>
    </xf>
    <xf numFmtId="0" fontId="9" fillId="0" borderId="9" xfId="2" applyFont="1" applyBorder="1" applyAlignment="1">
      <alignment horizontal="center" vertical="top" wrapText="1"/>
    </xf>
    <xf numFmtId="0" fontId="23" fillId="0" borderId="47" xfId="2" applyFont="1" applyBorder="1" applyAlignment="1">
      <alignment horizontal="center" vertical="top" wrapText="1"/>
    </xf>
    <xf numFmtId="0" fontId="9" fillId="0" borderId="48" xfId="2" applyFont="1" applyBorder="1" applyAlignment="1">
      <alignment horizontal="center" vertical="top" wrapText="1"/>
    </xf>
    <xf numFmtId="0" fontId="9" fillId="0" borderId="49" xfId="2" applyFont="1" applyBorder="1" applyAlignment="1">
      <alignment horizontal="center" vertical="top" wrapText="1"/>
    </xf>
    <xf numFmtId="0" fontId="5" fillId="0" borderId="0" xfId="2" applyFont="1" applyBorder="1" applyAlignment="1">
      <alignment horizontal="left" vertical="center" wrapText="1"/>
    </xf>
    <xf numFmtId="0" fontId="25" fillId="0" borderId="0" xfId="2" applyFont="1" applyBorder="1" applyAlignment="1">
      <alignment horizontal="right" vertical="top" wrapText="1"/>
    </xf>
    <xf numFmtId="0" fontId="13" fillId="0" borderId="0" xfId="2" applyFont="1" applyBorder="1" applyAlignment="1"/>
    <xf numFmtId="0" fontId="27" fillId="0" borderId="56" xfId="2" applyFont="1" applyBorder="1" applyAlignment="1">
      <alignment horizontal="center" vertical="center" wrapText="1"/>
    </xf>
    <xf numFmtId="0" fontId="27" fillId="0" borderId="57" xfId="2" applyFont="1" applyBorder="1" applyAlignment="1">
      <alignment horizontal="center" vertical="center" wrapText="1"/>
    </xf>
    <xf numFmtId="0" fontId="26" fillId="0" borderId="61" xfId="2" applyFont="1" applyFill="1" applyBorder="1" applyAlignment="1">
      <alignment horizontal="center" vertical="center" wrapText="1"/>
    </xf>
    <xf numFmtId="0" fontId="27" fillId="5" borderId="8" xfId="2" applyFont="1" applyFill="1" applyBorder="1" applyAlignment="1">
      <alignment horizontal="center" vertical="center"/>
    </xf>
    <xf numFmtId="0" fontId="27" fillId="16" borderId="8" xfId="2" applyFont="1" applyFill="1" applyBorder="1" applyAlignment="1">
      <alignment horizontal="center" vertical="center"/>
    </xf>
    <xf numFmtId="0" fontId="24" fillId="3" borderId="8" xfId="2" applyFont="1" applyFill="1" applyBorder="1" applyAlignment="1">
      <alignment horizontal="center" vertical="center"/>
    </xf>
    <xf numFmtId="0" fontId="24" fillId="3" borderId="62" xfId="2" applyFont="1" applyFill="1" applyBorder="1" applyAlignment="1">
      <alignment horizontal="center" vertical="center"/>
    </xf>
    <xf numFmtId="0" fontId="27" fillId="0" borderId="63" xfId="2" applyFont="1" applyBorder="1" applyAlignment="1">
      <alignment horizontal="center" vertical="center" wrapText="1"/>
    </xf>
    <xf numFmtId="0" fontId="27" fillId="0" borderId="65" xfId="2" applyFont="1" applyFill="1" applyBorder="1" applyAlignment="1">
      <alignment horizontal="center" vertical="center" textRotation="90" wrapText="1"/>
    </xf>
    <xf numFmtId="0" fontId="27" fillId="0" borderId="66" xfId="2" applyFont="1" applyBorder="1" applyAlignment="1">
      <alignment horizontal="center" vertical="center" wrapText="1"/>
    </xf>
    <xf numFmtId="0" fontId="24" fillId="17" borderId="8" xfId="2" applyFont="1" applyFill="1" applyBorder="1" applyAlignment="1">
      <alignment horizontal="center" vertical="center"/>
    </xf>
    <xf numFmtId="0" fontId="27" fillId="0" borderId="46" xfId="2" applyFont="1" applyBorder="1" applyAlignment="1">
      <alignment horizontal="center" vertical="center" wrapText="1"/>
    </xf>
    <xf numFmtId="0" fontId="35" fillId="0" borderId="12" xfId="2" applyBorder="1"/>
    <xf numFmtId="0" fontId="35" fillId="0" borderId="40" xfId="2" applyBorder="1"/>
    <xf numFmtId="0" fontId="27" fillId="16" borderId="9" xfId="2" applyFont="1" applyFill="1" applyBorder="1" applyAlignment="1">
      <alignment horizontal="center" vertical="center"/>
    </xf>
    <xf numFmtId="0" fontId="27" fillId="0" borderId="68" xfId="2" applyFont="1" applyBorder="1" applyAlignment="1">
      <alignment horizontal="center" vertical="center" wrapText="1"/>
    </xf>
    <xf numFmtId="0" fontId="24" fillId="17" borderId="69" xfId="2" applyFont="1" applyFill="1" applyBorder="1" applyAlignment="1">
      <alignment horizontal="center" vertical="center"/>
    </xf>
    <xf numFmtId="0" fontId="27" fillId="2" borderId="70" xfId="2" applyFont="1" applyFill="1" applyBorder="1" applyAlignment="1">
      <alignment horizontal="center" vertical="center"/>
    </xf>
    <xf numFmtId="0" fontId="27" fillId="0" borderId="47" xfId="2" applyFont="1" applyBorder="1" applyAlignment="1">
      <alignment horizontal="center" vertical="center" wrapText="1"/>
    </xf>
    <xf numFmtId="0" fontId="35" fillId="0" borderId="72" xfId="2" applyBorder="1"/>
    <xf numFmtId="0" fontId="35" fillId="0" borderId="73" xfId="2" applyBorder="1"/>
    <xf numFmtId="0" fontId="27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wrapText="1"/>
    </xf>
    <xf numFmtId="0" fontId="29" fillId="0" borderId="0" xfId="2" applyFont="1" applyFill="1" applyBorder="1" applyAlignment="1">
      <alignment horizontal="center" vertical="top" wrapText="1"/>
    </xf>
    <xf numFmtId="0" fontId="11" fillId="0" borderId="0" xfId="2" applyFont="1" applyFill="1" applyBorder="1" applyAlignment="1">
      <alignment horizontal="justify" vertical="top" wrapText="1"/>
    </xf>
    <xf numFmtId="0" fontId="29" fillId="0" borderId="0" xfId="2" applyFont="1" applyFill="1" applyBorder="1" applyAlignment="1">
      <alignment horizontal="center" wrapText="1"/>
    </xf>
    <xf numFmtId="0" fontId="35" fillId="0" borderId="0" xfId="2" applyFill="1" applyBorder="1"/>
    <xf numFmtId="0" fontId="9" fillId="0" borderId="0" xfId="2" applyFont="1" applyFill="1" applyBorder="1" applyAlignment="1">
      <alignment horizontal="left" vertical="center" wrapText="1"/>
    </xf>
    <xf numFmtId="0" fontId="35" fillId="0" borderId="0" xfId="2" applyFill="1" applyBorder="1" applyAlignment="1">
      <alignment horizontal="left" vertical="center"/>
    </xf>
    <xf numFmtId="0" fontId="9" fillId="0" borderId="0" xfId="2" applyFont="1" applyFill="1" applyBorder="1" applyAlignment="1">
      <alignment horizontal="center" vertical="center" wrapText="1"/>
    </xf>
    <xf numFmtId="0" fontId="35" fillId="0" borderId="72" xfId="2" applyFill="1" applyBorder="1"/>
    <xf numFmtId="0" fontId="27" fillId="0" borderId="72" xfId="2" applyFont="1" applyFill="1" applyBorder="1" applyAlignment="1">
      <alignment horizontal="center" vertical="center" textRotation="90" wrapText="1"/>
    </xf>
    <xf numFmtId="0" fontId="35" fillId="0" borderId="33" xfId="2" applyFill="1" applyBorder="1"/>
    <xf numFmtId="0" fontId="27" fillId="0" borderId="74" xfId="2" applyFont="1" applyBorder="1" applyAlignment="1">
      <alignment horizontal="center" vertical="center" wrapText="1"/>
    </xf>
    <xf numFmtId="0" fontId="24" fillId="4" borderId="75" xfId="2" applyFont="1" applyFill="1" applyBorder="1" applyAlignment="1">
      <alignment horizontal="center" vertical="center"/>
    </xf>
    <xf numFmtId="0" fontId="24" fillId="4" borderId="76" xfId="2" applyFont="1" applyFill="1" applyBorder="1" applyAlignment="1">
      <alignment horizontal="center" vertical="center"/>
    </xf>
    <xf numFmtId="0" fontId="27" fillId="0" borderId="77" xfId="2" applyFont="1" applyBorder="1" applyAlignment="1">
      <alignment horizontal="center" vertical="center" wrapText="1"/>
    </xf>
    <xf numFmtId="0" fontId="30" fillId="0" borderId="65" xfId="2" applyFont="1" applyFill="1" applyBorder="1" applyAlignment="1">
      <alignment horizontal="center" vertical="center" textRotation="90" wrapText="1"/>
    </xf>
    <xf numFmtId="49" fontId="11" fillId="0" borderId="0" xfId="2" applyNumberFormat="1" applyFont="1" applyAlignment="1">
      <alignment horizontal="right"/>
    </xf>
    <xf numFmtId="49" fontId="11" fillId="0" borderId="0" xfId="2" applyNumberFormat="1" applyFont="1"/>
    <xf numFmtId="0" fontId="31" fillId="0" borderId="0" xfId="2" applyFont="1" applyBorder="1" applyAlignment="1">
      <alignment horizontal="center"/>
    </xf>
    <xf numFmtId="0" fontId="32" fillId="0" borderId="0" xfId="2" applyFont="1" applyBorder="1" applyAlignment="1">
      <alignment horizontal="center"/>
    </xf>
    <xf numFmtId="0" fontId="31" fillId="0" borderId="0" xfId="2" applyFont="1" applyBorder="1" applyAlignment="1">
      <alignment horizontal="left"/>
    </xf>
    <xf numFmtId="0" fontId="33" fillId="0" borderId="0" xfId="2" applyFont="1" applyBorder="1" applyAlignment="1">
      <alignment vertical="center"/>
    </xf>
    <xf numFmtId="0" fontId="11" fillId="0" borderId="0" xfId="2" applyFont="1" applyBorder="1"/>
    <xf numFmtId="0" fontId="35" fillId="0" borderId="0" xfId="2" applyBorder="1" applyAlignment="1">
      <alignment horizontal="left" vertical="center"/>
    </xf>
    <xf numFmtId="0" fontId="5" fillId="0" borderId="0" xfId="2" applyFont="1"/>
    <xf numFmtId="0" fontId="5" fillId="0" borderId="0" xfId="2" applyFont="1" applyFill="1" applyBorder="1"/>
    <xf numFmtId="0" fontId="36" fillId="0" borderId="0" xfId="2" applyFont="1" applyFill="1" applyBorder="1"/>
    <xf numFmtId="0" fontId="36" fillId="0" borderId="0" xfId="2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34" fillId="0" borderId="0" xfId="2" applyFont="1" applyBorder="1"/>
    <xf numFmtId="0" fontId="34" fillId="0" borderId="0" xfId="2" applyFont="1" applyBorder="1" applyAlignment="1">
      <alignment horizontal="right"/>
    </xf>
    <xf numFmtId="49" fontId="35" fillId="0" borderId="0" xfId="2" applyNumberFormat="1"/>
    <xf numFmtId="0" fontId="36" fillId="0" borderId="0" xfId="2" applyFont="1" applyFill="1" applyBorder="1" applyAlignment="1">
      <alignment horizontal="center"/>
    </xf>
    <xf numFmtId="0" fontId="40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0" fillId="5" borderId="8" xfId="0" applyFill="1" applyBorder="1"/>
    <xf numFmtId="0" fontId="0" fillId="12" borderId="8" xfId="0" applyFill="1" applyBorder="1"/>
    <xf numFmtId="0" fontId="0" fillId="0" borderId="0" xfId="0" applyFill="1" applyBorder="1"/>
    <xf numFmtId="0" fontId="0" fillId="7" borderId="8" xfId="0" applyFill="1" applyBorder="1"/>
    <xf numFmtId="0" fontId="0" fillId="18" borderId="22" xfId="0" applyFill="1" applyBorder="1" applyAlignment="1"/>
    <xf numFmtId="0" fontId="0" fillId="18" borderId="21" xfId="0" applyFill="1" applyBorder="1" applyAlignment="1"/>
    <xf numFmtId="0" fontId="0" fillId="18" borderId="8" xfId="0" applyFill="1" applyBorder="1"/>
    <xf numFmtId="0" fontId="0" fillId="0" borderId="0" xfId="0" applyFill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Fill="1" applyBorder="1" applyAlignment="1">
      <alignment wrapText="1"/>
    </xf>
    <xf numFmtId="0" fontId="0" fillId="0" borderId="8" xfId="0" applyBorder="1" applyAlignment="1">
      <alignment horizontal="center"/>
    </xf>
    <xf numFmtId="0" fontId="41" fillId="0" borderId="0" xfId="0" applyFont="1" applyFill="1" applyBorder="1" applyAlignment="1">
      <alignment wrapText="1"/>
    </xf>
    <xf numFmtId="0" fontId="41" fillId="0" borderId="8" xfId="0" applyFont="1" applyFill="1" applyBorder="1" applyAlignment="1">
      <alignment vertical="center" wrapText="1"/>
    </xf>
    <xf numFmtId="0" fontId="41" fillId="0" borderId="8" xfId="0" applyFont="1" applyFill="1" applyBorder="1" applyAlignment="1">
      <alignment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41" fillId="0" borderId="0" xfId="0" applyFont="1" applyFill="1" applyBorder="1" applyAlignment="1">
      <alignment vertical="top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5" borderId="0" xfId="0" applyFill="1" applyBorder="1"/>
    <xf numFmtId="0" fontId="42" fillId="0" borderId="0" xfId="0" applyFont="1"/>
    <xf numFmtId="0" fontId="36" fillId="0" borderId="8" xfId="2" applyFont="1" applyBorder="1" applyAlignment="1">
      <alignment horizontal="center" vertical="center" wrapText="1"/>
    </xf>
    <xf numFmtId="0" fontId="36" fillId="0" borderId="0" xfId="2" applyFont="1" applyAlignment="1">
      <alignment horizontal="center"/>
    </xf>
    <xf numFmtId="0" fontId="5" fillId="0" borderId="44" xfId="2" applyFont="1" applyBorder="1" applyAlignment="1">
      <alignment horizontal="center" vertical="center" wrapText="1"/>
    </xf>
    <xf numFmtId="0" fontId="5" fillId="0" borderId="45" xfId="2" applyFont="1" applyBorder="1" applyAlignment="1">
      <alignment horizontal="center" vertical="center" wrapText="1"/>
    </xf>
    <xf numFmtId="0" fontId="9" fillId="0" borderId="64" xfId="2" applyFont="1" applyBorder="1" applyAlignment="1">
      <alignment horizontal="left" vertical="center" wrapText="1"/>
    </xf>
    <xf numFmtId="0" fontId="9" fillId="0" borderId="64" xfId="2" applyFont="1" applyBorder="1" applyAlignment="1">
      <alignment horizontal="center" vertical="center" wrapText="1"/>
    </xf>
    <xf numFmtId="0" fontId="9" fillId="0" borderId="71" xfId="2" applyFont="1" applyBorder="1" applyAlignment="1">
      <alignment horizontal="left" vertical="center" wrapText="1"/>
    </xf>
    <xf numFmtId="0" fontId="9" fillId="0" borderId="65" xfId="2" applyFont="1" applyBorder="1" applyAlignment="1">
      <alignment horizontal="center" vertical="center" wrapText="1"/>
    </xf>
    <xf numFmtId="0" fontId="35" fillId="0" borderId="11" xfId="2" applyBorder="1"/>
    <xf numFmtId="49" fontId="11" fillId="0" borderId="12" xfId="2" applyNumberFormat="1" applyFont="1" applyBorder="1" applyAlignment="1">
      <alignment horizontal="right"/>
    </xf>
    <xf numFmtId="49" fontId="11" fillId="0" borderId="12" xfId="2" applyNumberFormat="1" applyFont="1" applyBorder="1"/>
    <xf numFmtId="0" fontId="35" fillId="0" borderId="12" xfId="2" applyFill="1" applyBorder="1"/>
    <xf numFmtId="0" fontId="9" fillId="0" borderId="26" xfId="2" applyFont="1" applyBorder="1" applyAlignment="1">
      <alignment horizontal="left" vertical="center" wrapText="1"/>
    </xf>
    <xf numFmtId="0" fontId="9" fillId="0" borderId="60" xfId="2" applyFont="1" applyBorder="1" applyAlignment="1">
      <alignment horizontal="left" vertical="center" wrapText="1"/>
    </xf>
    <xf numFmtId="0" fontId="9" fillId="0" borderId="9" xfId="2" applyFont="1" applyBorder="1" applyAlignment="1">
      <alignment horizontal="left" vertical="center" wrapText="1"/>
    </xf>
    <xf numFmtId="0" fontId="9" fillId="0" borderId="67" xfId="2" applyFont="1" applyBorder="1" applyAlignment="1">
      <alignment horizontal="left" vertical="center" wrapText="1"/>
    </xf>
    <xf numFmtId="0" fontId="9" fillId="0" borderId="9" xfId="2" applyFont="1" applyBorder="1" applyAlignment="1">
      <alignment vertical="center" wrapText="1"/>
    </xf>
    <xf numFmtId="0" fontId="9" fillId="0" borderId="49" xfId="2" applyFont="1" applyBorder="1" applyAlignment="1">
      <alignment horizontal="left" vertical="center" wrapText="1"/>
    </xf>
    <xf numFmtId="0" fontId="9" fillId="0" borderId="19" xfId="2" applyFont="1" applyBorder="1" applyAlignment="1">
      <alignment horizontal="left" vertical="center" wrapText="1"/>
    </xf>
    <xf numFmtId="0" fontId="9" fillId="0" borderId="73" xfId="2" applyFont="1" applyBorder="1" applyAlignment="1">
      <alignment horizontal="left" vertical="center" wrapText="1"/>
    </xf>
    <xf numFmtId="0" fontId="36" fillId="0" borderId="82" xfId="0" applyFont="1" applyBorder="1" applyAlignment="1">
      <alignment vertical="center" wrapText="1"/>
    </xf>
    <xf numFmtId="0" fontId="48" fillId="0" borderId="0" xfId="2" applyFont="1"/>
    <xf numFmtId="0" fontId="51" fillId="0" borderId="0" xfId="1" applyFont="1" applyAlignment="1"/>
    <xf numFmtId="0" fontId="37" fillId="0" borderId="1" xfId="2" applyFont="1" applyBorder="1"/>
    <xf numFmtId="0" fontId="37" fillId="0" borderId="25" xfId="2" applyFont="1" applyBorder="1"/>
    <xf numFmtId="0" fontId="37" fillId="0" borderId="4" xfId="2" applyFont="1" applyBorder="1"/>
    <xf numFmtId="0" fontId="37" fillId="0" borderId="0" xfId="2" applyFont="1" applyBorder="1"/>
    <xf numFmtId="0" fontId="37" fillId="0" borderId="0" xfId="2" applyFont="1"/>
    <xf numFmtId="49" fontId="37" fillId="0" borderId="6" xfId="2" applyNumberFormat="1" applyFont="1" applyBorder="1" applyAlignment="1">
      <alignment horizontal="center" vertical="center"/>
    </xf>
    <xf numFmtId="49" fontId="37" fillId="5" borderId="6" xfId="2" applyNumberFormat="1" applyFont="1" applyFill="1" applyBorder="1" applyAlignment="1">
      <alignment horizontal="center" vertical="center"/>
    </xf>
    <xf numFmtId="49" fontId="37" fillId="6" borderId="6" xfId="2" applyNumberFormat="1" applyFont="1" applyFill="1" applyBorder="1" applyAlignment="1">
      <alignment horizontal="center" vertical="center"/>
    </xf>
    <xf numFmtId="49" fontId="37" fillId="7" borderId="6" xfId="2" applyNumberFormat="1" applyFont="1" applyFill="1" applyBorder="1" applyAlignment="1">
      <alignment horizontal="center" vertical="center"/>
    </xf>
    <xf numFmtId="49" fontId="37" fillId="7" borderId="7" xfId="2" applyNumberFormat="1" applyFont="1" applyFill="1" applyBorder="1" applyAlignment="1">
      <alignment horizontal="center" vertical="center"/>
    </xf>
    <xf numFmtId="0" fontId="37" fillId="0" borderId="23" xfId="2" applyFont="1" applyBorder="1"/>
    <xf numFmtId="0" fontId="37" fillId="0" borderId="3" xfId="2" applyFont="1" applyBorder="1"/>
    <xf numFmtId="49" fontId="37" fillId="7" borderId="9" xfId="2" applyNumberFormat="1" applyFont="1" applyFill="1" applyBorder="1" applyAlignment="1">
      <alignment horizontal="center" vertical="center"/>
    </xf>
    <xf numFmtId="49" fontId="37" fillId="9" borderId="9" xfId="2" applyNumberFormat="1" applyFont="1" applyFill="1" applyBorder="1" applyAlignment="1">
      <alignment horizontal="center" vertical="center"/>
    </xf>
    <xf numFmtId="49" fontId="37" fillId="5" borderId="9" xfId="2" applyNumberFormat="1" applyFont="1" applyFill="1" applyBorder="1" applyAlignment="1">
      <alignment horizontal="center" vertical="center"/>
    </xf>
    <xf numFmtId="49" fontId="37" fillId="10" borderId="10" xfId="2" applyNumberFormat="1" applyFont="1" applyFill="1" applyBorder="1"/>
    <xf numFmtId="49" fontId="37" fillId="0" borderId="9" xfId="2" applyNumberFormat="1" applyFont="1" applyBorder="1" applyAlignment="1">
      <alignment horizontal="center" vertical="center"/>
    </xf>
    <xf numFmtId="49" fontId="37" fillId="10" borderId="11" xfId="2" applyNumberFormat="1" applyFont="1" applyFill="1" applyBorder="1"/>
    <xf numFmtId="49" fontId="37" fillId="10" borderId="12" xfId="2" applyNumberFormat="1" applyFont="1" applyFill="1" applyBorder="1"/>
    <xf numFmtId="0" fontId="37" fillId="0" borderId="0" xfId="2" applyFont="1" applyBorder="1" applyAlignment="1">
      <alignment horizontal="center"/>
    </xf>
    <xf numFmtId="0" fontId="37" fillId="0" borderId="3" xfId="2" applyFont="1" applyBorder="1" applyAlignment="1">
      <alignment horizontal="center"/>
    </xf>
    <xf numFmtId="0" fontId="37" fillId="0" borderId="24" xfId="2" applyFont="1" applyBorder="1"/>
    <xf numFmtId="0" fontId="37" fillId="0" borderId="5" xfId="2" applyFont="1" applyBorder="1"/>
    <xf numFmtId="0" fontId="37" fillId="0" borderId="2" xfId="2" applyFont="1" applyBorder="1"/>
    <xf numFmtId="0" fontId="48" fillId="0" borderId="0" xfId="2" applyFont="1" applyAlignment="1">
      <alignment wrapText="1"/>
    </xf>
    <xf numFmtId="0" fontId="37" fillId="0" borderId="0" xfId="2" applyFont="1" applyAlignment="1">
      <alignment wrapText="1"/>
    </xf>
    <xf numFmtId="0" fontId="36" fillId="0" borderId="8" xfId="2" applyFont="1" applyBorder="1" applyAlignment="1">
      <alignment horizontal="center" vertical="center"/>
    </xf>
    <xf numFmtId="0" fontId="48" fillId="0" borderId="0" xfId="2" applyFont="1" applyAlignment="1">
      <alignment vertical="center"/>
    </xf>
    <xf numFmtId="0" fontId="48" fillId="0" borderId="0" xfId="2" applyFont="1" applyAlignment="1">
      <alignment horizontal="center"/>
    </xf>
    <xf numFmtId="0" fontId="37" fillId="0" borderId="0" xfId="2" applyFont="1" applyAlignment="1">
      <alignment horizontal="center"/>
    </xf>
    <xf numFmtId="0" fontId="48" fillId="0" borderId="0" xfId="2" applyFont="1" applyAlignment="1">
      <alignment vertical="center" wrapText="1"/>
    </xf>
    <xf numFmtId="0" fontId="0" fillId="0" borderId="0" xfId="0" applyAlignment="1">
      <alignment vertical="center" wrapText="1"/>
    </xf>
    <xf numFmtId="0" fontId="37" fillId="0" borderId="0" xfId="2" applyFont="1" applyAlignment="1">
      <alignment vertical="center" wrapText="1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vertical="center"/>
    </xf>
    <xf numFmtId="0" fontId="1" fillId="0" borderId="0" xfId="4" applyAlignment="1">
      <alignment wrapText="1"/>
    </xf>
    <xf numFmtId="0" fontId="1" fillId="0" borderId="0" xfId="4" applyAlignment="1">
      <alignment horizontal="center" vertical="center"/>
    </xf>
    <xf numFmtId="0" fontId="1" fillId="0" borderId="82" xfId="4" applyBorder="1" applyAlignment="1">
      <alignment wrapText="1"/>
    </xf>
    <xf numFmtId="0" fontId="1" fillId="0" borderId="82" xfId="4" applyBorder="1" applyAlignment="1">
      <alignment horizontal="center" vertical="center"/>
    </xf>
    <xf numFmtId="0" fontId="1" fillId="0" borderId="81" xfId="4" applyBorder="1" applyAlignment="1">
      <alignment wrapText="1"/>
    </xf>
    <xf numFmtId="0" fontId="1" fillId="0" borderId="83" xfId="4" applyBorder="1" applyAlignment="1">
      <alignment horizontal="center" vertical="center"/>
    </xf>
    <xf numFmtId="0" fontId="44" fillId="0" borderId="0" xfId="4" applyFont="1" applyAlignment="1">
      <alignment horizontal="center"/>
    </xf>
    <xf numFmtId="0" fontId="43" fillId="18" borderId="82" xfId="4" applyFont="1" applyFill="1" applyBorder="1" applyAlignment="1">
      <alignment horizontal="center"/>
    </xf>
    <xf numFmtId="0" fontId="43" fillId="18" borderId="82" xfId="4" applyFont="1" applyFill="1" applyBorder="1" applyAlignment="1">
      <alignment horizontal="center" vertical="center"/>
    </xf>
    <xf numFmtId="49" fontId="37" fillId="0" borderId="82" xfId="2" applyNumberFormat="1" applyFont="1" applyBorder="1" applyAlignment="1">
      <alignment horizontal="center" vertical="center"/>
    </xf>
    <xf numFmtId="49" fontId="37" fillId="8" borderId="82" xfId="2" applyNumberFormat="1" applyFont="1" applyFill="1" applyBorder="1" applyAlignment="1">
      <alignment horizontal="center" vertical="center"/>
    </xf>
    <xf numFmtId="49" fontId="37" fillId="5" borderId="82" xfId="2" applyNumberFormat="1" applyFont="1" applyFill="1" applyBorder="1" applyAlignment="1">
      <alignment horizontal="center" vertical="center"/>
    </xf>
    <xf numFmtId="49" fontId="37" fillId="6" borderId="82" xfId="2" applyNumberFormat="1" applyFont="1" applyFill="1" applyBorder="1" applyAlignment="1">
      <alignment horizontal="center" vertical="center"/>
    </xf>
    <xf numFmtId="49" fontId="37" fillId="10" borderId="82" xfId="2" applyNumberFormat="1" applyFont="1" applyFill="1" applyBorder="1"/>
    <xf numFmtId="0" fontId="37" fillId="0" borderId="13" xfId="2" applyFont="1" applyBorder="1" applyAlignment="1">
      <alignment horizontal="center" vertical="center" wrapText="1"/>
    </xf>
    <xf numFmtId="0" fontId="37" fillId="0" borderId="14" xfId="2" applyFont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 wrapText="1"/>
    </xf>
    <xf numFmtId="0" fontId="38" fillId="12" borderId="13" xfId="2" applyFont="1" applyFill="1" applyBorder="1" applyAlignment="1">
      <alignment horizontal="center" vertical="center" wrapText="1"/>
    </xf>
    <xf numFmtId="0" fontId="38" fillId="12" borderId="15" xfId="2" applyFont="1" applyFill="1" applyBorder="1" applyAlignment="1">
      <alignment horizontal="center" vertical="center" wrapText="1"/>
    </xf>
    <xf numFmtId="49" fontId="37" fillId="0" borderId="16" xfId="2" applyNumberFormat="1" applyFont="1" applyBorder="1" applyAlignment="1">
      <alignment horizontal="center" textRotation="90"/>
    </xf>
    <xf numFmtId="49" fontId="37" fillId="0" borderId="17" xfId="2" applyNumberFormat="1" applyFont="1" applyBorder="1" applyAlignment="1">
      <alignment horizontal="center" textRotation="90"/>
    </xf>
    <xf numFmtId="49" fontId="37" fillId="0" borderId="18" xfId="2" applyNumberFormat="1" applyFont="1" applyBorder="1" applyAlignment="1">
      <alignment horizontal="center"/>
    </xf>
    <xf numFmtId="49" fontId="37" fillId="0" borderId="19" xfId="2" applyNumberFormat="1" applyFont="1" applyBorder="1" applyAlignment="1">
      <alignment horizontal="center"/>
    </xf>
    <xf numFmtId="0" fontId="36" fillId="0" borderId="22" xfId="2" applyFont="1" applyBorder="1" applyAlignment="1">
      <alignment horizontal="center"/>
    </xf>
    <xf numFmtId="0" fontId="36" fillId="0" borderId="20" xfId="2" applyFont="1" applyBorder="1" applyAlignment="1">
      <alignment horizontal="center"/>
    </xf>
    <xf numFmtId="0" fontId="36" fillId="0" borderId="21" xfId="2" applyFont="1" applyBorder="1" applyAlignment="1">
      <alignment horizontal="center"/>
    </xf>
    <xf numFmtId="0" fontId="37" fillId="0" borderId="13" xfId="2" applyFont="1" applyBorder="1" applyAlignment="1">
      <alignment horizontal="left" vertical="center" wrapText="1" indent="1"/>
    </xf>
    <xf numFmtId="0" fontId="37" fillId="0" borderId="14" xfId="2" applyFont="1" applyBorder="1" applyAlignment="1">
      <alignment horizontal="left" vertical="center" wrapText="1" indent="1"/>
    </xf>
    <xf numFmtId="0" fontId="37" fillId="0" borderId="15" xfId="2" applyFont="1" applyBorder="1" applyAlignment="1">
      <alignment horizontal="left" vertical="center" wrapText="1" indent="1"/>
    </xf>
    <xf numFmtId="0" fontId="37" fillId="0" borderId="13" xfId="2" applyFont="1" applyBorder="1" applyAlignment="1">
      <alignment horizontal="center" vertical="center"/>
    </xf>
    <xf numFmtId="0" fontId="37" fillId="0" borderId="14" xfId="2" applyFont="1" applyBorder="1" applyAlignment="1">
      <alignment horizontal="center" vertical="center"/>
    </xf>
    <xf numFmtId="0" fontId="37" fillId="0" borderId="15" xfId="2" applyFont="1" applyBorder="1" applyAlignment="1">
      <alignment horizontal="center" vertical="center"/>
    </xf>
    <xf numFmtId="0" fontId="37" fillId="0" borderId="82" xfId="2" applyFont="1" applyBorder="1" applyAlignment="1">
      <alignment horizontal="center" vertical="center" wrapText="1"/>
    </xf>
    <xf numFmtId="164" fontId="37" fillId="0" borderId="13" xfId="2" applyNumberFormat="1" applyFont="1" applyBorder="1" applyAlignment="1">
      <alignment horizontal="center" vertical="center" wrapText="1"/>
    </xf>
    <xf numFmtId="164" fontId="37" fillId="0" borderId="14" xfId="2" applyNumberFormat="1" applyFont="1" applyBorder="1" applyAlignment="1">
      <alignment horizontal="center" vertical="center" wrapText="1"/>
    </xf>
    <xf numFmtId="164" fontId="37" fillId="0" borderId="15" xfId="2" applyNumberFormat="1" applyFont="1" applyBorder="1" applyAlignment="1">
      <alignment horizontal="center" vertical="center" wrapText="1"/>
    </xf>
    <xf numFmtId="0" fontId="37" fillId="0" borderId="13" xfId="0" applyFont="1" applyFill="1" applyBorder="1" applyAlignment="1">
      <alignment horizontal="center" vertical="center" wrapText="1"/>
    </xf>
    <xf numFmtId="0" fontId="37" fillId="0" borderId="14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37" fillId="0" borderId="23" xfId="2" applyFont="1" applyBorder="1" applyAlignment="1">
      <alignment horizontal="center" vertical="center" wrapText="1"/>
    </xf>
    <xf numFmtId="0" fontId="37" fillId="0" borderId="24" xfId="2" applyFont="1" applyBorder="1" applyAlignment="1">
      <alignment horizontal="center" vertical="center" wrapText="1"/>
    </xf>
    <xf numFmtId="0" fontId="38" fillId="12" borderId="8" xfId="2" applyFont="1" applyFill="1" applyBorder="1" applyAlignment="1">
      <alignment horizontal="center" vertical="center"/>
    </xf>
    <xf numFmtId="0" fontId="38" fillId="12" borderId="13" xfId="2" applyFont="1" applyFill="1" applyBorder="1" applyAlignment="1">
      <alignment horizontal="center" vertical="center"/>
    </xf>
    <xf numFmtId="0" fontId="38" fillId="12" borderId="14" xfId="2" applyFont="1" applyFill="1" applyBorder="1" applyAlignment="1">
      <alignment horizontal="center" vertical="center"/>
    </xf>
    <xf numFmtId="0" fontId="38" fillId="12" borderId="15" xfId="2" applyFont="1" applyFill="1" applyBorder="1" applyAlignment="1">
      <alignment horizontal="center" vertical="center"/>
    </xf>
    <xf numFmtId="0" fontId="38" fillId="12" borderId="8" xfId="2" applyFont="1" applyFill="1" applyBorder="1" applyAlignment="1">
      <alignment horizontal="center" vertical="center" wrapText="1"/>
    </xf>
    <xf numFmtId="0" fontId="38" fillId="12" borderId="82" xfId="2" applyFont="1" applyFill="1" applyBorder="1" applyAlignment="1">
      <alignment horizontal="center" vertical="center" wrapText="1"/>
    </xf>
    <xf numFmtId="0" fontId="38" fillId="12" borderId="82" xfId="2" applyFont="1" applyFill="1" applyBorder="1" applyAlignment="1">
      <alignment horizontal="center" vertical="center"/>
    </xf>
    <xf numFmtId="0" fontId="38" fillId="12" borderId="14" xfId="2" applyFont="1" applyFill="1" applyBorder="1" applyAlignment="1">
      <alignment horizontal="center" vertical="center" wrapText="1"/>
    </xf>
    <xf numFmtId="0" fontId="38" fillId="12" borderId="22" xfId="2" applyFont="1" applyFill="1" applyBorder="1" applyAlignment="1">
      <alignment horizontal="center" vertical="center" wrapText="1"/>
    </xf>
    <xf numFmtId="0" fontId="38" fillId="12" borderId="20" xfId="2" applyFont="1" applyFill="1" applyBorder="1" applyAlignment="1">
      <alignment horizontal="center" vertical="center" wrapText="1"/>
    </xf>
    <xf numFmtId="0" fontId="38" fillId="12" borderId="21" xfId="2" applyFont="1" applyFill="1" applyBorder="1" applyAlignment="1">
      <alignment horizontal="center" vertical="center" wrapText="1"/>
    </xf>
    <xf numFmtId="0" fontId="48" fillId="0" borderId="82" xfId="2" applyFont="1" applyBorder="1" applyAlignment="1">
      <alignment horizontal="center"/>
    </xf>
    <xf numFmtId="0" fontId="49" fillId="0" borderId="82" xfId="2" applyFont="1" applyBorder="1" applyAlignment="1">
      <alignment horizontal="center" vertical="center"/>
    </xf>
    <xf numFmtId="0" fontId="48" fillId="0" borderId="82" xfId="2" applyFont="1" applyBorder="1" applyAlignment="1">
      <alignment horizontal="center" vertical="center"/>
    </xf>
    <xf numFmtId="0" fontId="46" fillId="11" borderId="82" xfId="1" applyFont="1" applyFill="1" applyBorder="1" applyAlignment="1">
      <alignment horizontal="center" vertical="center"/>
    </xf>
    <xf numFmtId="0" fontId="4" fillId="11" borderId="82" xfId="1" applyFont="1" applyFill="1" applyBorder="1" applyAlignment="1">
      <alignment horizontal="center" vertical="center"/>
    </xf>
    <xf numFmtId="0" fontId="50" fillId="0" borderId="80" xfId="0" applyFont="1" applyBorder="1" applyAlignment="1">
      <alignment horizontal="center"/>
    </xf>
    <xf numFmtId="0" fontId="50" fillId="0" borderId="7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5" xfId="0" applyFont="1" applyBorder="1" applyAlignment="1">
      <alignment horizontal="center"/>
    </xf>
    <xf numFmtId="0" fontId="48" fillId="0" borderId="83" xfId="2" applyFont="1" applyBorder="1" applyAlignment="1">
      <alignment horizontal="center"/>
    </xf>
    <xf numFmtId="0" fontId="48" fillId="0" borderId="81" xfId="2" applyFont="1" applyBorder="1" applyAlignment="1">
      <alignment horizontal="center"/>
    </xf>
    <xf numFmtId="0" fontId="36" fillId="0" borderId="8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50" fillId="0" borderId="82" xfId="0" applyFont="1" applyBorder="1" applyAlignment="1">
      <alignment horizontal="center"/>
    </xf>
    <xf numFmtId="0" fontId="48" fillId="0" borderId="20" xfId="2" applyFont="1" applyBorder="1" applyAlignment="1">
      <alignment horizontal="center"/>
    </xf>
    <xf numFmtId="0" fontId="36" fillId="0" borderId="82" xfId="0" applyFont="1" applyBorder="1" applyAlignment="1">
      <alignment horizontal="center" vertical="center" wrapText="1"/>
    </xf>
    <xf numFmtId="14" fontId="36" fillId="0" borderId="82" xfId="0" applyNumberFormat="1" applyFont="1" applyBorder="1" applyAlignment="1">
      <alignment horizontal="center" vertical="center" wrapText="1"/>
    </xf>
    <xf numFmtId="0" fontId="38" fillId="12" borderId="25" xfId="2" applyFont="1" applyFill="1" applyBorder="1" applyAlignment="1">
      <alignment horizontal="center" vertical="center"/>
    </xf>
    <xf numFmtId="0" fontId="38" fillId="12" borderId="1" xfId="2" applyFont="1" applyFill="1" applyBorder="1" applyAlignment="1">
      <alignment horizontal="center" vertical="center"/>
    </xf>
    <xf numFmtId="0" fontId="38" fillId="12" borderId="2" xfId="2" applyFont="1" applyFill="1" applyBorder="1" applyAlignment="1">
      <alignment horizontal="center" vertical="center"/>
    </xf>
    <xf numFmtId="0" fontId="38" fillId="12" borderId="23" xfId="2" applyFont="1" applyFill="1" applyBorder="1" applyAlignment="1">
      <alignment horizontal="center" vertical="center"/>
    </xf>
    <xf numFmtId="0" fontId="38" fillId="12" borderId="0" xfId="2" applyFont="1" applyFill="1" applyBorder="1" applyAlignment="1">
      <alignment horizontal="center" vertical="center"/>
    </xf>
    <xf numFmtId="0" fontId="38" fillId="12" borderId="3" xfId="2" applyFont="1" applyFill="1" applyBorder="1" applyAlignment="1">
      <alignment horizontal="center" vertical="center"/>
    </xf>
    <xf numFmtId="0" fontId="38" fillId="12" borderId="24" xfId="2" applyFont="1" applyFill="1" applyBorder="1" applyAlignment="1">
      <alignment horizontal="center" vertical="center"/>
    </xf>
    <xf numFmtId="0" fontId="38" fillId="12" borderId="4" xfId="2" applyFont="1" applyFill="1" applyBorder="1" applyAlignment="1">
      <alignment horizontal="center" vertical="center"/>
    </xf>
    <xf numFmtId="0" fontId="38" fillId="12" borderId="5" xfId="2" applyFont="1" applyFill="1" applyBorder="1" applyAlignment="1">
      <alignment horizontal="center" vertical="center"/>
    </xf>
    <xf numFmtId="0" fontId="38" fillId="13" borderId="81" xfId="2" applyFont="1" applyFill="1" applyBorder="1" applyAlignment="1">
      <alignment horizontal="center" vertical="center" wrapText="1"/>
    </xf>
    <xf numFmtId="0" fontId="38" fillId="14" borderId="8" xfId="2" applyFont="1" applyFill="1" applyBorder="1" applyAlignment="1">
      <alignment horizontal="center" vertical="center" wrapText="1"/>
    </xf>
    <xf numFmtId="0" fontId="38" fillId="14" borderId="82" xfId="2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37" fillId="5" borderId="13" xfId="2" applyFont="1" applyFill="1" applyBorder="1" applyAlignment="1">
      <alignment horizontal="center" vertical="center" wrapText="1"/>
    </xf>
    <xf numFmtId="0" fontId="37" fillId="5" borderId="14" xfId="2" applyFont="1" applyFill="1" applyBorder="1" applyAlignment="1">
      <alignment horizontal="center" vertical="center" wrapText="1"/>
    </xf>
    <xf numFmtId="0" fontId="37" fillId="5" borderId="15" xfId="2" applyFont="1" applyFill="1" applyBorder="1" applyAlignment="1">
      <alignment horizontal="center" vertical="center" wrapText="1"/>
    </xf>
    <xf numFmtId="0" fontId="37" fillId="0" borderId="13" xfId="2" applyFont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7" fillId="0" borderId="15" xfId="2" applyFont="1" applyBorder="1" applyAlignment="1">
      <alignment horizontal="center"/>
    </xf>
    <xf numFmtId="0" fontId="44" fillId="0" borderId="0" xfId="4" applyFont="1" applyAlignment="1">
      <alignment horizontal="center"/>
    </xf>
    <xf numFmtId="0" fontId="44" fillId="15" borderId="83" xfId="4" applyFont="1" applyFill="1" applyBorder="1" applyAlignment="1">
      <alignment horizontal="center" vertical="center"/>
    </xf>
    <xf numFmtId="0" fontId="44" fillId="15" borderId="81" xfId="4" applyFont="1" applyFill="1" applyBorder="1" applyAlignment="1">
      <alignment horizontal="center" vertical="center"/>
    </xf>
    <xf numFmtId="0" fontId="9" fillId="0" borderId="78" xfId="2" applyFont="1" applyBorder="1" applyAlignment="1">
      <alignment horizontal="center" vertical="center" wrapText="1"/>
    </xf>
    <xf numFmtId="0" fontId="9" fillId="0" borderId="73" xfId="2" applyFont="1" applyBorder="1" applyAlignment="1">
      <alignment horizontal="center" vertical="center" wrapText="1"/>
    </xf>
    <xf numFmtId="0" fontId="36" fillId="0" borderId="0" xfId="2" applyFont="1" applyFill="1" applyBorder="1" applyAlignment="1">
      <alignment horizontal="center"/>
    </xf>
    <xf numFmtId="0" fontId="27" fillId="0" borderId="65" xfId="2" applyFont="1" applyFill="1" applyBorder="1" applyAlignment="1">
      <alignment horizontal="center" vertical="center" textRotation="90" wrapText="1"/>
    </xf>
    <xf numFmtId="0" fontId="9" fillId="0" borderId="46" xfId="2" applyFont="1" applyBorder="1" applyAlignment="1">
      <alignment horizontal="center" vertical="center" wrapText="1"/>
    </xf>
    <xf numFmtId="0" fontId="9" fillId="0" borderId="67" xfId="2" applyFont="1" applyBorder="1" applyAlignment="1">
      <alignment horizontal="center" vertical="center" wrapText="1"/>
    </xf>
    <xf numFmtId="0" fontId="9" fillId="0" borderId="47" xfId="2" quotePrefix="1" applyFont="1" applyBorder="1" applyAlignment="1">
      <alignment horizontal="center" vertical="center" wrapText="1"/>
    </xf>
    <xf numFmtId="0" fontId="9" fillId="0" borderId="19" xfId="2" applyFont="1" applyBorder="1" applyAlignment="1">
      <alignment horizontal="center" vertical="center" wrapText="1"/>
    </xf>
    <xf numFmtId="0" fontId="12" fillId="2" borderId="41" xfId="2" applyFont="1" applyFill="1" applyBorder="1" applyAlignment="1">
      <alignment horizontal="left" vertical="center"/>
    </xf>
    <xf numFmtId="0" fontId="9" fillId="0" borderId="37" xfId="2" applyFont="1" applyBorder="1" applyAlignment="1">
      <alignment horizontal="left" vertical="center" wrapText="1"/>
    </xf>
    <xf numFmtId="0" fontId="9" fillId="0" borderId="38" xfId="2" applyFont="1" applyBorder="1" applyAlignment="1">
      <alignment horizontal="left" vertical="center" wrapText="1"/>
    </xf>
    <xf numFmtId="0" fontId="24" fillId="17" borderId="41" xfId="2" applyFont="1" applyFill="1" applyBorder="1" applyAlignment="1">
      <alignment horizontal="left" vertical="center"/>
    </xf>
    <xf numFmtId="0" fontId="13" fillId="0" borderId="55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7" xfId="2" applyFont="1" applyBorder="1" applyAlignment="1">
      <alignment horizontal="center"/>
    </xf>
    <xf numFmtId="0" fontId="26" fillId="0" borderId="59" xfId="2" applyFont="1" applyFill="1" applyBorder="1" applyAlignment="1">
      <alignment horizontal="center" vertical="center" wrapText="1"/>
    </xf>
    <xf numFmtId="0" fontId="26" fillId="0" borderId="60" xfId="2" applyFont="1" applyFill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8" fillId="0" borderId="30" xfId="2" applyFont="1" applyBorder="1" applyAlignment="1">
      <alignment horizontal="left" vertical="top" wrapText="1"/>
    </xf>
    <xf numFmtId="0" fontId="8" fillId="0" borderId="31" xfId="2" applyFont="1" applyBorder="1" applyAlignment="1">
      <alignment horizontal="left" vertical="top" wrapText="1"/>
    </xf>
    <xf numFmtId="0" fontId="8" fillId="0" borderId="32" xfId="2" applyFont="1" applyBorder="1" applyAlignment="1">
      <alignment horizontal="left" vertical="top" wrapText="1"/>
    </xf>
    <xf numFmtId="0" fontId="8" fillId="0" borderId="34" xfId="2" applyFont="1" applyBorder="1" applyAlignment="1">
      <alignment horizontal="left" vertical="top" wrapText="1"/>
    </xf>
    <xf numFmtId="0" fontId="8" fillId="0" borderId="0" xfId="2" applyFont="1" applyBorder="1" applyAlignment="1">
      <alignment horizontal="left" vertical="top" wrapText="1"/>
    </xf>
    <xf numFmtId="0" fontId="8" fillId="0" borderId="35" xfId="2" applyFont="1" applyBorder="1" applyAlignment="1">
      <alignment horizontal="left" vertical="top" wrapText="1"/>
    </xf>
    <xf numFmtId="0" fontId="8" fillId="0" borderId="50" xfId="2" applyFont="1" applyBorder="1" applyAlignment="1">
      <alignment horizontal="left" vertical="top" wrapText="1"/>
    </xf>
    <xf numFmtId="0" fontId="8" fillId="0" borderId="51" xfId="2" applyFont="1" applyBorder="1" applyAlignment="1">
      <alignment horizontal="left" vertical="top" wrapText="1"/>
    </xf>
    <xf numFmtId="0" fontId="8" fillId="0" borderId="52" xfId="2" applyFont="1" applyBorder="1" applyAlignment="1">
      <alignment horizontal="left" vertical="top" wrapText="1"/>
    </xf>
    <xf numFmtId="0" fontId="12" fillId="0" borderId="22" xfId="2" applyFont="1" applyBorder="1" applyAlignment="1">
      <alignment horizontal="center"/>
    </xf>
    <xf numFmtId="0" fontId="12" fillId="0" borderId="20" xfId="2" applyFont="1" applyBorder="1" applyAlignment="1">
      <alignment horizontal="center"/>
    </xf>
    <xf numFmtId="0" fontId="12" fillId="0" borderId="21" xfId="2" applyFont="1" applyBorder="1" applyAlignment="1">
      <alignment horizontal="center"/>
    </xf>
    <xf numFmtId="0" fontId="28" fillId="0" borderId="10" xfId="2" applyFont="1" applyBorder="1" applyAlignment="1">
      <alignment horizontal="right" vertical="center" textRotation="90"/>
    </xf>
    <xf numFmtId="0" fontId="7" fillId="0" borderId="28" xfId="2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 wrapText="1"/>
    </xf>
    <xf numFmtId="0" fontId="7" fillId="0" borderId="53" xfId="2" applyFont="1" applyBorder="1" applyAlignment="1">
      <alignment horizontal="center" vertical="top" wrapText="1"/>
    </xf>
    <xf numFmtId="0" fontId="26" fillId="0" borderId="54" xfId="2" applyFont="1" applyFill="1" applyBorder="1" applyAlignment="1">
      <alignment horizontal="center" vertical="center" wrapText="1"/>
    </xf>
    <xf numFmtId="0" fontId="26" fillId="0" borderId="58" xfId="2" applyFont="1" applyFill="1" applyBorder="1" applyAlignment="1">
      <alignment horizontal="center" vertical="center" wrapText="1"/>
    </xf>
    <xf numFmtId="0" fontId="13" fillId="0" borderId="54" xfId="2" applyFont="1" applyBorder="1" applyAlignment="1">
      <alignment horizontal="center"/>
    </xf>
    <xf numFmtId="0" fontId="13" fillId="0" borderId="58" xfId="2" applyFont="1" applyBorder="1" applyAlignment="1">
      <alignment horizontal="center"/>
    </xf>
    <xf numFmtId="0" fontId="13" fillId="0" borderId="0" xfId="2" applyFont="1" applyBorder="1" applyAlignment="1">
      <alignment horizontal="center" vertical="top"/>
    </xf>
    <xf numFmtId="0" fontId="15" fillId="0" borderId="0" xfId="2" applyFont="1" applyBorder="1" applyAlignment="1">
      <alignment horizontal="center" vertical="top"/>
    </xf>
    <xf numFmtId="0" fontId="15" fillId="0" borderId="33" xfId="2" applyFont="1" applyBorder="1" applyAlignment="1">
      <alignment horizontal="center" vertical="top"/>
    </xf>
    <xf numFmtId="0" fontId="17" fillId="3" borderId="36" xfId="2" applyFont="1" applyFill="1" applyBorder="1" applyAlignment="1">
      <alignment horizontal="left" vertical="center" wrapText="1"/>
    </xf>
    <xf numFmtId="0" fontId="17" fillId="3" borderId="39" xfId="2" applyFont="1" applyFill="1" applyBorder="1" applyAlignment="1">
      <alignment horizontal="left" vertical="center" wrapText="1"/>
    </xf>
    <xf numFmtId="0" fontId="18" fillId="0" borderId="37" xfId="2" applyFont="1" applyBorder="1" applyAlignment="1">
      <alignment horizontal="left" vertical="center" wrapText="1"/>
    </xf>
    <xf numFmtId="0" fontId="18" fillId="0" borderId="38" xfId="2" applyFont="1" applyBorder="1" applyAlignment="1">
      <alignment horizontal="left" vertical="center" wrapText="1"/>
    </xf>
    <xf numFmtId="0" fontId="12" fillId="16" borderId="41" xfId="2" applyFont="1" applyFill="1" applyBorder="1" applyAlignment="1">
      <alignment horizontal="left" vertical="center"/>
    </xf>
    <xf numFmtId="0" fontId="20" fillId="0" borderId="37" xfId="2" applyFont="1" applyBorder="1" applyAlignment="1">
      <alignment horizontal="left" vertical="center" wrapText="1"/>
    </xf>
    <xf numFmtId="0" fontId="5" fillId="0" borderId="38" xfId="2" applyFont="1" applyBorder="1" applyAlignment="1">
      <alignment horizontal="left" vertical="center" wrapText="1"/>
    </xf>
    <xf numFmtId="0" fontId="5" fillId="0" borderId="37" xfId="2" applyFont="1" applyBorder="1" applyAlignment="1">
      <alignment horizontal="left" vertical="center" wrapText="1"/>
    </xf>
    <xf numFmtId="0" fontId="39" fillId="0" borderId="0" xfId="0" applyFont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image" Target="../media/image7.png"/><Relationship Id="rId7" Type="http://schemas.openxmlformats.org/officeDocument/2006/relationships/image" Target="../media/image11.jpeg"/><Relationship Id="rId2" Type="http://schemas.openxmlformats.org/officeDocument/2006/relationships/image" Target="../media/image6.pn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5" Type="http://schemas.openxmlformats.org/officeDocument/2006/relationships/image" Target="../media/image9.jpeg"/><Relationship Id="rId10" Type="http://schemas.openxmlformats.org/officeDocument/2006/relationships/image" Target="../media/image14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404813</xdr:colOff>
      <xdr:row>0</xdr:row>
      <xdr:rowOff>127000</xdr:rowOff>
    </xdr:from>
    <xdr:to>
      <xdr:col>4</xdr:col>
      <xdr:colOff>541338</xdr:colOff>
      <xdr:row>4</xdr:row>
      <xdr:rowOff>208775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3" y="127000"/>
          <a:ext cx="5502275" cy="875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6</xdr:row>
      <xdr:rowOff>115773</xdr:rowOff>
    </xdr:from>
    <xdr:ext cx="4233863" cy="3316111"/>
    <xdr:pic>
      <xdr:nvPicPr>
        <xdr:cNvPr id="2" name="Picture 1" descr="http://3.bp.blogspot.com/-NSpL1BV7hWI/UkS0_g_xzGI/AAAAAAAABe8/oyjnRLW-vCk/s1600/Hirarki+Pengendalian+Resiko+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258773"/>
          <a:ext cx="4233863" cy="3316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381000</xdr:rowOff>
    </xdr:from>
    <xdr:to>
      <xdr:col>22</xdr:col>
      <xdr:colOff>0</xdr:colOff>
      <xdr:row>16</xdr:row>
      <xdr:rowOff>0</xdr:rowOff>
    </xdr:to>
    <xdr:sp macro="" textlink="">
      <xdr:nvSpPr>
        <xdr:cNvPr id="10302" name="Line 63">
          <a:extLst>
            <a:ext uri="{FF2B5EF4-FFF2-40B4-BE49-F238E27FC236}">
              <a16:creationId xmlns:a16="http://schemas.microsoft.com/office/drawing/2014/main" id="{00000000-0008-0000-0200-00003E280000}"/>
            </a:ext>
          </a:extLst>
        </xdr:cNvPr>
        <xdr:cNvSpPr>
          <a:spLocks noChangeShapeType="1"/>
        </xdr:cNvSpPr>
      </xdr:nvSpPr>
      <xdr:spPr bwMode="auto">
        <a:xfrm>
          <a:off x="28651200" y="1181100"/>
          <a:ext cx="0" cy="4676775"/>
        </a:xfrm>
        <a:prstGeom prst="line">
          <a:avLst/>
        </a:prstGeom>
        <a:noFill/>
        <a:ln w="38100">
          <a:solidFill>
            <a:srgbClr val="8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</xdr:colOff>
      <xdr:row>4</xdr:row>
      <xdr:rowOff>428625</xdr:rowOff>
    </xdr:from>
    <xdr:to>
      <xdr:col>22</xdr:col>
      <xdr:colOff>0</xdr:colOff>
      <xdr:row>4</xdr:row>
      <xdr:rowOff>485775</xdr:rowOff>
    </xdr:to>
    <xdr:sp macro="" textlink="">
      <xdr:nvSpPr>
        <xdr:cNvPr id="10303" name="Line 59">
          <a:extLst>
            <a:ext uri="{FF2B5EF4-FFF2-40B4-BE49-F238E27FC236}">
              <a16:creationId xmlns:a16="http://schemas.microsoft.com/office/drawing/2014/main" id="{00000000-0008-0000-0200-00003F280000}"/>
            </a:ext>
          </a:extLst>
        </xdr:cNvPr>
        <xdr:cNvSpPr>
          <a:spLocks noChangeShapeType="1"/>
        </xdr:cNvSpPr>
      </xdr:nvSpPr>
      <xdr:spPr bwMode="auto">
        <a:xfrm flipV="1">
          <a:off x="27108150" y="1228725"/>
          <a:ext cx="1543050" cy="57150"/>
        </a:xfrm>
        <a:prstGeom prst="line">
          <a:avLst/>
        </a:prstGeom>
        <a:noFill/>
        <a:ln w="28575">
          <a:solidFill>
            <a:srgbClr val="FF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57150</xdr:colOff>
      <xdr:row>6</xdr:row>
      <xdr:rowOff>333375</xdr:rowOff>
    </xdr:from>
    <xdr:to>
      <xdr:col>22</xdr:col>
      <xdr:colOff>0</xdr:colOff>
      <xdr:row>6</xdr:row>
      <xdr:rowOff>381000</xdr:rowOff>
    </xdr:to>
    <xdr:sp macro="" textlink="">
      <xdr:nvSpPr>
        <xdr:cNvPr id="10304" name="Line 60">
          <a:extLst>
            <a:ext uri="{FF2B5EF4-FFF2-40B4-BE49-F238E27FC236}">
              <a16:creationId xmlns:a16="http://schemas.microsoft.com/office/drawing/2014/main" id="{00000000-0008-0000-0200-000040280000}"/>
            </a:ext>
          </a:extLst>
        </xdr:cNvPr>
        <xdr:cNvSpPr>
          <a:spLocks noChangeShapeType="1"/>
        </xdr:cNvSpPr>
      </xdr:nvSpPr>
      <xdr:spPr bwMode="auto">
        <a:xfrm flipV="1">
          <a:off x="27155775" y="2095500"/>
          <a:ext cx="1495425" cy="47625"/>
        </a:xfrm>
        <a:prstGeom prst="line">
          <a:avLst/>
        </a:prstGeom>
        <a:noFill/>
        <a:ln w="28575">
          <a:solidFill>
            <a:srgbClr val="FFCC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</xdr:row>
      <xdr:rowOff>180975</xdr:rowOff>
    </xdr:from>
    <xdr:to>
      <xdr:col>21</xdr:col>
      <xdr:colOff>942975</xdr:colOff>
      <xdr:row>8</xdr:row>
      <xdr:rowOff>228600</xdr:rowOff>
    </xdr:to>
    <xdr:sp macro="" textlink="">
      <xdr:nvSpPr>
        <xdr:cNvPr id="10305" name="Line 61">
          <a:extLst>
            <a:ext uri="{FF2B5EF4-FFF2-40B4-BE49-F238E27FC236}">
              <a16:creationId xmlns:a16="http://schemas.microsoft.com/office/drawing/2014/main" id="{00000000-0008-0000-0200-000041280000}"/>
            </a:ext>
          </a:extLst>
        </xdr:cNvPr>
        <xdr:cNvSpPr>
          <a:spLocks noChangeShapeType="1"/>
        </xdr:cNvSpPr>
      </xdr:nvSpPr>
      <xdr:spPr bwMode="auto">
        <a:xfrm flipV="1">
          <a:off x="27098625" y="2943225"/>
          <a:ext cx="1400175" cy="38100"/>
        </a:xfrm>
        <a:prstGeom prst="line">
          <a:avLst/>
        </a:prstGeom>
        <a:noFill/>
        <a:ln w="28575">
          <a:solidFill>
            <a:srgbClr val="FFFF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123825</xdr:colOff>
      <xdr:row>10</xdr:row>
      <xdr:rowOff>57150</xdr:rowOff>
    </xdr:from>
    <xdr:to>
      <xdr:col>22</xdr:col>
      <xdr:colOff>9525</xdr:colOff>
      <xdr:row>10</xdr:row>
      <xdr:rowOff>114300</xdr:rowOff>
    </xdr:to>
    <xdr:sp macro="" textlink="">
      <xdr:nvSpPr>
        <xdr:cNvPr id="10306" name="Line 62">
          <a:extLst>
            <a:ext uri="{FF2B5EF4-FFF2-40B4-BE49-F238E27FC236}">
              <a16:creationId xmlns:a16="http://schemas.microsoft.com/office/drawing/2014/main" id="{00000000-0008-0000-0200-000042280000}"/>
            </a:ext>
          </a:extLst>
        </xdr:cNvPr>
        <xdr:cNvSpPr>
          <a:spLocks noChangeShapeType="1"/>
        </xdr:cNvSpPr>
      </xdr:nvSpPr>
      <xdr:spPr bwMode="auto">
        <a:xfrm flipV="1">
          <a:off x="27222450" y="3867150"/>
          <a:ext cx="1438275" cy="57150"/>
        </a:xfrm>
        <a:prstGeom prst="line">
          <a:avLst/>
        </a:prstGeom>
        <a:noFill/>
        <a:ln w="28575">
          <a:solidFill>
            <a:srgbClr val="008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4</xdr:row>
      <xdr:rowOff>0</xdr:rowOff>
    </xdr:from>
    <xdr:to>
      <xdr:col>22</xdr:col>
      <xdr:colOff>0</xdr:colOff>
      <xdr:row>12</xdr:row>
      <xdr:rowOff>76200</xdr:rowOff>
    </xdr:to>
    <xdr:grpSp>
      <xdr:nvGrpSpPr>
        <xdr:cNvPr id="10320" name="Group 96">
          <a:extLst>
            <a:ext uri="{FF2B5EF4-FFF2-40B4-BE49-F238E27FC236}">
              <a16:creationId xmlns:a16="http://schemas.microsoft.com/office/drawing/2014/main" id="{00000000-0008-0000-0200-000050280000}"/>
            </a:ext>
          </a:extLst>
        </xdr:cNvPr>
        <xdr:cNvGrpSpPr>
          <a:grpSpLocks/>
        </xdr:cNvGrpSpPr>
      </xdr:nvGrpSpPr>
      <xdr:grpSpPr bwMode="auto">
        <a:xfrm>
          <a:off x="22183725" y="920750"/>
          <a:ext cx="3327400" cy="3775075"/>
          <a:chOff x="1575" y="99"/>
          <a:chExt cx="319" cy="341"/>
        </a:xfrm>
      </xdr:grpSpPr>
      <xdr:sp macro="" textlink="">
        <xdr:nvSpPr>
          <xdr:cNvPr id="10394" name="Freeform 34">
            <a:extLst>
              <a:ext uri="{FF2B5EF4-FFF2-40B4-BE49-F238E27FC236}">
                <a16:creationId xmlns:a16="http://schemas.microsoft.com/office/drawing/2014/main" id="{00000000-0008-0000-0200-00009A280000}"/>
              </a:ext>
            </a:extLst>
          </xdr:cNvPr>
          <xdr:cNvSpPr>
            <a:spLocks/>
          </xdr:cNvSpPr>
        </xdr:nvSpPr>
        <xdr:spPr bwMode="auto">
          <a:xfrm rot="162965" flipH="1">
            <a:off x="1575" y="347"/>
            <a:ext cx="47" cy="86"/>
          </a:xfrm>
          <a:custGeom>
            <a:avLst/>
            <a:gdLst>
              <a:gd name="T0" fmla="*/ 0 w 363"/>
              <a:gd name="T1" fmla="*/ 0 h 679"/>
              <a:gd name="T2" fmla="*/ 0 w 363"/>
              <a:gd name="T3" fmla="*/ 0 h 679"/>
              <a:gd name="T4" fmla="*/ 0 w 363"/>
              <a:gd name="T5" fmla="*/ 0 h 679"/>
              <a:gd name="T6" fmla="*/ 0 w 363"/>
              <a:gd name="T7" fmla="*/ 0 h 679"/>
              <a:gd name="T8" fmla="*/ 0 w 363"/>
              <a:gd name="T9" fmla="*/ 0 h 67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63"/>
              <a:gd name="T16" fmla="*/ 0 h 679"/>
              <a:gd name="T17" fmla="*/ 363 w 363"/>
              <a:gd name="T18" fmla="*/ 679 h 67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63" h="679">
                <a:moveTo>
                  <a:pt x="166" y="679"/>
                </a:moveTo>
                <a:lnTo>
                  <a:pt x="0" y="140"/>
                </a:lnTo>
                <a:lnTo>
                  <a:pt x="175" y="0"/>
                </a:lnTo>
                <a:lnTo>
                  <a:pt x="363" y="532"/>
                </a:lnTo>
                <a:lnTo>
                  <a:pt x="166" y="679"/>
                </a:lnTo>
                <a:close/>
              </a:path>
            </a:pathLst>
          </a:custGeom>
          <a:solidFill>
            <a:srgbClr val="C4F92D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5" name="Freeform 35">
            <a:extLst>
              <a:ext uri="{FF2B5EF4-FFF2-40B4-BE49-F238E27FC236}">
                <a16:creationId xmlns:a16="http://schemas.microsoft.com/office/drawing/2014/main" id="{00000000-0008-0000-0200-00009B280000}"/>
              </a:ext>
            </a:extLst>
          </xdr:cNvPr>
          <xdr:cNvSpPr>
            <a:spLocks/>
          </xdr:cNvSpPr>
        </xdr:nvSpPr>
        <xdr:spPr bwMode="auto">
          <a:xfrm rot="162965">
            <a:off x="1602" y="302"/>
            <a:ext cx="257" cy="70"/>
          </a:xfrm>
          <a:custGeom>
            <a:avLst/>
            <a:gdLst>
              <a:gd name="T0" fmla="*/ 0 w 2012"/>
              <a:gd name="T1" fmla="*/ 0 h 549"/>
              <a:gd name="T2" fmla="*/ 0 w 2012"/>
              <a:gd name="T3" fmla="*/ 0 h 549"/>
              <a:gd name="T4" fmla="*/ 0 w 2012"/>
              <a:gd name="T5" fmla="*/ 0 h 549"/>
              <a:gd name="T6" fmla="*/ 0 w 2012"/>
              <a:gd name="T7" fmla="*/ 0 h 549"/>
              <a:gd name="T8" fmla="*/ 0 w 2012"/>
              <a:gd name="T9" fmla="*/ 0 h 54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12"/>
              <a:gd name="T16" fmla="*/ 0 h 549"/>
              <a:gd name="T17" fmla="*/ 2012 w 2012"/>
              <a:gd name="T18" fmla="*/ 549 h 54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12" h="549">
                <a:moveTo>
                  <a:pt x="2012" y="221"/>
                </a:moveTo>
                <a:lnTo>
                  <a:pt x="181" y="549"/>
                </a:lnTo>
                <a:lnTo>
                  <a:pt x="0" y="411"/>
                </a:lnTo>
                <a:lnTo>
                  <a:pt x="1633" y="0"/>
                </a:lnTo>
                <a:lnTo>
                  <a:pt x="2012" y="221"/>
                </a:lnTo>
                <a:close/>
              </a:path>
            </a:pathLst>
          </a:custGeom>
          <a:solidFill>
            <a:srgbClr val="87CE06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6" name="Freeform 36">
            <a:extLst>
              <a:ext uri="{FF2B5EF4-FFF2-40B4-BE49-F238E27FC236}">
                <a16:creationId xmlns:a16="http://schemas.microsoft.com/office/drawing/2014/main" id="{00000000-0008-0000-0200-00009C280000}"/>
              </a:ext>
            </a:extLst>
          </xdr:cNvPr>
          <xdr:cNvSpPr>
            <a:spLocks/>
          </xdr:cNvSpPr>
        </xdr:nvSpPr>
        <xdr:spPr bwMode="auto">
          <a:xfrm rot="162965" flipH="1">
            <a:off x="1602" y="329"/>
            <a:ext cx="292" cy="111"/>
          </a:xfrm>
          <a:custGeom>
            <a:avLst/>
            <a:gdLst>
              <a:gd name="T0" fmla="*/ 0 w 2288"/>
              <a:gd name="T1" fmla="*/ 0 h 874"/>
              <a:gd name="T2" fmla="*/ 0 w 2288"/>
              <a:gd name="T3" fmla="*/ 0 h 874"/>
              <a:gd name="T4" fmla="*/ 0 w 2288"/>
              <a:gd name="T5" fmla="*/ 0 h 874"/>
              <a:gd name="T6" fmla="*/ 0 w 2288"/>
              <a:gd name="T7" fmla="*/ 0 h 874"/>
              <a:gd name="T8" fmla="*/ 0 w 2288"/>
              <a:gd name="T9" fmla="*/ 0 h 87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288"/>
              <a:gd name="T16" fmla="*/ 0 h 874"/>
              <a:gd name="T17" fmla="*/ 2288 w 2288"/>
              <a:gd name="T18" fmla="*/ 874 h 87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288" h="874">
                <a:moveTo>
                  <a:pt x="0" y="491"/>
                </a:moveTo>
                <a:lnTo>
                  <a:pt x="2288" y="874"/>
                </a:lnTo>
                <a:lnTo>
                  <a:pt x="2120" y="335"/>
                </a:lnTo>
                <a:lnTo>
                  <a:pt x="298" y="0"/>
                </a:lnTo>
                <a:lnTo>
                  <a:pt x="0" y="491"/>
                </a:lnTo>
                <a:close/>
              </a:path>
            </a:pathLst>
          </a:custGeom>
          <a:solidFill>
            <a:srgbClr val="75B30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7" name="Freeform 37">
            <a:extLst>
              <a:ext uri="{FF2B5EF4-FFF2-40B4-BE49-F238E27FC236}">
                <a16:creationId xmlns:a16="http://schemas.microsoft.com/office/drawing/2014/main" id="{00000000-0008-0000-0200-00009D280000}"/>
              </a:ext>
            </a:extLst>
          </xdr:cNvPr>
          <xdr:cNvSpPr>
            <a:spLocks/>
          </xdr:cNvSpPr>
        </xdr:nvSpPr>
        <xdr:spPr bwMode="auto">
          <a:xfrm rot="162965" flipH="1">
            <a:off x="1607" y="273"/>
            <a:ext cx="45" cy="83"/>
          </a:xfrm>
          <a:custGeom>
            <a:avLst/>
            <a:gdLst>
              <a:gd name="T0" fmla="*/ 0 w 352"/>
              <a:gd name="T1" fmla="*/ 0 h 659"/>
              <a:gd name="T2" fmla="*/ 0 w 352"/>
              <a:gd name="T3" fmla="*/ 0 h 659"/>
              <a:gd name="T4" fmla="*/ 0 w 352"/>
              <a:gd name="T5" fmla="*/ 0 h 659"/>
              <a:gd name="T6" fmla="*/ 0 w 352"/>
              <a:gd name="T7" fmla="*/ 0 h 659"/>
              <a:gd name="T8" fmla="*/ 0 w 352"/>
              <a:gd name="T9" fmla="*/ 0 h 65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2"/>
              <a:gd name="T16" fmla="*/ 0 h 659"/>
              <a:gd name="T17" fmla="*/ 352 w 352"/>
              <a:gd name="T18" fmla="*/ 659 h 65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2" h="659">
                <a:moveTo>
                  <a:pt x="0" y="134"/>
                </a:moveTo>
                <a:lnTo>
                  <a:pt x="174" y="659"/>
                </a:lnTo>
                <a:lnTo>
                  <a:pt x="352" y="524"/>
                </a:lnTo>
                <a:lnTo>
                  <a:pt x="174" y="0"/>
                </a:lnTo>
                <a:lnTo>
                  <a:pt x="0" y="134"/>
                </a:lnTo>
                <a:close/>
              </a:path>
            </a:pathLst>
          </a:custGeom>
          <a:solidFill>
            <a:srgbClr val="FFFF99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8" name="Freeform 38">
            <a:extLst>
              <a:ext uri="{FF2B5EF4-FFF2-40B4-BE49-F238E27FC236}">
                <a16:creationId xmlns:a16="http://schemas.microsoft.com/office/drawing/2014/main" id="{00000000-0008-0000-0200-00009E280000}"/>
              </a:ext>
            </a:extLst>
          </xdr:cNvPr>
          <xdr:cNvSpPr>
            <a:spLocks/>
          </xdr:cNvSpPr>
        </xdr:nvSpPr>
        <xdr:spPr bwMode="auto">
          <a:xfrm rot="162965" flipH="1">
            <a:off x="1632" y="241"/>
            <a:ext cx="187" cy="52"/>
          </a:xfrm>
          <a:custGeom>
            <a:avLst/>
            <a:gdLst>
              <a:gd name="T0" fmla="*/ 0 w 1460"/>
              <a:gd name="T1" fmla="*/ 0 h 412"/>
              <a:gd name="T2" fmla="*/ 0 w 1460"/>
              <a:gd name="T3" fmla="*/ 0 h 412"/>
              <a:gd name="T4" fmla="*/ 0 w 1460"/>
              <a:gd name="T5" fmla="*/ 0 h 412"/>
              <a:gd name="T6" fmla="*/ 0 w 1460"/>
              <a:gd name="T7" fmla="*/ 0 h 412"/>
              <a:gd name="T8" fmla="*/ 0 w 1460"/>
              <a:gd name="T9" fmla="*/ 0 h 41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460"/>
              <a:gd name="T16" fmla="*/ 0 h 412"/>
              <a:gd name="T17" fmla="*/ 1460 w 1460"/>
              <a:gd name="T18" fmla="*/ 412 h 41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460" h="412">
                <a:moveTo>
                  <a:pt x="0" y="151"/>
                </a:moveTo>
                <a:lnTo>
                  <a:pt x="1293" y="412"/>
                </a:lnTo>
                <a:lnTo>
                  <a:pt x="1460" y="287"/>
                </a:lnTo>
                <a:lnTo>
                  <a:pt x="296" y="0"/>
                </a:lnTo>
                <a:lnTo>
                  <a:pt x="0" y="151"/>
                </a:lnTo>
                <a:close/>
              </a:path>
            </a:pathLst>
          </a:custGeom>
          <a:solidFill>
            <a:srgbClr val="E9E4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99" name="Freeform 39">
            <a:extLst>
              <a:ext uri="{FF2B5EF4-FFF2-40B4-BE49-F238E27FC236}">
                <a16:creationId xmlns:a16="http://schemas.microsoft.com/office/drawing/2014/main" id="{00000000-0008-0000-0200-00009F280000}"/>
              </a:ext>
            </a:extLst>
          </xdr:cNvPr>
          <xdr:cNvSpPr>
            <a:spLocks/>
          </xdr:cNvSpPr>
        </xdr:nvSpPr>
        <xdr:spPr bwMode="auto">
          <a:xfrm rot="162965" flipH="1">
            <a:off x="1629" y="261"/>
            <a:ext cx="224" cy="100"/>
          </a:xfrm>
          <a:custGeom>
            <a:avLst/>
            <a:gdLst>
              <a:gd name="T0" fmla="*/ 0 w 1744"/>
              <a:gd name="T1" fmla="*/ 0 h 789"/>
              <a:gd name="T2" fmla="*/ 0 w 1744"/>
              <a:gd name="T3" fmla="*/ 0 h 789"/>
              <a:gd name="T4" fmla="*/ 0 w 1744"/>
              <a:gd name="T5" fmla="*/ 0 h 789"/>
              <a:gd name="T6" fmla="*/ 0 w 1744"/>
              <a:gd name="T7" fmla="*/ 0 h 789"/>
              <a:gd name="T8" fmla="*/ 0 w 1744"/>
              <a:gd name="T9" fmla="*/ 0 h 78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744"/>
              <a:gd name="T16" fmla="*/ 0 h 789"/>
              <a:gd name="T17" fmla="*/ 1744 w 1744"/>
              <a:gd name="T18" fmla="*/ 789 h 78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744" h="789">
                <a:moveTo>
                  <a:pt x="0" y="476"/>
                </a:moveTo>
                <a:lnTo>
                  <a:pt x="1744" y="789"/>
                </a:lnTo>
                <a:lnTo>
                  <a:pt x="1571" y="262"/>
                </a:lnTo>
                <a:lnTo>
                  <a:pt x="283" y="0"/>
                </a:lnTo>
                <a:lnTo>
                  <a:pt x="0" y="476"/>
                </a:lnTo>
                <a:close/>
              </a:path>
            </a:pathLst>
          </a:custGeom>
          <a:solidFill>
            <a:srgbClr val="FFFF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0" name="Freeform 40">
            <a:extLst>
              <a:ext uri="{FF2B5EF4-FFF2-40B4-BE49-F238E27FC236}">
                <a16:creationId xmlns:a16="http://schemas.microsoft.com/office/drawing/2014/main" id="{00000000-0008-0000-0200-0000A0280000}"/>
              </a:ext>
            </a:extLst>
          </xdr:cNvPr>
          <xdr:cNvSpPr>
            <a:spLocks/>
          </xdr:cNvSpPr>
        </xdr:nvSpPr>
        <xdr:spPr bwMode="auto">
          <a:xfrm rot="162965" flipH="1">
            <a:off x="1637" y="202"/>
            <a:ext cx="46" cy="77"/>
          </a:xfrm>
          <a:custGeom>
            <a:avLst/>
            <a:gdLst>
              <a:gd name="T0" fmla="*/ 0 w 358"/>
              <a:gd name="T1" fmla="*/ 0 h 607"/>
              <a:gd name="T2" fmla="*/ 0 w 358"/>
              <a:gd name="T3" fmla="*/ 0 h 607"/>
              <a:gd name="T4" fmla="*/ 0 w 358"/>
              <a:gd name="T5" fmla="*/ 0 h 607"/>
              <a:gd name="T6" fmla="*/ 0 w 358"/>
              <a:gd name="T7" fmla="*/ 0 h 607"/>
              <a:gd name="T8" fmla="*/ 0 w 358"/>
              <a:gd name="T9" fmla="*/ 0 h 6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8"/>
              <a:gd name="T16" fmla="*/ 0 h 607"/>
              <a:gd name="T17" fmla="*/ 358 w 358"/>
              <a:gd name="T18" fmla="*/ 607 h 60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8" h="607">
                <a:moveTo>
                  <a:pt x="191" y="607"/>
                </a:moveTo>
                <a:lnTo>
                  <a:pt x="358" y="494"/>
                </a:lnTo>
                <a:lnTo>
                  <a:pt x="173" y="0"/>
                </a:lnTo>
                <a:lnTo>
                  <a:pt x="0" y="62"/>
                </a:lnTo>
                <a:lnTo>
                  <a:pt x="191" y="607"/>
                </a:lnTo>
                <a:close/>
              </a:path>
            </a:pathLst>
          </a:custGeom>
          <a:solidFill>
            <a:srgbClr val="FFC671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1" name="Freeform 41">
            <a:extLst>
              <a:ext uri="{FF2B5EF4-FFF2-40B4-BE49-F238E27FC236}">
                <a16:creationId xmlns:a16="http://schemas.microsoft.com/office/drawing/2014/main" id="{00000000-0008-0000-0200-0000A1280000}"/>
              </a:ext>
            </a:extLst>
          </xdr:cNvPr>
          <xdr:cNvSpPr>
            <a:spLocks/>
          </xdr:cNvSpPr>
        </xdr:nvSpPr>
        <xdr:spPr bwMode="auto">
          <a:xfrm rot="162965" flipH="1">
            <a:off x="1662" y="186"/>
            <a:ext cx="120" cy="28"/>
          </a:xfrm>
          <a:custGeom>
            <a:avLst/>
            <a:gdLst>
              <a:gd name="T0" fmla="*/ 0 w 940"/>
              <a:gd name="T1" fmla="*/ 0 h 222"/>
              <a:gd name="T2" fmla="*/ 0 w 940"/>
              <a:gd name="T3" fmla="*/ 0 h 222"/>
              <a:gd name="T4" fmla="*/ 0 w 940"/>
              <a:gd name="T5" fmla="*/ 0 h 222"/>
              <a:gd name="T6" fmla="*/ 0 w 940"/>
              <a:gd name="T7" fmla="*/ 0 h 222"/>
              <a:gd name="T8" fmla="*/ 0 w 940"/>
              <a:gd name="T9" fmla="*/ 0 h 22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940"/>
              <a:gd name="T16" fmla="*/ 0 h 222"/>
              <a:gd name="T17" fmla="*/ 940 w 940"/>
              <a:gd name="T18" fmla="*/ 222 h 22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940" h="222">
                <a:moveTo>
                  <a:pt x="0" y="80"/>
                </a:moveTo>
                <a:lnTo>
                  <a:pt x="783" y="222"/>
                </a:lnTo>
                <a:lnTo>
                  <a:pt x="940" y="156"/>
                </a:lnTo>
                <a:lnTo>
                  <a:pt x="178" y="0"/>
                </a:lnTo>
                <a:lnTo>
                  <a:pt x="0" y="80"/>
                </a:lnTo>
                <a:close/>
              </a:path>
            </a:pathLst>
          </a:custGeom>
          <a:solidFill>
            <a:srgbClr val="E488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2" name="Freeform 42">
            <a:extLst>
              <a:ext uri="{FF2B5EF4-FFF2-40B4-BE49-F238E27FC236}">
                <a16:creationId xmlns:a16="http://schemas.microsoft.com/office/drawing/2014/main" id="{00000000-0008-0000-0200-0000A2280000}"/>
              </a:ext>
            </a:extLst>
          </xdr:cNvPr>
          <xdr:cNvSpPr>
            <a:spLocks/>
          </xdr:cNvSpPr>
        </xdr:nvSpPr>
        <xdr:spPr bwMode="auto">
          <a:xfrm rot="162965">
            <a:off x="1659" y="197"/>
            <a:ext cx="153" cy="85"/>
          </a:xfrm>
          <a:custGeom>
            <a:avLst/>
            <a:gdLst>
              <a:gd name="T0" fmla="*/ 0 w 1197"/>
              <a:gd name="T1" fmla="*/ 0 h 677"/>
              <a:gd name="T2" fmla="*/ 0 w 1197"/>
              <a:gd name="T3" fmla="*/ 0 h 677"/>
              <a:gd name="T4" fmla="*/ 0 w 1197"/>
              <a:gd name="T5" fmla="*/ 0 h 677"/>
              <a:gd name="T6" fmla="*/ 0 w 1197"/>
              <a:gd name="T7" fmla="*/ 0 h 677"/>
              <a:gd name="T8" fmla="*/ 0 w 1197"/>
              <a:gd name="T9" fmla="*/ 0 h 67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197"/>
              <a:gd name="T16" fmla="*/ 0 h 677"/>
              <a:gd name="T17" fmla="*/ 1197 w 1197"/>
              <a:gd name="T18" fmla="*/ 677 h 67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197" h="677">
                <a:moveTo>
                  <a:pt x="1197" y="436"/>
                </a:moveTo>
                <a:lnTo>
                  <a:pt x="0" y="677"/>
                </a:lnTo>
                <a:lnTo>
                  <a:pt x="171" y="141"/>
                </a:lnTo>
                <a:lnTo>
                  <a:pt x="944" y="0"/>
                </a:lnTo>
                <a:lnTo>
                  <a:pt x="1197" y="436"/>
                </a:lnTo>
                <a:close/>
              </a:path>
            </a:pathLst>
          </a:custGeom>
          <a:solidFill>
            <a:srgbClr val="FFA623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3" name="Freeform 43">
            <a:extLst>
              <a:ext uri="{FF2B5EF4-FFF2-40B4-BE49-F238E27FC236}">
                <a16:creationId xmlns:a16="http://schemas.microsoft.com/office/drawing/2014/main" id="{00000000-0008-0000-0200-0000A3280000}"/>
              </a:ext>
            </a:extLst>
          </xdr:cNvPr>
          <xdr:cNvSpPr>
            <a:spLocks/>
          </xdr:cNvSpPr>
        </xdr:nvSpPr>
        <xdr:spPr bwMode="auto">
          <a:xfrm rot="162965">
            <a:off x="1688" y="102"/>
            <a:ext cx="88" cy="102"/>
          </a:xfrm>
          <a:custGeom>
            <a:avLst/>
            <a:gdLst>
              <a:gd name="T0" fmla="*/ 0 w 689"/>
              <a:gd name="T1" fmla="*/ 0 h 803"/>
              <a:gd name="T2" fmla="*/ 0 w 689"/>
              <a:gd name="T3" fmla="*/ 0 h 803"/>
              <a:gd name="T4" fmla="*/ 0 w 689"/>
              <a:gd name="T5" fmla="*/ 0 h 803"/>
              <a:gd name="T6" fmla="*/ 0 w 689"/>
              <a:gd name="T7" fmla="*/ 0 h 803"/>
              <a:gd name="T8" fmla="*/ 0 60000 65536"/>
              <a:gd name="T9" fmla="*/ 0 60000 65536"/>
              <a:gd name="T10" fmla="*/ 0 60000 65536"/>
              <a:gd name="T11" fmla="*/ 0 60000 65536"/>
              <a:gd name="T12" fmla="*/ 0 w 689"/>
              <a:gd name="T13" fmla="*/ 0 h 803"/>
              <a:gd name="T14" fmla="*/ 689 w 689"/>
              <a:gd name="T15" fmla="*/ 803 h 80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689" h="803">
                <a:moveTo>
                  <a:pt x="689" y="676"/>
                </a:moveTo>
                <a:lnTo>
                  <a:pt x="0" y="803"/>
                </a:lnTo>
                <a:lnTo>
                  <a:pt x="301" y="0"/>
                </a:lnTo>
                <a:lnTo>
                  <a:pt x="689" y="676"/>
                </a:lnTo>
                <a:close/>
              </a:path>
            </a:pathLst>
          </a:custGeom>
          <a:solidFill>
            <a:srgbClr val="FF66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04" name="Freeform 44">
            <a:extLst>
              <a:ext uri="{FF2B5EF4-FFF2-40B4-BE49-F238E27FC236}">
                <a16:creationId xmlns:a16="http://schemas.microsoft.com/office/drawing/2014/main" id="{00000000-0008-0000-0200-0000A4280000}"/>
              </a:ext>
            </a:extLst>
          </xdr:cNvPr>
          <xdr:cNvSpPr>
            <a:spLocks/>
          </xdr:cNvSpPr>
        </xdr:nvSpPr>
        <xdr:spPr bwMode="auto">
          <a:xfrm rot="162965">
            <a:off x="1667" y="99"/>
            <a:ext cx="59" cy="104"/>
          </a:xfrm>
          <a:custGeom>
            <a:avLst/>
            <a:gdLst>
              <a:gd name="T0" fmla="*/ 0 w 464"/>
              <a:gd name="T1" fmla="*/ 0 h 802"/>
              <a:gd name="T2" fmla="*/ 0 w 464"/>
              <a:gd name="T3" fmla="*/ 0 h 802"/>
              <a:gd name="T4" fmla="*/ 0 w 464"/>
              <a:gd name="T5" fmla="*/ 0 h 802"/>
              <a:gd name="T6" fmla="*/ 0 w 464"/>
              <a:gd name="T7" fmla="*/ 0 h 802"/>
              <a:gd name="T8" fmla="*/ 0 w 464"/>
              <a:gd name="T9" fmla="*/ 0 h 80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64"/>
              <a:gd name="T16" fmla="*/ 0 h 802"/>
              <a:gd name="T17" fmla="*/ 464 w 464"/>
              <a:gd name="T18" fmla="*/ 802 h 80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64" h="802">
                <a:moveTo>
                  <a:pt x="173" y="802"/>
                </a:moveTo>
                <a:lnTo>
                  <a:pt x="0" y="748"/>
                </a:lnTo>
                <a:lnTo>
                  <a:pt x="272" y="0"/>
                </a:lnTo>
                <a:lnTo>
                  <a:pt x="464" y="0"/>
                </a:lnTo>
                <a:lnTo>
                  <a:pt x="173" y="802"/>
                </a:lnTo>
                <a:close/>
              </a:path>
            </a:pathLst>
          </a:custGeom>
          <a:solidFill>
            <a:srgbClr val="FC8A66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Text Box 50">
            <a:extLst>
              <a:ext uri="{FF2B5EF4-FFF2-40B4-BE49-F238E27FC236}">
                <a16:creationId xmlns:a16="http://schemas.microsoft.com/office/drawing/2014/main" id="{00000000-0008-0000-02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1" y="135"/>
            <a:ext cx="9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Major</a:t>
            </a:r>
          </a:p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Incidents</a:t>
            </a:r>
          </a:p>
        </xdr:txBody>
      </xdr:sp>
      <xdr:sp macro="" textlink="">
        <xdr:nvSpPr>
          <xdr:cNvPr id="75" name="Text Box 51">
            <a:extLst>
              <a:ext uri="{FF2B5EF4-FFF2-40B4-BE49-F238E27FC236}">
                <a16:creationId xmlns:a16="http://schemas.microsoft.com/office/drawing/2014/main" id="{00000000-0008-0000-0200-00004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2" y="214"/>
            <a:ext cx="110" cy="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Serious Incidents</a:t>
            </a:r>
          </a:p>
        </xdr:txBody>
      </xdr:sp>
      <xdr:sp macro="" textlink="">
        <xdr:nvSpPr>
          <xdr:cNvPr id="76" name="Text Box 52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7" y="285"/>
            <a:ext cx="10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Minor</a:t>
            </a:r>
          </a:p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Incidents</a:t>
            </a:r>
          </a:p>
        </xdr:txBody>
      </xdr:sp>
      <xdr:sp macro="" textlink="">
        <xdr:nvSpPr>
          <xdr:cNvPr id="77" name="Text Box 53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5" y="363"/>
            <a:ext cx="144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Near Miss Incidents</a:t>
            </a:r>
          </a:p>
        </xdr:txBody>
      </xdr:sp>
    </xdr:grpSp>
    <xdr:clientData/>
  </xdr:twoCellAnchor>
  <xdr:twoCellAnchor>
    <xdr:from>
      <xdr:col>22</xdr:col>
      <xdr:colOff>0</xdr:colOff>
      <xdr:row>4</xdr:row>
      <xdr:rowOff>381000</xdr:rowOff>
    </xdr:from>
    <xdr:to>
      <xdr:col>22</xdr:col>
      <xdr:colOff>0</xdr:colOff>
      <xdr:row>16</xdr:row>
      <xdr:rowOff>0</xdr:rowOff>
    </xdr:to>
    <xdr:sp macro="" textlink="">
      <xdr:nvSpPr>
        <xdr:cNvPr id="10338" name="Line 63">
          <a:extLst>
            <a:ext uri="{FF2B5EF4-FFF2-40B4-BE49-F238E27FC236}">
              <a16:creationId xmlns:a16="http://schemas.microsoft.com/office/drawing/2014/main" id="{00000000-0008-0000-0200-000062280000}"/>
            </a:ext>
          </a:extLst>
        </xdr:cNvPr>
        <xdr:cNvSpPr>
          <a:spLocks noChangeShapeType="1"/>
        </xdr:cNvSpPr>
      </xdr:nvSpPr>
      <xdr:spPr bwMode="auto">
        <a:xfrm>
          <a:off x="28651200" y="1181100"/>
          <a:ext cx="0" cy="4676775"/>
        </a:xfrm>
        <a:prstGeom prst="line">
          <a:avLst/>
        </a:prstGeom>
        <a:noFill/>
        <a:ln w="38100">
          <a:solidFill>
            <a:srgbClr val="8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57150</xdr:colOff>
      <xdr:row>6</xdr:row>
      <xdr:rowOff>333375</xdr:rowOff>
    </xdr:from>
    <xdr:to>
      <xdr:col>22</xdr:col>
      <xdr:colOff>0</xdr:colOff>
      <xdr:row>6</xdr:row>
      <xdr:rowOff>381000</xdr:rowOff>
    </xdr:to>
    <xdr:sp macro="" textlink="">
      <xdr:nvSpPr>
        <xdr:cNvPr id="10340" name="Line 60">
          <a:extLst>
            <a:ext uri="{FF2B5EF4-FFF2-40B4-BE49-F238E27FC236}">
              <a16:creationId xmlns:a16="http://schemas.microsoft.com/office/drawing/2014/main" id="{00000000-0008-0000-0200-000064280000}"/>
            </a:ext>
          </a:extLst>
        </xdr:cNvPr>
        <xdr:cNvSpPr>
          <a:spLocks noChangeShapeType="1"/>
        </xdr:cNvSpPr>
      </xdr:nvSpPr>
      <xdr:spPr bwMode="auto">
        <a:xfrm flipV="1">
          <a:off x="27155775" y="2095500"/>
          <a:ext cx="1495425" cy="47625"/>
        </a:xfrm>
        <a:prstGeom prst="line">
          <a:avLst/>
        </a:prstGeom>
        <a:noFill/>
        <a:ln w="28575">
          <a:solidFill>
            <a:srgbClr val="FFCC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8</xdr:row>
      <xdr:rowOff>180975</xdr:rowOff>
    </xdr:from>
    <xdr:to>
      <xdr:col>21</xdr:col>
      <xdr:colOff>942975</xdr:colOff>
      <xdr:row>8</xdr:row>
      <xdr:rowOff>228600</xdr:rowOff>
    </xdr:to>
    <xdr:sp macro="" textlink="">
      <xdr:nvSpPr>
        <xdr:cNvPr id="10341" name="Line 61">
          <a:extLst>
            <a:ext uri="{FF2B5EF4-FFF2-40B4-BE49-F238E27FC236}">
              <a16:creationId xmlns:a16="http://schemas.microsoft.com/office/drawing/2014/main" id="{00000000-0008-0000-0200-000065280000}"/>
            </a:ext>
          </a:extLst>
        </xdr:cNvPr>
        <xdr:cNvSpPr>
          <a:spLocks noChangeShapeType="1"/>
        </xdr:cNvSpPr>
      </xdr:nvSpPr>
      <xdr:spPr bwMode="auto">
        <a:xfrm flipV="1">
          <a:off x="27098625" y="2943225"/>
          <a:ext cx="1400175" cy="38100"/>
        </a:xfrm>
        <a:prstGeom prst="line">
          <a:avLst/>
        </a:prstGeom>
        <a:noFill/>
        <a:ln w="28575">
          <a:solidFill>
            <a:srgbClr val="FFFF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123825</xdr:colOff>
      <xdr:row>10</xdr:row>
      <xdr:rowOff>57150</xdr:rowOff>
    </xdr:from>
    <xdr:to>
      <xdr:col>22</xdr:col>
      <xdr:colOff>9525</xdr:colOff>
      <xdr:row>10</xdr:row>
      <xdr:rowOff>114300</xdr:rowOff>
    </xdr:to>
    <xdr:sp macro="" textlink="">
      <xdr:nvSpPr>
        <xdr:cNvPr id="10342" name="Line 62">
          <a:extLst>
            <a:ext uri="{FF2B5EF4-FFF2-40B4-BE49-F238E27FC236}">
              <a16:creationId xmlns:a16="http://schemas.microsoft.com/office/drawing/2014/main" id="{00000000-0008-0000-0200-000066280000}"/>
            </a:ext>
          </a:extLst>
        </xdr:cNvPr>
        <xdr:cNvSpPr>
          <a:spLocks noChangeShapeType="1"/>
        </xdr:cNvSpPr>
      </xdr:nvSpPr>
      <xdr:spPr bwMode="auto">
        <a:xfrm flipV="1">
          <a:off x="27222450" y="3867150"/>
          <a:ext cx="1438275" cy="57150"/>
        </a:xfrm>
        <a:prstGeom prst="line">
          <a:avLst/>
        </a:prstGeom>
        <a:noFill/>
        <a:ln w="28575">
          <a:solidFill>
            <a:srgbClr val="008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4</xdr:row>
      <xdr:rowOff>0</xdr:rowOff>
    </xdr:from>
    <xdr:to>
      <xdr:col>22</xdr:col>
      <xdr:colOff>0</xdr:colOff>
      <xdr:row>12</xdr:row>
      <xdr:rowOff>76200</xdr:rowOff>
    </xdr:to>
    <xdr:grpSp>
      <xdr:nvGrpSpPr>
        <xdr:cNvPr id="10356" name="Group 96">
          <a:extLst>
            <a:ext uri="{FF2B5EF4-FFF2-40B4-BE49-F238E27FC236}">
              <a16:creationId xmlns:a16="http://schemas.microsoft.com/office/drawing/2014/main" id="{00000000-0008-0000-0200-000074280000}"/>
            </a:ext>
          </a:extLst>
        </xdr:cNvPr>
        <xdr:cNvGrpSpPr>
          <a:grpSpLocks/>
        </xdr:cNvGrpSpPr>
      </xdr:nvGrpSpPr>
      <xdr:grpSpPr bwMode="auto">
        <a:xfrm>
          <a:off x="22183725" y="920750"/>
          <a:ext cx="3327400" cy="3775075"/>
          <a:chOff x="1575" y="99"/>
          <a:chExt cx="319" cy="341"/>
        </a:xfrm>
      </xdr:grpSpPr>
      <xdr:sp macro="" textlink="">
        <xdr:nvSpPr>
          <xdr:cNvPr id="10379" name="Freeform 34">
            <a:extLst>
              <a:ext uri="{FF2B5EF4-FFF2-40B4-BE49-F238E27FC236}">
                <a16:creationId xmlns:a16="http://schemas.microsoft.com/office/drawing/2014/main" id="{00000000-0008-0000-0200-00008B280000}"/>
              </a:ext>
            </a:extLst>
          </xdr:cNvPr>
          <xdr:cNvSpPr>
            <a:spLocks/>
          </xdr:cNvSpPr>
        </xdr:nvSpPr>
        <xdr:spPr bwMode="auto">
          <a:xfrm rot="162965" flipH="1">
            <a:off x="1575" y="347"/>
            <a:ext cx="47" cy="86"/>
          </a:xfrm>
          <a:custGeom>
            <a:avLst/>
            <a:gdLst>
              <a:gd name="T0" fmla="*/ 0 w 363"/>
              <a:gd name="T1" fmla="*/ 0 h 679"/>
              <a:gd name="T2" fmla="*/ 0 w 363"/>
              <a:gd name="T3" fmla="*/ 0 h 679"/>
              <a:gd name="T4" fmla="*/ 0 w 363"/>
              <a:gd name="T5" fmla="*/ 0 h 679"/>
              <a:gd name="T6" fmla="*/ 0 w 363"/>
              <a:gd name="T7" fmla="*/ 0 h 679"/>
              <a:gd name="T8" fmla="*/ 0 w 363"/>
              <a:gd name="T9" fmla="*/ 0 h 67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63"/>
              <a:gd name="T16" fmla="*/ 0 h 679"/>
              <a:gd name="T17" fmla="*/ 363 w 363"/>
              <a:gd name="T18" fmla="*/ 679 h 67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63" h="679">
                <a:moveTo>
                  <a:pt x="166" y="679"/>
                </a:moveTo>
                <a:lnTo>
                  <a:pt x="0" y="140"/>
                </a:lnTo>
                <a:lnTo>
                  <a:pt x="175" y="0"/>
                </a:lnTo>
                <a:lnTo>
                  <a:pt x="363" y="532"/>
                </a:lnTo>
                <a:lnTo>
                  <a:pt x="166" y="679"/>
                </a:lnTo>
                <a:close/>
              </a:path>
            </a:pathLst>
          </a:custGeom>
          <a:solidFill>
            <a:srgbClr val="73E01E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0" name="Freeform 35">
            <a:extLst>
              <a:ext uri="{FF2B5EF4-FFF2-40B4-BE49-F238E27FC236}">
                <a16:creationId xmlns:a16="http://schemas.microsoft.com/office/drawing/2014/main" id="{00000000-0008-0000-0200-00008C280000}"/>
              </a:ext>
            </a:extLst>
          </xdr:cNvPr>
          <xdr:cNvSpPr>
            <a:spLocks/>
          </xdr:cNvSpPr>
        </xdr:nvSpPr>
        <xdr:spPr bwMode="auto">
          <a:xfrm rot="162965">
            <a:off x="1602" y="302"/>
            <a:ext cx="257" cy="70"/>
          </a:xfrm>
          <a:custGeom>
            <a:avLst/>
            <a:gdLst>
              <a:gd name="T0" fmla="*/ 0 w 2012"/>
              <a:gd name="T1" fmla="*/ 0 h 549"/>
              <a:gd name="T2" fmla="*/ 0 w 2012"/>
              <a:gd name="T3" fmla="*/ 0 h 549"/>
              <a:gd name="T4" fmla="*/ 0 w 2012"/>
              <a:gd name="T5" fmla="*/ 0 h 549"/>
              <a:gd name="T6" fmla="*/ 0 w 2012"/>
              <a:gd name="T7" fmla="*/ 0 h 549"/>
              <a:gd name="T8" fmla="*/ 0 w 2012"/>
              <a:gd name="T9" fmla="*/ 0 h 54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12"/>
              <a:gd name="T16" fmla="*/ 0 h 549"/>
              <a:gd name="T17" fmla="*/ 2012 w 2012"/>
              <a:gd name="T18" fmla="*/ 549 h 54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12" h="549">
                <a:moveTo>
                  <a:pt x="2012" y="221"/>
                </a:moveTo>
                <a:lnTo>
                  <a:pt x="181" y="549"/>
                </a:lnTo>
                <a:lnTo>
                  <a:pt x="0" y="411"/>
                </a:lnTo>
                <a:lnTo>
                  <a:pt x="1633" y="0"/>
                </a:lnTo>
                <a:lnTo>
                  <a:pt x="2012" y="221"/>
                </a:lnTo>
                <a:close/>
              </a:path>
            </a:pathLst>
          </a:custGeom>
          <a:solidFill>
            <a:srgbClr val="87CE06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1" name="Freeform 36">
            <a:extLst>
              <a:ext uri="{FF2B5EF4-FFF2-40B4-BE49-F238E27FC236}">
                <a16:creationId xmlns:a16="http://schemas.microsoft.com/office/drawing/2014/main" id="{00000000-0008-0000-0200-00008D280000}"/>
              </a:ext>
            </a:extLst>
          </xdr:cNvPr>
          <xdr:cNvSpPr>
            <a:spLocks/>
          </xdr:cNvSpPr>
        </xdr:nvSpPr>
        <xdr:spPr bwMode="auto">
          <a:xfrm rot="162965" flipH="1">
            <a:off x="1602" y="329"/>
            <a:ext cx="292" cy="111"/>
          </a:xfrm>
          <a:custGeom>
            <a:avLst/>
            <a:gdLst>
              <a:gd name="T0" fmla="*/ 0 w 2288"/>
              <a:gd name="T1" fmla="*/ 0 h 874"/>
              <a:gd name="T2" fmla="*/ 0 w 2288"/>
              <a:gd name="T3" fmla="*/ 0 h 874"/>
              <a:gd name="T4" fmla="*/ 0 w 2288"/>
              <a:gd name="T5" fmla="*/ 0 h 874"/>
              <a:gd name="T6" fmla="*/ 0 w 2288"/>
              <a:gd name="T7" fmla="*/ 0 h 874"/>
              <a:gd name="T8" fmla="*/ 0 w 2288"/>
              <a:gd name="T9" fmla="*/ 0 h 874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288"/>
              <a:gd name="T16" fmla="*/ 0 h 874"/>
              <a:gd name="T17" fmla="*/ 2288 w 2288"/>
              <a:gd name="T18" fmla="*/ 874 h 874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288" h="874">
                <a:moveTo>
                  <a:pt x="0" y="491"/>
                </a:moveTo>
                <a:lnTo>
                  <a:pt x="2288" y="874"/>
                </a:lnTo>
                <a:lnTo>
                  <a:pt x="2120" y="335"/>
                </a:lnTo>
                <a:lnTo>
                  <a:pt x="298" y="0"/>
                </a:lnTo>
                <a:lnTo>
                  <a:pt x="0" y="491"/>
                </a:lnTo>
                <a:close/>
              </a:path>
            </a:pathLst>
          </a:custGeom>
          <a:solidFill>
            <a:srgbClr val="73E01E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2" name="Freeform 37">
            <a:extLst>
              <a:ext uri="{FF2B5EF4-FFF2-40B4-BE49-F238E27FC236}">
                <a16:creationId xmlns:a16="http://schemas.microsoft.com/office/drawing/2014/main" id="{00000000-0008-0000-0200-00008E280000}"/>
              </a:ext>
            </a:extLst>
          </xdr:cNvPr>
          <xdr:cNvSpPr>
            <a:spLocks/>
          </xdr:cNvSpPr>
        </xdr:nvSpPr>
        <xdr:spPr bwMode="auto">
          <a:xfrm rot="162965" flipH="1">
            <a:off x="1607" y="273"/>
            <a:ext cx="45" cy="83"/>
          </a:xfrm>
          <a:custGeom>
            <a:avLst/>
            <a:gdLst>
              <a:gd name="T0" fmla="*/ 0 w 352"/>
              <a:gd name="T1" fmla="*/ 0 h 659"/>
              <a:gd name="T2" fmla="*/ 0 w 352"/>
              <a:gd name="T3" fmla="*/ 0 h 659"/>
              <a:gd name="T4" fmla="*/ 0 w 352"/>
              <a:gd name="T5" fmla="*/ 0 h 659"/>
              <a:gd name="T6" fmla="*/ 0 w 352"/>
              <a:gd name="T7" fmla="*/ 0 h 659"/>
              <a:gd name="T8" fmla="*/ 0 w 352"/>
              <a:gd name="T9" fmla="*/ 0 h 65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2"/>
              <a:gd name="T16" fmla="*/ 0 h 659"/>
              <a:gd name="T17" fmla="*/ 352 w 352"/>
              <a:gd name="T18" fmla="*/ 659 h 65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2" h="659">
                <a:moveTo>
                  <a:pt x="0" y="134"/>
                </a:moveTo>
                <a:lnTo>
                  <a:pt x="174" y="659"/>
                </a:lnTo>
                <a:lnTo>
                  <a:pt x="352" y="524"/>
                </a:lnTo>
                <a:lnTo>
                  <a:pt x="174" y="0"/>
                </a:lnTo>
                <a:lnTo>
                  <a:pt x="0" y="134"/>
                </a:lnTo>
                <a:close/>
              </a:path>
            </a:pathLst>
          </a:custGeom>
          <a:solidFill>
            <a:srgbClr val="FFFF99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3" name="Freeform 38">
            <a:extLst>
              <a:ext uri="{FF2B5EF4-FFF2-40B4-BE49-F238E27FC236}">
                <a16:creationId xmlns:a16="http://schemas.microsoft.com/office/drawing/2014/main" id="{00000000-0008-0000-0200-00008F280000}"/>
              </a:ext>
            </a:extLst>
          </xdr:cNvPr>
          <xdr:cNvSpPr>
            <a:spLocks/>
          </xdr:cNvSpPr>
        </xdr:nvSpPr>
        <xdr:spPr bwMode="auto">
          <a:xfrm rot="162965" flipH="1">
            <a:off x="1632" y="241"/>
            <a:ext cx="187" cy="52"/>
          </a:xfrm>
          <a:custGeom>
            <a:avLst/>
            <a:gdLst>
              <a:gd name="T0" fmla="*/ 0 w 1460"/>
              <a:gd name="T1" fmla="*/ 0 h 412"/>
              <a:gd name="T2" fmla="*/ 0 w 1460"/>
              <a:gd name="T3" fmla="*/ 0 h 412"/>
              <a:gd name="T4" fmla="*/ 0 w 1460"/>
              <a:gd name="T5" fmla="*/ 0 h 412"/>
              <a:gd name="T6" fmla="*/ 0 w 1460"/>
              <a:gd name="T7" fmla="*/ 0 h 412"/>
              <a:gd name="T8" fmla="*/ 0 w 1460"/>
              <a:gd name="T9" fmla="*/ 0 h 41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460"/>
              <a:gd name="T16" fmla="*/ 0 h 412"/>
              <a:gd name="T17" fmla="*/ 1460 w 1460"/>
              <a:gd name="T18" fmla="*/ 412 h 41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460" h="412">
                <a:moveTo>
                  <a:pt x="0" y="151"/>
                </a:moveTo>
                <a:lnTo>
                  <a:pt x="1293" y="412"/>
                </a:lnTo>
                <a:lnTo>
                  <a:pt x="1460" y="287"/>
                </a:lnTo>
                <a:lnTo>
                  <a:pt x="296" y="0"/>
                </a:lnTo>
                <a:lnTo>
                  <a:pt x="0" y="151"/>
                </a:lnTo>
                <a:close/>
              </a:path>
            </a:pathLst>
          </a:custGeom>
          <a:solidFill>
            <a:srgbClr val="E9E4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4" name="Freeform 39">
            <a:extLst>
              <a:ext uri="{FF2B5EF4-FFF2-40B4-BE49-F238E27FC236}">
                <a16:creationId xmlns:a16="http://schemas.microsoft.com/office/drawing/2014/main" id="{00000000-0008-0000-0200-000090280000}"/>
              </a:ext>
            </a:extLst>
          </xdr:cNvPr>
          <xdr:cNvSpPr>
            <a:spLocks/>
          </xdr:cNvSpPr>
        </xdr:nvSpPr>
        <xdr:spPr bwMode="auto">
          <a:xfrm rot="162965" flipH="1">
            <a:off x="1629" y="261"/>
            <a:ext cx="224" cy="100"/>
          </a:xfrm>
          <a:custGeom>
            <a:avLst/>
            <a:gdLst>
              <a:gd name="T0" fmla="*/ 0 w 1744"/>
              <a:gd name="T1" fmla="*/ 0 h 789"/>
              <a:gd name="T2" fmla="*/ 0 w 1744"/>
              <a:gd name="T3" fmla="*/ 0 h 789"/>
              <a:gd name="T4" fmla="*/ 0 w 1744"/>
              <a:gd name="T5" fmla="*/ 0 h 789"/>
              <a:gd name="T6" fmla="*/ 0 w 1744"/>
              <a:gd name="T7" fmla="*/ 0 h 789"/>
              <a:gd name="T8" fmla="*/ 0 w 1744"/>
              <a:gd name="T9" fmla="*/ 0 h 78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744"/>
              <a:gd name="T16" fmla="*/ 0 h 789"/>
              <a:gd name="T17" fmla="*/ 1744 w 1744"/>
              <a:gd name="T18" fmla="*/ 789 h 78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744" h="789">
                <a:moveTo>
                  <a:pt x="0" y="476"/>
                </a:moveTo>
                <a:lnTo>
                  <a:pt x="1744" y="789"/>
                </a:lnTo>
                <a:lnTo>
                  <a:pt x="1571" y="262"/>
                </a:lnTo>
                <a:lnTo>
                  <a:pt x="283" y="0"/>
                </a:lnTo>
                <a:lnTo>
                  <a:pt x="0" y="476"/>
                </a:lnTo>
                <a:close/>
              </a:path>
            </a:pathLst>
          </a:custGeom>
          <a:solidFill>
            <a:srgbClr val="FFFF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5" name="Freeform 40">
            <a:extLst>
              <a:ext uri="{FF2B5EF4-FFF2-40B4-BE49-F238E27FC236}">
                <a16:creationId xmlns:a16="http://schemas.microsoft.com/office/drawing/2014/main" id="{00000000-0008-0000-0200-000091280000}"/>
              </a:ext>
            </a:extLst>
          </xdr:cNvPr>
          <xdr:cNvSpPr>
            <a:spLocks/>
          </xdr:cNvSpPr>
        </xdr:nvSpPr>
        <xdr:spPr bwMode="auto">
          <a:xfrm rot="162965" flipH="1">
            <a:off x="1637" y="202"/>
            <a:ext cx="46" cy="77"/>
          </a:xfrm>
          <a:custGeom>
            <a:avLst/>
            <a:gdLst>
              <a:gd name="T0" fmla="*/ 0 w 358"/>
              <a:gd name="T1" fmla="*/ 0 h 607"/>
              <a:gd name="T2" fmla="*/ 0 w 358"/>
              <a:gd name="T3" fmla="*/ 0 h 607"/>
              <a:gd name="T4" fmla="*/ 0 w 358"/>
              <a:gd name="T5" fmla="*/ 0 h 607"/>
              <a:gd name="T6" fmla="*/ 0 w 358"/>
              <a:gd name="T7" fmla="*/ 0 h 607"/>
              <a:gd name="T8" fmla="*/ 0 w 358"/>
              <a:gd name="T9" fmla="*/ 0 h 60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8"/>
              <a:gd name="T16" fmla="*/ 0 h 607"/>
              <a:gd name="T17" fmla="*/ 358 w 358"/>
              <a:gd name="T18" fmla="*/ 607 h 60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8" h="607">
                <a:moveTo>
                  <a:pt x="191" y="607"/>
                </a:moveTo>
                <a:lnTo>
                  <a:pt x="358" y="494"/>
                </a:lnTo>
                <a:lnTo>
                  <a:pt x="173" y="0"/>
                </a:lnTo>
                <a:lnTo>
                  <a:pt x="0" y="62"/>
                </a:lnTo>
                <a:lnTo>
                  <a:pt x="191" y="607"/>
                </a:lnTo>
                <a:close/>
              </a:path>
            </a:pathLst>
          </a:custGeom>
          <a:solidFill>
            <a:srgbClr val="FCD5B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6" name="Freeform 41">
            <a:extLst>
              <a:ext uri="{FF2B5EF4-FFF2-40B4-BE49-F238E27FC236}">
                <a16:creationId xmlns:a16="http://schemas.microsoft.com/office/drawing/2014/main" id="{00000000-0008-0000-0200-000092280000}"/>
              </a:ext>
            </a:extLst>
          </xdr:cNvPr>
          <xdr:cNvSpPr>
            <a:spLocks/>
          </xdr:cNvSpPr>
        </xdr:nvSpPr>
        <xdr:spPr bwMode="auto">
          <a:xfrm rot="162965" flipH="1">
            <a:off x="1662" y="186"/>
            <a:ext cx="120" cy="28"/>
          </a:xfrm>
          <a:custGeom>
            <a:avLst/>
            <a:gdLst>
              <a:gd name="T0" fmla="*/ 0 w 940"/>
              <a:gd name="T1" fmla="*/ 0 h 222"/>
              <a:gd name="T2" fmla="*/ 0 w 940"/>
              <a:gd name="T3" fmla="*/ 0 h 222"/>
              <a:gd name="T4" fmla="*/ 0 w 940"/>
              <a:gd name="T5" fmla="*/ 0 h 222"/>
              <a:gd name="T6" fmla="*/ 0 w 940"/>
              <a:gd name="T7" fmla="*/ 0 h 222"/>
              <a:gd name="T8" fmla="*/ 0 w 940"/>
              <a:gd name="T9" fmla="*/ 0 h 22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940"/>
              <a:gd name="T16" fmla="*/ 0 h 222"/>
              <a:gd name="T17" fmla="*/ 940 w 940"/>
              <a:gd name="T18" fmla="*/ 222 h 22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940" h="222">
                <a:moveTo>
                  <a:pt x="0" y="80"/>
                </a:moveTo>
                <a:lnTo>
                  <a:pt x="783" y="222"/>
                </a:lnTo>
                <a:lnTo>
                  <a:pt x="940" y="156"/>
                </a:lnTo>
                <a:lnTo>
                  <a:pt x="178" y="0"/>
                </a:lnTo>
                <a:lnTo>
                  <a:pt x="0" y="80"/>
                </a:lnTo>
                <a:close/>
              </a:path>
            </a:pathLst>
          </a:custGeom>
          <a:solidFill>
            <a:srgbClr val="FCD5B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7" name="Freeform 42">
            <a:extLst>
              <a:ext uri="{FF2B5EF4-FFF2-40B4-BE49-F238E27FC236}">
                <a16:creationId xmlns:a16="http://schemas.microsoft.com/office/drawing/2014/main" id="{00000000-0008-0000-0200-000093280000}"/>
              </a:ext>
            </a:extLst>
          </xdr:cNvPr>
          <xdr:cNvSpPr>
            <a:spLocks/>
          </xdr:cNvSpPr>
        </xdr:nvSpPr>
        <xdr:spPr bwMode="auto">
          <a:xfrm rot="162965">
            <a:off x="1658" y="197"/>
            <a:ext cx="153" cy="85"/>
          </a:xfrm>
          <a:custGeom>
            <a:avLst/>
            <a:gdLst>
              <a:gd name="T0" fmla="*/ 0 w 1197"/>
              <a:gd name="T1" fmla="*/ 0 h 677"/>
              <a:gd name="T2" fmla="*/ 0 w 1197"/>
              <a:gd name="T3" fmla="*/ 0 h 677"/>
              <a:gd name="T4" fmla="*/ 0 w 1197"/>
              <a:gd name="T5" fmla="*/ 0 h 677"/>
              <a:gd name="T6" fmla="*/ 0 w 1197"/>
              <a:gd name="T7" fmla="*/ 0 h 677"/>
              <a:gd name="T8" fmla="*/ 0 w 1197"/>
              <a:gd name="T9" fmla="*/ 0 h 677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197"/>
              <a:gd name="T16" fmla="*/ 0 h 677"/>
              <a:gd name="T17" fmla="*/ 1197 w 1197"/>
              <a:gd name="T18" fmla="*/ 677 h 677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197" h="677">
                <a:moveTo>
                  <a:pt x="1197" y="436"/>
                </a:moveTo>
                <a:lnTo>
                  <a:pt x="0" y="677"/>
                </a:lnTo>
                <a:lnTo>
                  <a:pt x="171" y="141"/>
                </a:lnTo>
                <a:lnTo>
                  <a:pt x="944" y="0"/>
                </a:lnTo>
                <a:lnTo>
                  <a:pt x="1197" y="436"/>
                </a:lnTo>
                <a:close/>
              </a:path>
            </a:pathLst>
          </a:custGeom>
          <a:solidFill>
            <a:srgbClr val="FCD5B5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8" name="Freeform 43">
            <a:extLst>
              <a:ext uri="{FF2B5EF4-FFF2-40B4-BE49-F238E27FC236}">
                <a16:creationId xmlns:a16="http://schemas.microsoft.com/office/drawing/2014/main" id="{00000000-0008-0000-0200-000094280000}"/>
              </a:ext>
            </a:extLst>
          </xdr:cNvPr>
          <xdr:cNvSpPr>
            <a:spLocks/>
          </xdr:cNvSpPr>
        </xdr:nvSpPr>
        <xdr:spPr bwMode="auto">
          <a:xfrm rot="162965">
            <a:off x="1688" y="102"/>
            <a:ext cx="88" cy="102"/>
          </a:xfrm>
          <a:custGeom>
            <a:avLst/>
            <a:gdLst>
              <a:gd name="T0" fmla="*/ 0 w 689"/>
              <a:gd name="T1" fmla="*/ 0 h 803"/>
              <a:gd name="T2" fmla="*/ 0 w 689"/>
              <a:gd name="T3" fmla="*/ 0 h 803"/>
              <a:gd name="T4" fmla="*/ 0 w 689"/>
              <a:gd name="T5" fmla="*/ 0 h 803"/>
              <a:gd name="T6" fmla="*/ 0 w 689"/>
              <a:gd name="T7" fmla="*/ 0 h 803"/>
              <a:gd name="T8" fmla="*/ 0 60000 65536"/>
              <a:gd name="T9" fmla="*/ 0 60000 65536"/>
              <a:gd name="T10" fmla="*/ 0 60000 65536"/>
              <a:gd name="T11" fmla="*/ 0 60000 65536"/>
              <a:gd name="T12" fmla="*/ 0 w 689"/>
              <a:gd name="T13" fmla="*/ 0 h 803"/>
              <a:gd name="T14" fmla="*/ 689 w 689"/>
              <a:gd name="T15" fmla="*/ 803 h 803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689" h="803">
                <a:moveTo>
                  <a:pt x="689" y="676"/>
                </a:moveTo>
                <a:lnTo>
                  <a:pt x="0" y="803"/>
                </a:lnTo>
                <a:lnTo>
                  <a:pt x="301" y="0"/>
                </a:lnTo>
                <a:lnTo>
                  <a:pt x="689" y="676"/>
                </a:lnTo>
                <a:close/>
              </a:path>
            </a:pathLst>
          </a:custGeom>
          <a:solidFill>
            <a:srgbClr val="FF00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89" name="Freeform 44">
            <a:extLst>
              <a:ext uri="{FF2B5EF4-FFF2-40B4-BE49-F238E27FC236}">
                <a16:creationId xmlns:a16="http://schemas.microsoft.com/office/drawing/2014/main" id="{00000000-0008-0000-0200-000095280000}"/>
              </a:ext>
            </a:extLst>
          </xdr:cNvPr>
          <xdr:cNvSpPr>
            <a:spLocks/>
          </xdr:cNvSpPr>
        </xdr:nvSpPr>
        <xdr:spPr bwMode="auto">
          <a:xfrm rot="162965">
            <a:off x="1667" y="99"/>
            <a:ext cx="59" cy="104"/>
          </a:xfrm>
          <a:custGeom>
            <a:avLst/>
            <a:gdLst>
              <a:gd name="T0" fmla="*/ 0 w 464"/>
              <a:gd name="T1" fmla="*/ 0 h 802"/>
              <a:gd name="T2" fmla="*/ 0 w 464"/>
              <a:gd name="T3" fmla="*/ 0 h 802"/>
              <a:gd name="T4" fmla="*/ 0 w 464"/>
              <a:gd name="T5" fmla="*/ 0 h 802"/>
              <a:gd name="T6" fmla="*/ 0 w 464"/>
              <a:gd name="T7" fmla="*/ 0 h 802"/>
              <a:gd name="T8" fmla="*/ 0 w 464"/>
              <a:gd name="T9" fmla="*/ 0 h 802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464"/>
              <a:gd name="T16" fmla="*/ 0 h 802"/>
              <a:gd name="T17" fmla="*/ 464 w 464"/>
              <a:gd name="T18" fmla="*/ 802 h 802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464" h="802">
                <a:moveTo>
                  <a:pt x="173" y="802"/>
                </a:moveTo>
                <a:lnTo>
                  <a:pt x="0" y="748"/>
                </a:lnTo>
                <a:lnTo>
                  <a:pt x="272" y="0"/>
                </a:lnTo>
                <a:lnTo>
                  <a:pt x="464" y="0"/>
                </a:lnTo>
                <a:lnTo>
                  <a:pt x="173" y="802"/>
                </a:lnTo>
                <a:close/>
              </a:path>
            </a:pathLst>
          </a:custGeom>
          <a:solidFill>
            <a:srgbClr val="FF0000"/>
          </a:solidFill>
          <a:ln w="127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5" name="Text Box 50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1" y="135"/>
            <a:ext cx="9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Kecelakaan Mayor</a:t>
            </a:r>
          </a:p>
        </xdr:txBody>
      </xdr:sp>
      <xdr:sp macro="" textlink="">
        <xdr:nvSpPr>
          <xdr:cNvPr id="126" name="Text Box 51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2" y="214"/>
            <a:ext cx="110" cy="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Kecelakaan Serius</a:t>
            </a:r>
          </a:p>
        </xdr:txBody>
      </xdr:sp>
      <xdr:sp macro="" textlink="">
        <xdr:nvSpPr>
          <xdr:cNvPr id="127" name="Text Box 52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7" y="285"/>
            <a:ext cx="100" cy="5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0" strike="noStrike">
                <a:solidFill>
                  <a:srgbClr val="000000"/>
                </a:solidFill>
                <a:latin typeface="Arial"/>
                <a:cs typeface="Arial"/>
              </a:rPr>
              <a:t>Kecelakaan Minor</a:t>
            </a:r>
          </a:p>
        </xdr:txBody>
      </xdr:sp>
      <xdr:sp macro="" textlink="">
        <xdr:nvSpPr>
          <xdr:cNvPr id="128" name="Text Box 53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75" y="363"/>
            <a:ext cx="144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CA" sz="1200" b="1" i="1" strike="noStrike">
                <a:solidFill>
                  <a:srgbClr val="000000"/>
                </a:solidFill>
                <a:latin typeface="Arial"/>
                <a:cs typeface="Arial"/>
              </a:rPr>
              <a:t>Near Miss Incidents</a:t>
            </a:r>
          </a:p>
        </xdr:txBody>
      </xdr:sp>
    </xdr:grpSp>
    <xdr:clientData/>
  </xdr:twoCellAnchor>
  <xdr:twoCellAnchor editAs="oneCell">
    <xdr:from>
      <xdr:col>1</xdr:col>
      <xdr:colOff>142875</xdr:colOff>
      <xdr:row>0</xdr:row>
      <xdr:rowOff>57150</xdr:rowOff>
    </xdr:from>
    <xdr:to>
      <xdr:col>1</xdr:col>
      <xdr:colOff>828675</xdr:colOff>
      <xdr:row>3</xdr:row>
      <xdr:rowOff>88900</xdr:rowOff>
    </xdr:to>
    <xdr:pic>
      <xdr:nvPicPr>
        <xdr:cNvPr id="10378" name="Picture 149">
          <a:extLst>
            <a:ext uri="{FF2B5EF4-FFF2-40B4-BE49-F238E27FC236}">
              <a16:creationId xmlns:a16="http://schemas.microsoft.com/office/drawing/2014/main" id="{00000000-0008-0000-0200-00008A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7150"/>
          <a:ext cx="6858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539750</xdr:colOff>
      <xdr:row>12</xdr:row>
      <xdr:rowOff>47625</xdr:rowOff>
    </xdr:from>
    <xdr:to>
      <xdr:col>3</xdr:col>
      <xdr:colOff>787400</xdr:colOff>
      <xdr:row>14</xdr:row>
      <xdr:rowOff>168275</xdr:rowOff>
    </xdr:to>
    <xdr:sp macro="" textlink="">
      <xdr:nvSpPr>
        <xdr:cNvPr id="151" name="AutoShape 68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rrowheads="1"/>
        </xdr:cNvSpPr>
      </xdr:nvSpPr>
      <xdr:spPr bwMode="auto">
        <a:xfrm>
          <a:off x="3190875" y="4556125"/>
          <a:ext cx="247650" cy="581025"/>
        </a:xfrm>
        <a:prstGeom prst="downArrow">
          <a:avLst>
            <a:gd name="adj1" fmla="val 50000"/>
            <a:gd name="adj2" fmla="val 2012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511175</xdr:colOff>
      <xdr:row>12</xdr:row>
      <xdr:rowOff>47625</xdr:rowOff>
    </xdr:from>
    <xdr:to>
      <xdr:col>6</xdr:col>
      <xdr:colOff>768350</xdr:colOff>
      <xdr:row>14</xdr:row>
      <xdr:rowOff>168275</xdr:rowOff>
    </xdr:to>
    <xdr:sp macro="" textlink="">
      <xdr:nvSpPr>
        <xdr:cNvPr id="152" name="AutoShape 69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rrowheads="1"/>
        </xdr:cNvSpPr>
      </xdr:nvSpPr>
      <xdr:spPr bwMode="auto">
        <a:xfrm>
          <a:off x="7353300" y="4556125"/>
          <a:ext cx="257175" cy="58102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520700</xdr:colOff>
      <xdr:row>12</xdr:row>
      <xdr:rowOff>47625</xdr:rowOff>
    </xdr:from>
    <xdr:to>
      <xdr:col>5</xdr:col>
      <xdr:colOff>777875</xdr:colOff>
      <xdr:row>14</xdr:row>
      <xdr:rowOff>168275</xdr:rowOff>
    </xdr:to>
    <xdr:sp macro="" textlink="">
      <xdr:nvSpPr>
        <xdr:cNvPr id="153" name="AutoShape 70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rrowheads="1"/>
        </xdr:cNvSpPr>
      </xdr:nvSpPr>
      <xdr:spPr bwMode="auto">
        <a:xfrm>
          <a:off x="5965825" y="4556125"/>
          <a:ext cx="257175" cy="581025"/>
        </a:xfrm>
        <a:prstGeom prst="downArrow">
          <a:avLst>
            <a:gd name="adj1" fmla="val 50000"/>
            <a:gd name="adj2" fmla="val 2131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511175</xdr:colOff>
      <xdr:row>12</xdr:row>
      <xdr:rowOff>47625</xdr:rowOff>
    </xdr:from>
    <xdr:to>
      <xdr:col>4</xdr:col>
      <xdr:colOff>768350</xdr:colOff>
      <xdr:row>14</xdr:row>
      <xdr:rowOff>168275</xdr:rowOff>
    </xdr:to>
    <xdr:sp macro="" textlink="">
      <xdr:nvSpPr>
        <xdr:cNvPr id="154" name="AutoShape 71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rrowheads="1"/>
        </xdr:cNvSpPr>
      </xdr:nvSpPr>
      <xdr:spPr bwMode="auto">
        <a:xfrm>
          <a:off x="4559300" y="4556125"/>
          <a:ext cx="257175" cy="58102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520700</xdr:colOff>
      <xdr:row>12</xdr:row>
      <xdr:rowOff>47625</xdr:rowOff>
    </xdr:from>
    <xdr:to>
      <xdr:col>7</xdr:col>
      <xdr:colOff>777875</xdr:colOff>
      <xdr:row>14</xdr:row>
      <xdr:rowOff>177800</xdr:rowOff>
    </xdr:to>
    <xdr:sp macro="" textlink="">
      <xdr:nvSpPr>
        <xdr:cNvPr id="155" name="AutoShape 72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rrowheads="1"/>
        </xdr:cNvSpPr>
      </xdr:nvSpPr>
      <xdr:spPr bwMode="auto">
        <a:xfrm>
          <a:off x="8759825" y="4556125"/>
          <a:ext cx="257175" cy="590550"/>
        </a:xfrm>
        <a:prstGeom prst="downArrow">
          <a:avLst>
            <a:gd name="adj1" fmla="val 50000"/>
            <a:gd name="adj2" fmla="val 22449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16</xdr:row>
      <xdr:rowOff>477842</xdr:rowOff>
    </xdr:from>
    <xdr:to>
      <xdr:col>8</xdr:col>
      <xdr:colOff>333375</xdr:colOff>
      <xdr:row>16</xdr:row>
      <xdr:rowOff>725492</xdr:rowOff>
    </xdr:to>
    <xdr:sp macro="" textlink="">
      <xdr:nvSpPr>
        <xdr:cNvPr id="156" name="AutoShape 68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rrowheads="1"/>
        </xdr:cNvSpPr>
      </xdr:nvSpPr>
      <xdr:spPr bwMode="auto">
        <a:xfrm rot="5400000">
          <a:off x="9719943" y="6333809"/>
          <a:ext cx="247650" cy="251465"/>
        </a:xfrm>
        <a:prstGeom prst="downArrow">
          <a:avLst>
            <a:gd name="adj1" fmla="val 50000"/>
            <a:gd name="adj2" fmla="val 2012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19</xdr:row>
      <xdr:rowOff>449266</xdr:rowOff>
    </xdr:from>
    <xdr:to>
      <xdr:col>8</xdr:col>
      <xdr:colOff>333375</xdr:colOff>
      <xdr:row>19</xdr:row>
      <xdr:rowOff>706441</xdr:rowOff>
    </xdr:to>
    <xdr:sp macro="" textlink="">
      <xdr:nvSpPr>
        <xdr:cNvPr id="157" name="AutoShape 69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rrowheads="1"/>
        </xdr:cNvSpPr>
      </xdr:nvSpPr>
      <xdr:spPr bwMode="auto">
        <a:xfrm rot="5400000">
          <a:off x="9715180" y="9611996"/>
          <a:ext cx="257175" cy="25146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18</xdr:row>
      <xdr:rowOff>411166</xdr:rowOff>
    </xdr:from>
    <xdr:to>
      <xdr:col>8</xdr:col>
      <xdr:colOff>333375</xdr:colOff>
      <xdr:row>18</xdr:row>
      <xdr:rowOff>668341</xdr:rowOff>
    </xdr:to>
    <xdr:sp macro="" textlink="">
      <xdr:nvSpPr>
        <xdr:cNvPr id="158" name="AutoShape 70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rrowheads="1"/>
        </xdr:cNvSpPr>
      </xdr:nvSpPr>
      <xdr:spPr bwMode="auto">
        <a:xfrm rot="5400000">
          <a:off x="9715180" y="8478521"/>
          <a:ext cx="257175" cy="251465"/>
        </a:xfrm>
        <a:prstGeom prst="downArrow">
          <a:avLst>
            <a:gd name="adj1" fmla="val 50000"/>
            <a:gd name="adj2" fmla="val 21313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81910</xdr:colOff>
      <xdr:row>17</xdr:row>
      <xdr:rowOff>417516</xdr:rowOff>
    </xdr:from>
    <xdr:to>
      <xdr:col>8</xdr:col>
      <xdr:colOff>333375</xdr:colOff>
      <xdr:row>17</xdr:row>
      <xdr:rowOff>674691</xdr:rowOff>
    </xdr:to>
    <xdr:sp macro="" textlink="">
      <xdr:nvSpPr>
        <xdr:cNvPr id="159" name="AutoShape 71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rrowheads="1"/>
        </xdr:cNvSpPr>
      </xdr:nvSpPr>
      <xdr:spPr bwMode="auto">
        <a:xfrm rot="5400000">
          <a:off x="9715180" y="7389496"/>
          <a:ext cx="257175" cy="251465"/>
        </a:xfrm>
        <a:prstGeom prst="downArrow">
          <a:avLst>
            <a:gd name="adj1" fmla="val 50000"/>
            <a:gd name="adj2" fmla="val 23255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77788</xdr:colOff>
      <xdr:row>20</xdr:row>
      <xdr:rowOff>474666</xdr:rowOff>
    </xdr:from>
    <xdr:to>
      <xdr:col>8</xdr:col>
      <xdr:colOff>333375</xdr:colOff>
      <xdr:row>20</xdr:row>
      <xdr:rowOff>731841</xdr:rowOff>
    </xdr:to>
    <xdr:sp macro="" textlink="">
      <xdr:nvSpPr>
        <xdr:cNvPr id="160" name="AutoShape 72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rrowheads="1"/>
        </xdr:cNvSpPr>
      </xdr:nvSpPr>
      <xdr:spPr bwMode="auto">
        <a:xfrm rot="5400000">
          <a:off x="9713119" y="10794210"/>
          <a:ext cx="257175" cy="255587"/>
        </a:xfrm>
        <a:prstGeom prst="downArrow">
          <a:avLst>
            <a:gd name="adj1" fmla="val 50000"/>
            <a:gd name="adj2" fmla="val 22449"/>
          </a:avLst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28575</xdr:rowOff>
        </xdr:from>
        <xdr:to>
          <xdr:col>11</xdr:col>
          <xdr:colOff>304800</xdr:colOff>
          <xdr:row>47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88</xdr:row>
          <xdr:rowOff>85725</xdr:rowOff>
        </xdr:from>
        <xdr:to>
          <xdr:col>14</xdr:col>
          <xdr:colOff>1752600</xdr:colOff>
          <xdr:row>133</xdr:row>
          <xdr:rowOff>104775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123825</xdr:rowOff>
    </xdr:from>
    <xdr:to>
      <xdr:col>4</xdr:col>
      <xdr:colOff>552450</xdr:colOff>
      <xdr:row>4</xdr:row>
      <xdr:rowOff>123825</xdr:rowOff>
    </xdr:to>
    <xdr:pic>
      <xdr:nvPicPr>
        <xdr:cNvPr id="9241" name="Picture 275" descr="IMG_0123">
          <a:extLst>
            <a:ext uri="{FF2B5EF4-FFF2-40B4-BE49-F238E27FC236}">
              <a16:creationId xmlns:a16="http://schemas.microsoft.com/office/drawing/2014/main" id="{00000000-0008-0000-0500-00001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8000" contrast="3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04825"/>
          <a:ext cx="5524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5</xdr:row>
      <xdr:rowOff>63500</xdr:rowOff>
    </xdr:from>
    <xdr:to>
      <xdr:col>5</xdr:col>
      <xdr:colOff>54068</xdr:colOff>
      <xdr:row>7</xdr:row>
      <xdr:rowOff>139700</xdr:rowOff>
    </xdr:to>
    <xdr:pic>
      <xdr:nvPicPr>
        <xdr:cNvPr id="3" name="Picture 27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43066" t="37000" r="43251" b="3000"/>
        <a:stretch>
          <a:fillRect/>
        </a:stretch>
      </xdr:blipFill>
      <xdr:spPr bwMode="auto">
        <a:xfrm>
          <a:off x="4203700" y="1016000"/>
          <a:ext cx="723900" cy="4572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53975</xdr:colOff>
      <xdr:row>8</xdr:row>
      <xdr:rowOff>127000</xdr:rowOff>
    </xdr:from>
    <xdr:to>
      <xdr:col>4</xdr:col>
      <xdr:colOff>571442</xdr:colOff>
      <xdr:row>12</xdr:row>
      <xdr:rowOff>25400</xdr:rowOff>
    </xdr:to>
    <xdr:pic>
      <xdr:nvPicPr>
        <xdr:cNvPr id="4" name="Picture 27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74155" t="38000" r="16766" b="3000"/>
        <a:stretch>
          <a:fillRect/>
        </a:stretch>
      </xdr:blipFill>
      <xdr:spPr bwMode="auto">
        <a:xfrm>
          <a:off x="4254500" y="1651000"/>
          <a:ext cx="584200" cy="6604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584200</xdr:colOff>
      <xdr:row>13</xdr:row>
      <xdr:rowOff>38100</xdr:rowOff>
    </xdr:from>
    <xdr:to>
      <xdr:col>5</xdr:col>
      <xdr:colOff>38052</xdr:colOff>
      <xdr:row>15</xdr:row>
      <xdr:rowOff>114300</xdr:rowOff>
    </xdr:to>
    <xdr:pic>
      <xdr:nvPicPr>
        <xdr:cNvPr id="5" name="Picture 27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57475" t="37000" r="28842" b="3000"/>
        <a:stretch>
          <a:fillRect/>
        </a:stretch>
      </xdr:blipFill>
      <xdr:spPr bwMode="auto">
        <a:xfrm>
          <a:off x="4178300" y="2514600"/>
          <a:ext cx="723900" cy="4572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53975</xdr:colOff>
      <xdr:row>2</xdr:row>
      <xdr:rowOff>76200</xdr:rowOff>
    </xdr:from>
    <xdr:to>
      <xdr:col>7</xdr:col>
      <xdr:colOff>58</xdr:colOff>
      <xdr:row>5</xdr:row>
      <xdr:rowOff>114300</xdr:rowOff>
    </xdr:to>
    <xdr:pic>
      <xdr:nvPicPr>
        <xdr:cNvPr id="6" name="Picture 279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8597" t="87929" r="44643" b="2251"/>
        <a:stretch>
          <a:fillRect/>
        </a:stretch>
      </xdr:blipFill>
      <xdr:spPr bwMode="auto">
        <a:xfrm>
          <a:off x="5600700" y="457200"/>
          <a:ext cx="609600" cy="609600"/>
        </a:xfrm>
        <a:prstGeom prst="rect">
          <a:avLst/>
        </a:prstGeom>
        <a:noFill/>
        <a:ln w="28575">
          <a:solidFill>
            <a:srgbClr val="FFFFF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542925</xdr:colOff>
      <xdr:row>6</xdr:row>
      <xdr:rowOff>161925</xdr:rowOff>
    </xdr:from>
    <xdr:to>
      <xdr:col>7</xdr:col>
      <xdr:colOff>38100</xdr:colOff>
      <xdr:row>9</xdr:row>
      <xdr:rowOff>76200</xdr:rowOff>
    </xdr:to>
    <xdr:pic>
      <xdr:nvPicPr>
        <xdr:cNvPr id="9246" name="Picture 286" descr="P1010004">
          <a:extLst>
            <a:ext uri="{FF2B5EF4-FFF2-40B4-BE49-F238E27FC236}">
              <a16:creationId xmlns:a16="http://schemas.microsoft.com/office/drawing/2014/main" id="{00000000-0008-0000-0500-00001E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6" t="5853" r="6595" b="22926"/>
        <a:stretch>
          <a:fillRect/>
        </a:stretch>
      </xdr:blipFill>
      <xdr:spPr bwMode="auto">
        <a:xfrm>
          <a:off x="4800600" y="1304925"/>
          <a:ext cx="676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10</xdr:row>
      <xdr:rowOff>9525</xdr:rowOff>
    </xdr:from>
    <xdr:to>
      <xdr:col>7</xdr:col>
      <xdr:colOff>66675</xdr:colOff>
      <xdr:row>14</xdr:row>
      <xdr:rowOff>28575</xdr:rowOff>
    </xdr:to>
    <xdr:grpSp>
      <xdr:nvGrpSpPr>
        <xdr:cNvPr id="9247" name="Group 288">
          <a:extLst>
            <a:ext uri="{FF2B5EF4-FFF2-40B4-BE49-F238E27FC236}">
              <a16:creationId xmlns:a16="http://schemas.microsoft.com/office/drawing/2014/main" id="{00000000-0008-0000-0500-00001F240000}"/>
            </a:ext>
          </a:extLst>
        </xdr:cNvPr>
        <xdr:cNvGrpSpPr>
          <a:grpSpLocks/>
        </xdr:cNvGrpSpPr>
      </xdr:nvGrpSpPr>
      <xdr:grpSpPr bwMode="auto">
        <a:xfrm>
          <a:off x="4829175" y="1914525"/>
          <a:ext cx="676275" cy="781050"/>
          <a:chOff x="594" y="222"/>
          <a:chExt cx="70" cy="76"/>
        </a:xfrm>
      </xdr:grpSpPr>
      <xdr:grpSp>
        <xdr:nvGrpSpPr>
          <xdr:cNvPr id="9251" name="Group 289">
            <a:extLst>
              <a:ext uri="{FF2B5EF4-FFF2-40B4-BE49-F238E27FC236}">
                <a16:creationId xmlns:a16="http://schemas.microsoft.com/office/drawing/2014/main" id="{00000000-0008-0000-0500-000023240000}"/>
              </a:ext>
            </a:extLst>
          </xdr:cNvPr>
          <xdr:cNvGrpSpPr>
            <a:grpSpLocks/>
          </xdr:cNvGrpSpPr>
        </xdr:nvGrpSpPr>
        <xdr:grpSpPr bwMode="auto">
          <a:xfrm>
            <a:off x="594" y="222"/>
            <a:ext cx="70" cy="37"/>
            <a:chOff x="347" y="205"/>
            <a:chExt cx="106" cy="61"/>
          </a:xfrm>
        </xdr:grpSpPr>
        <xdr:grpSp>
          <xdr:nvGrpSpPr>
            <xdr:cNvPr id="9257" name="Group 290">
              <a:extLst>
                <a:ext uri="{FF2B5EF4-FFF2-40B4-BE49-F238E27FC236}">
                  <a16:creationId xmlns:a16="http://schemas.microsoft.com/office/drawing/2014/main" id="{00000000-0008-0000-0500-000029240000}"/>
                </a:ext>
              </a:extLst>
            </xdr:cNvPr>
            <xdr:cNvGrpSpPr>
              <a:grpSpLocks/>
            </xdr:cNvGrpSpPr>
          </xdr:nvGrpSpPr>
          <xdr:grpSpPr bwMode="auto">
            <a:xfrm rot="5400000">
              <a:off x="346" y="206"/>
              <a:ext cx="61" cy="59"/>
              <a:chOff x="611" y="203"/>
              <a:chExt cx="134" cy="81"/>
            </a:xfrm>
          </xdr:grpSpPr>
          <xdr:pic>
            <xdr:nvPicPr>
              <xdr:cNvPr id="9262" name="Picture 291" descr="P1010005">
                <a:extLst>
                  <a:ext uri="{FF2B5EF4-FFF2-40B4-BE49-F238E27FC236}">
                    <a16:creationId xmlns:a16="http://schemas.microsoft.com/office/drawing/2014/main" id="{00000000-0008-0000-0500-00002E24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 cstate="print">
                <a:lum bright="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5840" t="12622" r="3650" b="24271"/>
              <a:stretch>
                <a:fillRect/>
              </a:stretch>
            </xdr:blipFill>
            <xdr:spPr bwMode="auto">
              <a:xfrm>
                <a:off x="614" y="218"/>
                <a:ext cx="124" cy="6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9263" name="Freeform 292">
                <a:extLst>
                  <a:ext uri="{FF2B5EF4-FFF2-40B4-BE49-F238E27FC236}">
                    <a16:creationId xmlns:a16="http://schemas.microsoft.com/office/drawing/2014/main" id="{00000000-0008-0000-0500-00002F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2" y="238"/>
                <a:ext cx="133" cy="46"/>
              </a:xfrm>
              <a:custGeom>
                <a:avLst/>
                <a:gdLst>
                  <a:gd name="T0" fmla="*/ 1 w 133"/>
                  <a:gd name="T1" fmla="*/ 0 h 46"/>
                  <a:gd name="T2" fmla="*/ 13 w 133"/>
                  <a:gd name="T3" fmla="*/ 3 h 46"/>
                  <a:gd name="T4" fmla="*/ 19 w 133"/>
                  <a:gd name="T5" fmla="*/ 16 h 46"/>
                  <a:gd name="T6" fmla="*/ 21 w 133"/>
                  <a:gd name="T7" fmla="*/ 23 h 46"/>
                  <a:gd name="T8" fmla="*/ 30 w 133"/>
                  <a:gd name="T9" fmla="*/ 27 h 46"/>
                  <a:gd name="T10" fmla="*/ 43 w 133"/>
                  <a:gd name="T11" fmla="*/ 32 h 46"/>
                  <a:gd name="T12" fmla="*/ 68 w 133"/>
                  <a:gd name="T13" fmla="*/ 34 h 46"/>
                  <a:gd name="T14" fmla="*/ 92 w 133"/>
                  <a:gd name="T15" fmla="*/ 42 h 46"/>
                  <a:gd name="T16" fmla="*/ 103 w 133"/>
                  <a:gd name="T17" fmla="*/ 43 h 46"/>
                  <a:gd name="T18" fmla="*/ 115 w 133"/>
                  <a:gd name="T19" fmla="*/ 42 h 46"/>
                  <a:gd name="T20" fmla="*/ 121 w 133"/>
                  <a:gd name="T21" fmla="*/ 27 h 46"/>
                  <a:gd name="T22" fmla="*/ 124 w 133"/>
                  <a:gd name="T23" fmla="*/ 11 h 46"/>
                  <a:gd name="T24" fmla="*/ 133 w 133"/>
                  <a:gd name="T25" fmla="*/ 43 h 46"/>
                  <a:gd name="T26" fmla="*/ 109 w 133"/>
                  <a:gd name="T27" fmla="*/ 45 h 46"/>
                  <a:gd name="T28" fmla="*/ 83 w 133"/>
                  <a:gd name="T29" fmla="*/ 46 h 46"/>
                  <a:gd name="T30" fmla="*/ 39 w 133"/>
                  <a:gd name="T31" fmla="*/ 45 h 46"/>
                  <a:gd name="T32" fmla="*/ 8 w 133"/>
                  <a:gd name="T33" fmla="*/ 45 h 46"/>
                  <a:gd name="T34" fmla="*/ 2 w 133"/>
                  <a:gd name="T35" fmla="*/ 45 h 46"/>
                  <a:gd name="T36" fmla="*/ 0 w 133"/>
                  <a:gd name="T37" fmla="*/ 23 h 46"/>
                  <a:gd name="T38" fmla="*/ 1 w 133"/>
                  <a:gd name="T39" fmla="*/ 0 h 4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</a:gdLst>
                <a:ahLst/>
                <a:cxnLst>
                  <a:cxn ang="T40">
                    <a:pos x="T0" y="T1"/>
                  </a:cxn>
                  <a:cxn ang="T41">
                    <a:pos x="T2" y="T3"/>
                  </a:cxn>
                  <a:cxn ang="T42">
                    <a:pos x="T4" y="T5"/>
                  </a:cxn>
                  <a:cxn ang="T43">
                    <a:pos x="T6" y="T7"/>
                  </a:cxn>
                  <a:cxn ang="T44">
                    <a:pos x="T8" y="T9"/>
                  </a:cxn>
                  <a:cxn ang="T45">
                    <a:pos x="T10" y="T11"/>
                  </a:cxn>
                  <a:cxn ang="T46">
                    <a:pos x="T12" y="T13"/>
                  </a:cxn>
                  <a:cxn ang="T47">
                    <a:pos x="T14" y="T15"/>
                  </a:cxn>
                  <a:cxn ang="T48">
                    <a:pos x="T16" y="T17"/>
                  </a:cxn>
                  <a:cxn ang="T49">
                    <a:pos x="T18" y="T19"/>
                  </a:cxn>
                  <a:cxn ang="T50">
                    <a:pos x="T20" y="T21"/>
                  </a:cxn>
                  <a:cxn ang="T51">
                    <a:pos x="T22" y="T23"/>
                  </a:cxn>
                  <a:cxn ang="T52">
                    <a:pos x="T24" y="T25"/>
                  </a:cxn>
                  <a:cxn ang="T53">
                    <a:pos x="T26" y="T27"/>
                  </a:cxn>
                  <a:cxn ang="T54">
                    <a:pos x="T28" y="T29"/>
                  </a:cxn>
                  <a:cxn ang="T55">
                    <a:pos x="T30" y="T31"/>
                  </a:cxn>
                  <a:cxn ang="T56">
                    <a:pos x="T32" y="T33"/>
                  </a:cxn>
                  <a:cxn ang="T57">
                    <a:pos x="T34" y="T35"/>
                  </a:cxn>
                  <a:cxn ang="T58">
                    <a:pos x="T36" y="T37"/>
                  </a:cxn>
                  <a:cxn ang="T59">
                    <a:pos x="T38" y="T39"/>
                  </a:cxn>
                </a:cxnLst>
                <a:rect l="0" t="0" r="r" b="b"/>
                <a:pathLst>
                  <a:path w="133" h="46">
                    <a:moveTo>
                      <a:pt x="1" y="0"/>
                    </a:moveTo>
                    <a:lnTo>
                      <a:pt x="13" y="3"/>
                    </a:lnTo>
                    <a:lnTo>
                      <a:pt x="19" y="16"/>
                    </a:lnTo>
                    <a:lnTo>
                      <a:pt x="21" y="23"/>
                    </a:lnTo>
                    <a:lnTo>
                      <a:pt x="30" y="27"/>
                    </a:lnTo>
                    <a:lnTo>
                      <a:pt x="43" y="32"/>
                    </a:lnTo>
                    <a:lnTo>
                      <a:pt x="68" y="34"/>
                    </a:lnTo>
                    <a:lnTo>
                      <a:pt x="92" y="42"/>
                    </a:lnTo>
                    <a:lnTo>
                      <a:pt x="103" y="43"/>
                    </a:lnTo>
                    <a:lnTo>
                      <a:pt x="115" y="42"/>
                    </a:lnTo>
                    <a:lnTo>
                      <a:pt x="121" y="27"/>
                    </a:lnTo>
                    <a:lnTo>
                      <a:pt x="124" y="11"/>
                    </a:lnTo>
                    <a:lnTo>
                      <a:pt x="133" y="43"/>
                    </a:lnTo>
                    <a:lnTo>
                      <a:pt x="109" y="45"/>
                    </a:lnTo>
                    <a:lnTo>
                      <a:pt x="83" y="46"/>
                    </a:lnTo>
                    <a:lnTo>
                      <a:pt x="39" y="45"/>
                    </a:lnTo>
                    <a:lnTo>
                      <a:pt x="8" y="45"/>
                    </a:lnTo>
                    <a:lnTo>
                      <a:pt x="2" y="45"/>
                    </a:lnTo>
                    <a:lnTo>
                      <a:pt x="0" y="23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9264" name="Freeform 293">
                <a:extLst>
                  <a:ext uri="{FF2B5EF4-FFF2-40B4-BE49-F238E27FC236}">
                    <a16:creationId xmlns:a16="http://schemas.microsoft.com/office/drawing/2014/main" id="{00000000-0008-0000-0500-000030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1" y="203"/>
                <a:ext cx="127" cy="27"/>
              </a:xfrm>
              <a:custGeom>
                <a:avLst/>
                <a:gdLst>
                  <a:gd name="T0" fmla="*/ 4 w 127"/>
                  <a:gd name="T1" fmla="*/ 26 h 27"/>
                  <a:gd name="T2" fmla="*/ 16 w 127"/>
                  <a:gd name="T3" fmla="*/ 27 h 27"/>
                  <a:gd name="T4" fmla="*/ 26 w 127"/>
                  <a:gd name="T5" fmla="*/ 22 h 27"/>
                  <a:gd name="T6" fmla="*/ 37 w 127"/>
                  <a:gd name="T7" fmla="*/ 25 h 27"/>
                  <a:gd name="T8" fmla="*/ 53 w 127"/>
                  <a:gd name="T9" fmla="*/ 19 h 27"/>
                  <a:gd name="T10" fmla="*/ 72 w 127"/>
                  <a:gd name="T11" fmla="*/ 19 h 27"/>
                  <a:gd name="T12" fmla="*/ 105 w 127"/>
                  <a:gd name="T13" fmla="*/ 21 h 27"/>
                  <a:gd name="T14" fmla="*/ 94 w 127"/>
                  <a:gd name="T15" fmla="*/ 18 h 27"/>
                  <a:gd name="T16" fmla="*/ 115 w 127"/>
                  <a:gd name="T17" fmla="*/ 19 h 27"/>
                  <a:gd name="T18" fmla="*/ 127 w 127"/>
                  <a:gd name="T19" fmla="*/ 19 h 27"/>
                  <a:gd name="T20" fmla="*/ 125 w 127"/>
                  <a:gd name="T21" fmla="*/ 24 h 27"/>
                  <a:gd name="T22" fmla="*/ 127 w 127"/>
                  <a:gd name="T23" fmla="*/ 15 h 27"/>
                  <a:gd name="T24" fmla="*/ 75 w 127"/>
                  <a:gd name="T25" fmla="*/ 1 h 27"/>
                  <a:gd name="T26" fmla="*/ 37 w 127"/>
                  <a:gd name="T27" fmla="*/ 0 h 27"/>
                  <a:gd name="T28" fmla="*/ 0 w 127"/>
                  <a:gd name="T29" fmla="*/ 11 h 27"/>
                  <a:gd name="T30" fmla="*/ 4 w 127"/>
                  <a:gd name="T31" fmla="*/ 26 h 27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0" t="0" r="r" b="b"/>
                <a:pathLst>
                  <a:path w="127" h="27">
                    <a:moveTo>
                      <a:pt x="4" y="26"/>
                    </a:moveTo>
                    <a:lnTo>
                      <a:pt x="16" y="27"/>
                    </a:lnTo>
                    <a:lnTo>
                      <a:pt x="26" y="22"/>
                    </a:lnTo>
                    <a:lnTo>
                      <a:pt x="37" y="25"/>
                    </a:lnTo>
                    <a:lnTo>
                      <a:pt x="53" y="19"/>
                    </a:lnTo>
                    <a:lnTo>
                      <a:pt x="72" y="19"/>
                    </a:lnTo>
                    <a:lnTo>
                      <a:pt x="105" y="21"/>
                    </a:lnTo>
                    <a:lnTo>
                      <a:pt x="94" y="18"/>
                    </a:lnTo>
                    <a:lnTo>
                      <a:pt x="115" y="19"/>
                    </a:lnTo>
                    <a:lnTo>
                      <a:pt x="127" y="19"/>
                    </a:lnTo>
                    <a:lnTo>
                      <a:pt x="125" y="24"/>
                    </a:lnTo>
                    <a:lnTo>
                      <a:pt x="127" y="15"/>
                    </a:lnTo>
                    <a:lnTo>
                      <a:pt x="75" y="1"/>
                    </a:lnTo>
                    <a:lnTo>
                      <a:pt x="37" y="0"/>
                    </a:lnTo>
                    <a:lnTo>
                      <a:pt x="0" y="11"/>
                    </a:lnTo>
                    <a:lnTo>
                      <a:pt x="4" y="26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  <xdr:grpSp>
          <xdr:nvGrpSpPr>
            <xdr:cNvPr id="9258" name="Group 294">
              <a:extLst>
                <a:ext uri="{FF2B5EF4-FFF2-40B4-BE49-F238E27FC236}">
                  <a16:creationId xmlns:a16="http://schemas.microsoft.com/office/drawing/2014/main" id="{00000000-0008-0000-0500-00002A240000}"/>
                </a:ext>
              </a:extLst>
            </xdr:cNvPr>
            <xdr:cNvGrpSpPr>
              <a:grpSpLocks/>
            </xdr:cNvGrpSpPr>
          </xdr:nvGrpSpPr>
          <xdr:grpSpPr bwMode="auto">
            <a:xfrm rot="16200000" flipH="1">
              <a:off x="395" y="206"/>
              <a:ext cx="59" cy="57"/>
              <a:chOff x="611" y="203"/>
              <a:chExt cx="134" cy="81"/>
            </a:xfrm>
          </xdr:grpSpPr>
          <xdr:pic>
            <xdr:nvPicPr>
              <xdr:cNvPr id="9259" name="Picture 295" descr="P1010005">
                <a:extLst>
                  <a:ext uri="{FF2B5EF4-FFF2-40B4-BE49-F238E27FC236}">
                    <a16:creationId xmlns:a16="http://schemas.microsoft.com/office/drawing/2014/main" id="{00000000-0008-0000-0500-00002B24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 cstate="print">
                <a:lum bright="12000" contrast="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5840" t="12622" r="3650" b="24271"/>
              <a:stretch>
                <a:fillRect/>
              </a:stretch>
            </xdr:blipFill>
            <xdr:spPr bwMode="auto">
              <a:xfrm>
                <a:off x="614" y="218"/>
                <a:ext cx="124" cy="6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9260" name="Freeform 296">
                <a:extLst>
                  <a:ext uri="{FF2B5EF4-FFF2-40B4-BE49-F238E27FC236}">
                    <a16:creationId xmlns:a16="http://schemas.microsoft.com/office/drawing/2014/main" id="{00000000-0008-0000-0500-00002C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2" y="238"/>
                <a:ext cx="133" cy="46"/>
              </a:xfrm>
              <a:custGeom>
                <a:avLst/>
                <a:gdLst>
                  <a:gd name="T0" fmla="*/ 1 w 133"/>
                  <a:gd name="T1" fmla="*/ 0 h 46"/>
                  <a:gd name="T2" fmla="*/ 13 w 133"/>
                  <a:gd name="T3" fmla="*/ 3 h 46"/>
                  <a:gd name="T4" fmla="*/ 19 w 133"/>
                  <a:gd name="T5" fmla="*/ 16 h 46"/>
                  <a:gd name="T6" fmla="*/ 21 w 133"/>
                  <a:gd name="T7" fmla="*/ 23 h 46"/>
                  <a:gd name="T8" fmla="*/ 30 w 133"/>
                  <a:gd name="T9" fmla="*/ 27 h 46"/>
                  <a:gd name="T10" fmla="*/ 43 w 133"/>
                  <a:gd name="T11" fmla="*/ 32 h 46"/>
                  <a:gd name="T12" fmla="*/ 68 w 133"/>
                  <a:gd name="T13" fmla="*/ 34 h 46"/>
                  <a:gd name="T14" fmla="*/ 92 w 133"/>
                  <a:gd name="T15" fmla="*/ 42 h 46"/>
                  <a:gd name="T16" fmla="*/ 103 w 133"/>
                  <a:gd name="T17" fmla="*/ 43 h 46"/>
                  <a:gd name="T18" fmla="*/ 115 w 133"/>
                  <a:gd name="T19" fmla="*/ 42 h 46"/>
                  <a:gd name="T20" fmla="*/ 121 w 133"/>
                  <a:gd name="T21" fmla="*/ 27 h 46"/>
                  <a:gd name="T22" fmla="*/ 124 w 133"/>
                  <a:gd name="T23" fmla="*/ 11 h 46"/>
                  <a:gd name="T24" fmla="*/ 133 w 133"/>
                  <a:gd name="T25" fmla="*/ 43 h 46"/>
                  <a:gd name="T26" fmla="*/ 109 w 133"/>
                  <a:gd name="T27" fmla="*/ 45 h 46"/>
                  <a:gd name="T28" fmla="*/ 83 w 133"/>
                  <a:gd name="T29" fmla="*/ 46 h 46"/>
                  <a:gd name="T30" fmla="*/ 39 w 133"/>
                  <a:gd name="T31" fmla="*/ 45 h 46"/>
                  <a:gd name="T32" fmla="*/ 8 w 133"/>
                  <a:gd name="T33" fmla="*/ 45 h 46"/>
                  <a:gd name="T34" fmla="*/ 2 w 133"/>
                  <a:gd name="T35" fmla="*/ 45 h 46"/>
                  <a:gd name="T36" fmla="*/ 0 w 133"/>
                  <a:gd name="T37" fmla="*/ 23 h 46"/>
                  <a:gd name="T38" fmla="*/ 1 w 133"/>
                  <a:gd name="T39" fmla="*/ 0 h 4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</a:gdLst>
                <a:ahLst/>
                <a:cxnLst>
                  <a:cxn ang="T40">
                    <a:pos x="T0" y="T1"/>
                  </a:cxn>
                  <a:cxn ang="T41">
                    <a:pos x="T2" y="T3"/>
                  </a:cxn>
                  <a:cxn ang="T42">
                    <a:pos x="T4" y="T5"/>
                  </a:cxn>
                  <a:cxn ang="T43">
                    <a:pos x="T6" y="T7"/>
                  </a:cxn>
                  <a:cxn ang="T44">
                    <a:pos x="T8" y="T9"/>
                  </a:cxn>
                  <a:cxn ang="T45">
                    <a:pos x="T10" y="T11"/>
                  </a:cxn>
                  <a:cxn ang="T46">
                    <a:pos x="T12" y="T13"/>
                  </a:cxn>
                  <a:cxn ang="T47">
                    <a:pos x="T14" y="T15"/>
                  </a:cxn>
                  <a:cxn ang="T48">
                    <a:pos x="T16" y="T17"/>
                  </a:cxn>
                  <a:cxn ang="T49">
                    <a:pos x="T18" y="T19"/>
                  </a:cxn>
                  <a:cxn ang="T50">
                    <a:pos x="T20" y="T21"/>
                  </a:cxn>
                  <a:cxn ang="T51">
                    <a:pos x="T22" y="T23"/>
                  </a:cxn>
                  <a:cxn ang="T52">
                    <a:pos x="T24" y="T25"/>
                  </a:cxn>
                  <a:cxn ang="T53">
                    <a:pos x="T26" y="T27"/>
                  </a:cxn>
                  <a:cxn ang="T54">
                    <a:pos x="T28" y="T29"/>
                  </a:cxn>
                  <a:cxn ang="T55">
                    <a:pos x="T30" y="T31"/>
                  </a:cxn>
                  <a:cxn ang="T56">
                    <a:pos x="T32" y="T33"/>
                  </a:cxn>
                  <a:cxn ang="T57">
                    <a:pos x="T34" y="T35"/>
                  </a:cxn>
                  <a:cxn ang="T58">
                    <a:pos x="T36" y="T37"/>
                  </a:cxn>
                  <a:cxn ang="T59">
                    <a:pos x="T38" y="T39"/>
                  </a:cxn>
                </a:cxnLst>
                <a:rect l="0" t="0" r="r" b="b"/>
                <a:pathLst>
                  <a:path w="133" h="46">
                    <a:moveTo>
                      <a:pt x="1" y="0"/>
                    </a:moveTo>
                    <a:lnTo>
                      <a:pt x="13" y="3"/>
                    </a:lnTo>
                    <a:lnTo>
                      <a:pt x="19" y="16"/>
                    </a:lnTo>
                    <a:lnTo>
                      <a:pt x="21" y="23"/>
                    </a:lnTo>
                    <a:lnTo>
                      <a:pt x="30" y="27"/>
                    </a:lnTo>
                    <a:lnTo>
                      <a:pt x="43" y="32"/>
                    </a:lnTo>
                    <a:lnTo>
                      <a:pt x="68" y="34"/>
                    </a:lnTo>
                    <a:lnTo>
                      <a:pt x="92" y="42"/>
                    </a:lnTo>
                    <a:lnTo>
                      <a:pt x="103" y="43"/>
                    </a:lnTo>
                    <a:lnTo>
                      <a:pt x="115" y="42"/>
                    </a:lnTo>
                    <a:lnTo>
                      <a:pt x="121" y="27"/>
                    </a:lnTo>
                    <a:lnTo>
                      <a:pt x="124" y="11"/>
                    </a:lnTo>
                    <a:lnTo>
                      <a:pt x="133" y="43"/>
                    </a:lnTo>
                    <a:lnTo>
                      <a:pt x="109" y="45"/>
                    </a:lnTo>
                    <a:lnTo>
                      <a:pt x="83" y="46"/>
                    </a:lnTo>
                    <a:lnTo>
                      <a:pt x="39" y="45"/>
                    </a:lnTo>
                    <a:lnTo>
                      <a:pt x="8" y="45"/>
                    </a:lnTo>
                    <a:lnTo>
                      <a:pt x="2" y="45"/>
                    </a:lnTo>
                    <a:lnTo>
                      <a:pt x="0" y="23"/>
                    </a:lnTo>
                    <a:lnTo>
                      <a:pt x="1" y="0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9261" name="Freeform 297">
                <a:extLst>
                  <a:ext uri="{FF2B5EF4-FFF2-40B4-BE49-F238E27FC236}">
                    <a16:creationId xmlns:a16="http://schemas.microsoft.com/office/drawing/2014/main" id="{00000000-0008-0000-0500-00002D24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1" y="203"/>
                <a:ext cx="127" cy="27"/>
              </a:xfrm>
              <a:custGeom>
                <a:avLst/>
                <a:gdLst>
                  <a:gd name="T0" fmla="*/ 4 w 127"/>
                  <a:gd name="T1" fmla="*/ 26 h 27"/>
                  <a:gd name="T2" fmla="*/ 16 w 127"/>
                  <a:gd name="T3" fmla="*/ 27 h 27"/>
                  <a:gd name="T4" fmla="*/ 26 w 127"/>
                  <a:gd name="T5" fmla="*/ 22 h 27"/>
                  <a:gd name="T6" fmla="*/ 37 w 127"/>
                  <a:gd name="T7" fmla="*/ 25 h 27"/>
                  <a:gd name="T8" fmla="*/ 53 w 127"/>
                  <a:gd name="T9" fmla="*/ 19 h 27"/>
                  <a:gd name="T10" fmla="*/ 72 w 127"/>
                  <a:gd name="T11" fmla="*/ 19 h 27"/>
                  <a:gd name="T12" fmla="*/ 105 w 127"/>
                  <a:gd name="T13" fmla="*/ 21 h 27"/>
                  <a:gd name="T14" fmla="*/ 94 w 127"/>
                  <a:gd name="T15" fmla="*/ 18 h 27"/>
                  <a:gd name="T16" fmla="*/ 115 w 127"/>
                  <a:gd name="T17" fmla="*/ 19 h 27"/>
                  <a:gd name="T18" fmla="*/ 127 w 127"/>
                  <a:gd name="T19" fmla="*/ 19 h 27"/>
                  <a:gd name="T20" fmla="*/ 125 w 127"/>
                  <a:gd name="T21" fmla="*/ 24 h 27"/>
                  <a:gd name="T22" fmla="*/ 127 w 127"/>
                  <a:gd name="T23" fmla="*/ 15 h 27"/>
                  <a:gd name="T24" fmla="*/ 75 w 127"/>
                  <a:gd name="T25" fmla="*/ 1 h 27"/>
                  <a:gd name="T26" fmla="*/ 37 w 127"/>
                  <a:gd name="T27" fmla="*/ 0 h 27"/>
                  <a:gd name="T28" fmla="*/ 0 w 127"/>
                  <a:gd name="T29" fmla="*/ 11 h 27"/>
                  <a:gd name="T30" fmla="*/ 4 w 127"/>
                  <a:gd name="T31" fmla="*/ 26 h 27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0" t="0" r="r" b="b"/>
                <a:pathLst>
                  <a:path w="127" h="27">
                    <a:moveTo>
                      <a:pt x="4" y="26"/>
                    </a:moveTo>
                    <a:lnTo>
                      <a:pt x="16" y="27"/>
                    </a:lnTo>
                    <a:lnTo>
                      <a:pt x="26" y="22"/>
                    </a:lnTo>
                    <a:lnTo>
                      <a:pt x="37" y="25"/>
                    </a:lnTo>
                    <a:lnTo>
                      <a:pt x="53" y="19"/>
                    </a:lnTo>
                    <a:lnTo>
                      <a:pt x="72" y="19"/>
                    </a:lnTo>
                    <a:lnTo>
                      <a:pt x="105" y="21"/>
                    </a:lnTo>
                    <a:lnTo>
                      <a:pt x="94" y="18"/>
                    </a:lnTo>
                    <a:lnTo>
                      <a:pt x="115" y="19"/>
                    </a:lnTo>
                    <a:lnTo>
                      <a:pt x="127" y="19"/>
                    </a:lnTo>
                    <a:lnTo>
                      <a:pt x="125" y="24"/>
                    </a:lnTo>
                    <a:lnTo>
                      <a:pt x="127" y="15"/>
                    </a:lnTo>
                    <a:lnTo>
                      <a:pt x="75" y="1"/>
                    </a:lnTo>
                    <a:lnTo>
                      <a:pt x="37" y="0"/>
                    </a:lnTo>
                    <a:lnTo>
                      <a:pt x="0" y="11"/>
                    </a:lnTo>
                    <a:lnTo>
                      <a:pt x="4" y="26"/>
                    </a:lnTo>
                    <a:close/>
                  </a:path>
                </a:pathLst>
              </a:custGeom>
              <a:solidFill>
                <a:srgbClr val="FFFFFF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 w="9525" cap="flat" cmpd="sng">
                    <a:solidFill>
                      <a:srgbClr xmlns:mc="http://schemas.openxmlformats.org/markup-compatibility/2006" val="000000" mc:Ignorable="a14" a14:legacySpreadsheetColorIndex="64"/>
                    </a:solidFill>
                    <a:prstDash val="solid"/>
                    <a:round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blurRad="63500"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</xdr:grpSp>
      <xdr:grpSp>
        <xdr:nvGrpSpPr>
          <xdr:cNvPr id="9252" name="Group 298">
            <a:extLst>
              <a:ext uri="{FF2B5EF4-FFF2-40B4-BE49-F238E27FC236}">
                <a16:creationId xmlns:a16="http://schemas.microsoft.com/office/drawing/2014/main" id="{00000000-0008-0000-0500-000024240000}"/>
              </a:ext>
            </a:extLst>
          </xdr:cNvPr>
          <xdr:cNvGrpSpPr>
            <a:grpSpLocks/>
          </xdr:cNvGrpSpPr>
        </xdr:nvGrpSpPr>
        <xdr:grpSpPr bwMode="auto">
          <a:xfrm>
            <a:off x="600" y="254"/>
            <a:ext cx="62" cy="44"/>
            <a:chOff x="373" y="332"/>
            <a:chExt cx="113" cy="55"/>
          </a:xfrm>
        </xdr:grpSpPr>
        <xdr:pic>
          <xdr:nvPicPr>
            <xdr:cNvPr id="9253" name="Picture 299" descr="P1010002">
              <a:extLst>
                <a:ext uri="{FF2B5EF4-FFF2-40B4-BE49-F238E27FC236}">
                  <a16:creationId xmlns:a16="http://schemas.microsoft.com/office/drawing/2014/main" id="{00000000-0008-0000-0500-00002524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29" t="8737" b="11650"/>
            <a:stretch>
              <a:fillRect/>
            </a:stretch>
          </xdr:blipFill>
          <xdr:spPr bwMode="auto">
            <a:xfrm>
              <a:off x="376" y="339"/>
              <a:ext cx="103" cy="4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9254" name="Freeform 300">
              <a:extLst>
                <a:ext uri="{FF2B5EF4-FFF2-40B4-BE49-F238E27FC236}">
                  <a16:creationId xmlns:a16="http://schemas.microsoft.com/office/drawing/2014/main" id="{00000000-0008-0000-0500-000026240000}"/>
                </a:ext>
              </a:extLst>
            </xdr:cNvPr>
            <xdr:cNvSpPr>
              <a:spLocks/>
            </xdr:cNvSpPr>
          </xdr:nvSpPr>
          <xdr:spPr bwMode="auto">
            <a:xfrm>
              <a:off x="373" y="336"/>
              <a:ext cx="52" cy="42"/>
            </a:xfrm>
            <a:custGeom>
              <a:avLst/>
              <a:gdLst>
                <a:gd name="T0" fmla="*/ 52 w 50"/>
                <a:gd name="T1" fmla="*/ 0 h 42"/>
                <a:gd name="T2" fmla="*/ 31 w 50"/>
                <a:gd name="T3" fmla="*/ 10 h 42"/>
                <a:gd name="T4" fmla="*/ 17 w 50"/>
                <a:gd name="T5" fmla="*/ 12 h 42"/>
                <a:gd name="T6" fmla="*/ 9 w 50"/>
                <a:gd name="T7" fmla="*/ 25 h 42"/>
                <a:gd name="T8" fmla="*/ 2 w 50"/>
                <a:gd name="T9" fmla="*/ 42 h 42"/>
                <a:gd name="T10" fmla="*/ 0 w 50"/>
                <a:gd name="T11" fmla="*/ 20 h 42"/>
                <a:gd name="T12" fmla="*/ 0 w 50"/>
                <a:gd name="T13" fmla="*/ 3 h 42"/>
                <a:gd name="T14" fmla="*/ 52 w 50"/>
                <a:gd name="T15" fmla="*/ 0 h 42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0" t="0" r="r" b="b"/>
              <a:pathLst>
                <a:path w="50" h="42">
                  <a:moveTo>
                    <a:pt x="50" y="0"/>
                  </a:moveTo>
                  <a:lnTo>
                    <a:pt x="30" y="10"/>
                  </a:lnTo>
                  <a:lnTo>
                    <a:pt x="16" y="12"/>
                  </a:lnTo>
                  <a:lnTo>
                    <a:pt x="9" y="25"/>
                  </a:lnTo>
                  <a:lnTo>
                    <a:pt x="2" y="42"/>
                  </a:lnTo>
                  <a:lnTo>
                    <a:pt x="0" y="20"/>
                  </a:lnTo>
                  <a:lnTo>
                    <a:pt x="0" y="3"/>
                  </a:lnTo>
                  <a:lnTo>
                    <a:pt x="50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flat" cmpd="sng">
                  <a:solidFill>
                    <a:srgbClr xmlns:mc="http://schemas.openxmlformats.org/markup-compatibility/2006" val="000000" mc:Ignorable="a14" a14:legacySpreadsheetColorIndex="64"/>
                  </a:solidFill>
                  <a:prstDash val="solid"/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blurRad="63500"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9255" name="Freeform 301">
              <a:extLst>
                <a:ext uri="{FF2B5EF4-FFF2-40B4-BE49-F238E27FC236}">
                  <a16:creationId xmlns:a16="http://schemas.microsoft.com/office/drawing/2014/main" id="{00000000-0008-0000-0500-000027240000}"/>
                </a:ext>
              </a:extLst>
            </xdr:cNvPr>
            <xdr:cNvSpPr>
              <a:spLocks/>
            </xdr:cNvSpPr>
          </xdr:nvSpPr>
          <xdr:spPr bwMode="auto">
            <a:xfrm>
              <a:off x="438" y="332"/>
              <a:ext cx="42" cy="45"/>
            </a:xfrm>
            <a:custGeom>
              <a:avLst/>
              <a:gdLst>
                <a:gd name="T0" fmla="*/ 8 w 42"/>
                <a:gd name="T1" fmla="*/ 0 h 45"/>
                <a:gd name="T2" fmla="*/ 40 w 42"/>
                <a:gd name="T3" fmla="*/ 2 h 45"/>
                <a:gd name="T4" fmla="*/ 42 w 42"/>
                <a:gd name="T5" fmla="*/ 45 h 45"/>
                <a:gd name="T6" fmla="*/ 38 w 42"/>
                <a:gd name="T7" fmla="*/ 37 h 45"/>
                <a:gd name="T8" fmla="*/ 0 w 42"/>
                <a:gd name="T9" fmla="*/ 5 h 45"/>
                <a:gd name="T10" fmla="*/ 8 w 42"/>
                <a:gd name="T11" fmla="*/ 0 h 45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0" t="0" r="r" b="b"/>
              <a:pathLst>
                <a:path w="42" h="45">
                  <a:moveTo>
                    <a:pt x="8" y="0"/>
                  </a:moveTo>
                  <a:lnTo>
                    <a:pt x="40" y="2"/>
                  </a:lnTo>
                  <a:lnTo>
                    <a:pt x="42" y="45"/>
                  </a:lnTo>
                  <a:lnTo>
                    <a:pt x="38" y="37"/>
                  </a:lnTo>
                  <a:lnTo>
                    <a:pt x="0" y="5"/>
                  </a:lnTo>
                  <a:lnTo>
                    <a:pt x="8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flat" cmpd="sng">
                  <a:solidFill>
                    <a:srgbClr xmlns:mc="http://schemas.openxmlformats.org/markup-compatibility/2006" val="000000" mc:Ignorable="a14" a14:legacySpreadsheetColorIndex="64"/>
                  </a:solidFill>
                  <a:prstDash val="solid"/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blurRad="63500"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9256" name="Freeform 302">
              <a:extLst>
                <a:ext uri="{FF2B5EF4-FFF2-40B4-BE49-F238E27FC236}">
                  <a16:creationId xmlns:a16="http://schemas.microsoft.com/office/drawing/2014/main" id="{00000000-0008-0000-0500-000028240000}"/>
                </a:ext>
              </a:extLst>
            </xdr:cNvPr>
            <xdr:cNvSpPr>
              <a:spLocks/>
            </xdr:cNvSpPr>
          </xdr:nvSpPr>
          <xdr:spPr bwMode="auto">
            <a:xfrm>
              <a:off x="377" y="375"/>
              <a:ext cx="109" cy="12"/>
            </a:xfrm>
            <a:custGeom>
              <a:avLst/>
              <a:gdLst>
                <a:gd name="T0" fmla="*/ 100 w 109"/>
                <a:gd name="T1" fmla="*/ 0 h 12"/>
                <a:gd name="T2" fmla="*/ 109 w 109"/>
                <a:gd name="T3" fmla="*/ 11 h 12"/>
                <a:gd name="T4" fmla="*/ 6 w 109"/>
                <a:gd name="T5" fmla="*/ 12 h 12"/>
                <a:gd name="T6" fmla="*/ 0 w 109"/>
                <a:gd name="T7" fmla="*/ 5 h 12"/>
                <a:gd name="T8" fmla="*/ 51 w 109"/>
                <a:gd name="T9" fmla="*/ 4 h 12"/>
                <a:gd name="T10" fmla="*/ 100 w 109"/>
                <a:gd name="T11" fmla="*/ 0 h 12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0" t="0" r="r" b="b"/>
              <a:pathLst>
                <a:path w="109" h="12">
                  <a:moveTo>
                    <a:pt x="100" y="0"/>
                  </a:moveTo>
                  <a:lnTo>
                    <a:pt x="109" y="11"/>
                  </a:lnTo>
                  <a:lnTo>
                    <a:pt x="6" y="12"/>
                  </a:lnTo>
                  <a:lnTo>
                    <a:pt x="0" y="5"/>
                  </a:lnTo>
                  <a:lnTo>
                    <a:pt x="51" y="4"/>
                  </a:lnTo>
                  <a:lnTo>
                    <a:pt x="100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flat" cmpd="sng">
                  <a:solidFill>
                    <a:srgbClr xmlns:mc="http://schemas.openxmlformats.org/markup-compatibility/2006" val="000000" mc:Ignorable="a14" a14:legacySpreadsheetColorIndex="64"/>
                  </a:solidFill>
                  <a:prstDash val="solid"/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blurRad="63500"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</xdr:grpSp>
    </xdr:grpSp>
    <xdr:clientData/>
  </xdr:twoCellAnchor>
  <xdr:twoCellAnchor>
    <xdr:from>
      <xdr:col>7</xdr:col>
      <xdr:colOff>476250</xdr:colOff>
      <xdr:row>6</xdr:row>
      <xdr:rowOff>180975</xdr:rowOff>
    </xdr:from>
    <xdr:to>
      <xdr:col>8</xdr:col>
      <xdr:colOff>447675</xdr:colOff>
      <xdr:row>8</xdr:row>
      <xdr:rowOff>180975</xdr:rowOff>
    </xdr:to>
    <xdr:pic>
      <xdr:nvPicPr>
        <xdr:cNvPr id="9248" name="Picture 254" descr="IMG_0116">
          <a:extLst>
            <a:ext uri="{FF2B5EF4-FFF2-40B4-BE49-F238E27FC236}">
              <a16:creationId xmlns:a16="http://schemas.microsoft.com/office/drawing/2014/main" id="{00000000-0008-0000-0500-000020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lum bright="1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1323975"/>
          <a:ext cx="5619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342900</xdr:colOff>
      <xdr:row>2</xdr:row>
      <xdr:rowOff>114300</xdr:rowOff>
    </xdr:from>
    <xdr:to>
      <xdr:col>8</xdr:col>
      <xdr:colOff>438150</xdr:colOff>
      <xdr:row>5</xdr:row>
      <xdr:rowOff>104775</xdr:rowOff>
    </xdr:to>
    <xdr:pic>
      <xdr:nvPicPr>
        <xdr:cNvPr id="9249" name="Picture 306" descr="Picture 040">
          <a:extLst>
            <a:ext uri="{FF2B5EF4-FFF2-40B4-BE49-F238E27FC236}">
              <a16:creationId xmlns:a16="http://schemas.microsoft.com/office/drawing/2014/main" id="{00000000-0008-0000-0500-00002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lum bright="-18000" contrast="5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95300"/>
          <a:ext cx="6858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533400</xdr:colOff>
      <xdr:row>10</xdr:row>
      <xdr:rowOff>123825</xdr:rowOff>
    </xdr:from>
    <xdr:to>
      <xdr:col>8</xdr:col>
      <xdr:colOff>381000</xdr:colOff>
      <xdr:row>13</xdr:row>
      <xdr:rowOff>161925</xdr:rowOff>
    </xdr:to>
    <xdr:pic>
      <xdr:nvPicPr>
        <xdr:cNvPr id="9250" name="Picture 308" descr="IMG_0041">
          <a:extLst>
            <a:ext uri="{FF2B5EF4-FFF2-40B4-BE49-F238E27FC236}">
              <a16:creationId xmlns:a16="http://schemas.microsoft.com/office/drawing/2014/main" id="{00000000-0008-0000-0500-00002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2028825"/>
          <a:ext cx="4381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A71143E\Sageri%20Risk%20Register%20Template%20P3%202009-08-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gyusuf\Documents\Lions%20Documents\Abentshare1\share\All\Intranet\CSOC\TOOLWellComplexityTools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gyusuf\Documents\Lions%20Documents\D:\2.BOB%20ISRS\JOBPTJM\3.%20Risk%20Evaluation\3.2%20Safety%20Hazard%20Identification%20and%20Evaluation\HIRADC\0.MASTER\Users\Don\Documents\Cost%20and%20Time%20Model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gyusuf\Documents\Lions%20Documents\D:\2.BOB%20ISRS\JOBPTJM\3.%20Risk%20Evaluation\3.2%20Safety%20Hazard%20Identification%20and%20Evaluation\HIRADC\0.MASTER\HIRADC%20Regi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Wells/Titanichthys-1/Time%20Tracking/T-1%20Lookahead.%20Dry%20hole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gyusuf\Documents\Lions%20Documents\R:\%202000%20-%202999%20Finance\2060%20-%20AFE%20Cost%20Estimates\2%20-%20Well%20Cost%20Estimates\2000%20Drilling%20Progarm\H-20\Schlumbeger%20Testing%20Af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. Example Register"/>
      <sheetName val="Tabl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I Entry For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AFE Summary D&amp;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  <sheetName val="Cover"/>
      <sheetName val="Instruction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 Ahead"/>
      <sheetName val="Time Distribution"/>
      <sheetName val="Rig TvD"/>
      <sheetName val="Plot Data"/>
      <sheetName val="Plot Labels"/>
      <sheetName val="HSE &amp; $ Data"/>
      <sheetName val="TvD &amp; HSE"/>
      <sheetName val="Perth TvD"/>
      <sheetName val="DP TvD"/>
      <sheetName val="Offset Plot Data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Trac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O423"/>
  <sheetViews>
    <sheetView showGridLines="0" tabSelected="1" zoomScale="55" zoomScaleNormal="55" zoomScalePageLayoutView="110" workbookViewId="0">
      <pane xSplit="8" ySplit="14" topLeftCell="I15" activePane="bottomRight" state="frozen"/>
      <selection pane="topRight" activeCell="I1" sqref="I1"/>
      <selection pane="bottomLeft" activeCell="A15" sqref="A15"/>
      <selection pane="bottomRight" activeCell="AC5" sqref="AC5:AD5"/>
    </sheetView>
  </sheetViews>
  <sheetFormatPr defaultColWidth="8.85546875" defaultRowHeight="12.75"/>
  <cols>
    <col min="1" max="2" width="12.42578125" style="162" customWidth="1"/>
    <col min="3" max="3" width="43.7109375" style="162" customWidth="1"/>
    <col min="4" max="4" width="12" style="162" customWidth="1"/>
    <col min="5" max="8" width="15.85546875" style="188" customWidth="1"/>
    <col min="9" max="9" width="12" style="162" customWidth="1"/>
    <col min="10" max="11" width="16" style="192" customWidth="1"/>
    <col min="12" max="12" width="9" style="162" customWidth="1"/>
    <col min="13" max="13" width="15.28515625" style="162" customWidth="1"/>
    <col min="14" max="14" width="14.7109375" style="162" customWidth="1"/>
    <col min="15" max="15" width="12" style="162" customWidth="1"/>
    <col min="16" max="24" width="2.85546875" style="162" customWidth="1"/>
    <col min="25" max="25" width="23.28515625" style="194" customWidth="1"/>
    <col min="26" max="26" width="17.42578125" style="162" customWidth="1"/>
    <col min="27" max="28" width="16.42578125" style="162" customWidth="1"/>
    <col min="29" max="29" width="14.28515625" style="162" customWidth="1"/>
    <col min="30" max="30" width="14" style="162" customWidth="1"/>
    <col min="31" max="31" width="12.7109375" style="162" customWidth="1"/>
    <col min="32" max="40" width="2.85546875" style="162" customWidth="1"/>
    <col min="41" max="41" width="21" style="191" customWidth="1"/>
    <col min="42" max="16384" width="8.85546875" style="162"/>
  </cols>
  <sheetData>
    <row r="1" spans="1:41" ht="15" customHeight="1">
      <c r="A1" s="255"/>
      <c r="B1" s="255"/>
      <c r="C1" s="255"/>
      <c r="D1" s="255"/>
      <c r="E1" s="255"/>
      <c r="F1" s="256" t="s">
        <v>395</v>
      </c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161" t="s">
        <v>400</v>
      </c>
      <c r="AA1" s="279"/>
      <c r="AB1" s="279"/>
      <c r="AC1" s="279" t="s">
        <v>396</v>
      </c>
      <c r="AD1" s="279"/>
      <c r="AE1" s="274" t="s">
        <v>397</v>
      </c>
      <c r="AF1" s="275"/>
      <c r="AG1" s="275"/>
      <c r="AH1" s="275"/>
      <c r="AI1" s="275"/>
      <c r="AJ1" s="275"/>
      <c r="AK1" s="276"/>
      <c r="AL1" s="268" t="s">
        <v>398</v>
      </c>
      <c r="AM1" s="269"/>
      <c r="AN1" s="269"/>
      <c r="AO1" s="270"/>
    </row>
    <row r="2" spans="1:41" ht="15" customHeight="1">
      <c r="A2" s="255"/>
      <c r="B2" s="255"/>
      <c r="C2" s="255"/>
      <c r="D2" s="255"/>
      <c r="E2" s="255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161" t="s">
        <v>401</v>
      </c>
      <c r="AA2" s="279"/>
      <c r="AB2" s="279"/>
      <c r="AC2" s="260"/>
      <c r="AD2" s="261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</row>
    <row r="3" spans="1:41" ht="15.75">
      <c r="A3" s="255"/>
      <c r="B3" s="255"/>
      <c r="C3" s="255"/>
      <c r="D3" s="255"/>
      <c r="E3" s="255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161" t="s">
        <v>402</v>
      </c>
      <c r="AA3" s="279"/>
      <c r="AB3" s="279"/>
      <c r="AC3" s="262"/>
      <c r="AD3" s="263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</row>
    <row r="4" spans="1:41" s="163" customFormat="1" ht="15.75" customHeight="1">
      <c r="A4" s="255"/>
      <c r="B4" s="255"/>
      <c r="C4" s="255"/>
      <c r="D4" s="255"/>
      <c r="E4" s="255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161" t="s">
        <v>404</v>
      </c>
      <c r="AA4" s="280"/>
      <c r="AB4" s="279"/>
      <c r="AC4" s="264"/>
      <c r="AD4" s="265"/>
      <c r="AE4" s="277"/>
      <c r="AF4" s="277"/>
      <c r="AG4" s="277"/>
      <c r="AH4" s="277"/>
      <c r="AI4" s="277"/>
      <c r="AJ4" s="277"/>
      <c r="AK4" s="277"/>
      <c r="AL4" s="277"/>
      <c r="AM4" s="277"/>
      <c r="AN4" s="277"/>
      <c r="AO4" s="277"/>
    </row>
    <row r="5" spans="1:41" s="163" customFormat="1" ht="28.5" customHeight="1">
      <c r="A5" s="255"/>
      <c r="B5" s="255"/>
      <c r="C5" s="255"/>
      <c r="D5" s="255"/>
      <c r="E5" s="255"/>
      <c r="F5" s="258" t="s">
        <v>447</v>
      </c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161" t="s">
        <v>403</v>
      </c>
      <c r="AA5" s="279" t="s">
        <v>434</v>
      </c>
      <c r="AB5" s="279"/>
      <c r="AC5" s="279"/>
      <c r="AD5" s="279"/>
      <c r="AE5" s="271"/>
      <c r="AF5" s="272"/>
      <c r="AG5" s="272"/>
      <c r="AH5" s="272"/>
      <c r="AI5" s="272"/>
      <c r="AJ5" s="272"/>
      <c r="AK5" s="273"/>
      <c r="AL5" s="271" t="s">
        <v>399</v>
      </c>
      <c r="AM5" s="272"/>
      <c r="AN5" s="272"/>
      <c r="AO5" s="273"/>
    </row>
    <row r="6" spans="1:41" ht="5.0999999999999996" customHeight="1">
      <c r="AC6" s="266"/>
      <c r="AD6" s="267"/>
      <c r="AE6" s="266"/>
      <c r="AF6" s="278"/>
      <c r="AG6" s="278"/>
      <c r="AH6" s="278"/>
      <c r="AI6" s="278"/>
      <c r="AJ6" s="278"/>
      <c r="AK6" s="267"/>
      <c r="AL6" s="266"/>
      <c r="AM6" s="278"/>
      <c r="AN6" s="278"/>
      <c r="AO6" s="267"/>
    </row>
    <row r="7" spans="1:41" s="5" customFormat="1" ht="42.95" customHeight="1">
      <c r="A7" s="217" t="s">
        <v>27</v>
      </c>
      <c r="B7" s="217" t="s">
        <v>1</v>
      </c>
      <c r="C7" s="245" t="s">
        <v>21</v>
      </c>
      <c r="D7" s="217" t="s">
        <v>436</v>
      </c>
      <c r="E7" s="282" t="s">
        <v>440</v>
      </c>
      <c r="F7" s="282"/>
      <c r="G7" s="282"/>
      <c r="H7" s="282"/>
      <c r="I7" s="217" t="s">
        <v>3</v>
      </c>
      <c r="J7" s="217" t="s">
        <v>441</v>
      </c>
      <c r="K7" s="217" t="s">
        <v>2</v>
      </c>
      <c r="L7" s="217" t="s">
        <v>4</v>
      </c>
      <c r="M7" s="252" t="s">
        <v>5</v>
      </c>
      <c r="N7" s="253"/>
      <c r="O7" s="254"/>
      <c r="P7" s="281" t="s">
        <v>6</v>
      </c>
      <c r="Q7" s="282"/>
      <c r="R7" s="282"/>
      <c r="S7" s="282"/>
      <c r="T7" s="282"/>
      <c r="U7" s="282"/>
      <c r="V7" s="282"/>
      <c r="W7" s="282"/>
      <c r="X7" s="283"/>
      <c r="Y7" s="217" t="s">
        <v>23</v>
      </c>
      <c r="Z7" s="217" t="s">
        <v>22</v>
      </c>
      <c r="AA7" s="217" t="s">
        <v>7</v>
      </c>
      <c r="AB7" s="217" t="s">
        <v>8</v>
      </c>
      <c r="AC7" s="252" t="s">
        <v>9</v>
      </c>
      <c r="AD7" s="253"/>
      <c r="AE7" s="254"/>
      <c r="AF7" s="281" t="s">
        <v>6</v>
      </c>
      <c r="AG7" s="282"/>
      <c r="AH7" s="282"/>
      <c r="AI7" s="282"/>
      <c r="AJ7" s="282"/>
      <c r="AK7" s="282"/>
      <c r="AL7" s="282"/>
      <c r="AM7" s="282"/>
      <c r="AN7" s="283"/>
      <c r="AO7" s="245" t="s">
        <v>18</v>
      </c>
    </row>
    <row r="8" spans="1:41" s="5" customFormat="1" ht="18">
      <c r="A8" s="251"/>
      <c r="B8" s="251"/>
      <c r="C8" s="246"/>
      <c r="D8" s="251"/>
      <c r="E8" s="288"/>
      <c r="F8" s="288"/>
      <c r="G8" s="288"/>
      <c r="H8" s="288"/>
      <c r="I8" s="251"/>
      <c r="J8" s="251"/>
      <c r="K8" s="251"/>
      <c r="L8" s="251"/>
      <c r="M8" s="244" t="s">
        <v>10</v>
      </c>
      <c r="N8" s="244"/>
      <c r="O8" s="244"/>
      <c r="P8" s="284"/>
      <c r="Q8" s="285"/>
      <c r="R8" s="285"/>
      <c r="S8" s="285"/>
      <c r="T8" s="285"/>
      <c r="U8" s="285"/>
      <c r="V8" s="285"/>
      <c r="W8" s="285"/>
      <c r="X8" s="286"/>
      <c r="Y8" s="251"/>
      <c r="Z8" s="218"/>
      <c r="AA8" s="251"/>
      <c r="AB8" s="251"/>
      <c r="AC8" s="244" t="s">
        <v>10</v>
      </c>
      <c r="AD8" s="244"/>
      <c r="AE8" s="244"/>
      <c r="AF8" s="284"/>
      <c r="AG8" s="285"/>
      <c r="AH8" s="285"/>
      <c r="AI8" s="285"/>
      <c r="AJ8" s="285"/>
      <c r="AK8" s="285"/>
      <c r="AL8" s="285"/>
      <c r="AM8" s="285"/>
      <c r="AN8" s="286"/>
      <c r="AO8" s="246"/>
    </row>
    <row r="9" spans="1:41" s="5" customFormat="1" ht="17.25" customHeight="1">
      <c r="A9" s="251"/>
      <c r="B9" s="251"/>
      <c r="C9" s="246"/>
      <c r="D9" s="251"/>
      <c r="E9" s="290" t="s">
        <v>19</v>
      </c>
      <c r="F9" s="291" t="s">
        <v>437</v>
      </c>
      <c r="G9" s="291" t="s">
        <v>438</v>
      </c>
      <c r="H9" s="291" t="s">
        <v>20</v>
      </c>
      <c r="I9" s="251"/>
      <c r="J9" s="251"/>
      <c r="K9" s="251"/>
      <c r="L9" s="251"/>
      <c r="M9" s="248" t="s">
        <v>11</v>
      </c>
      <c r="N9" s="248" t="s">
        <v>12</v>
      </c>
      <c r="O9" s="244" t="s">
        <v>13</v>
      </c>
      <c r="P9" s="284"/>
      <c r="Q9" s="285"/>
      <c r="R9" s="285"/>
      <c r="S9" s="285"/>
      <c r="T9" s="285"/>
      <c r="U9" s="285"/>
      <c r="V9" s="285"/>
      <c r="W9" s="285"/>
      <c r="X9" s="286"/>
      <c r="Y9" s="251"/>
      <c r="Z9" s="245" t="s">
        <v>14</v>
      </c>
      <c r="AA9" s="251"/>
      <c r="AB9" s="251"/>
      <c r="AC9" s="248" t="s">
        <v>11</v>
      </c>
      <c r="AD9" s="248" t="s">
        <v>12</v>
      </c>
      <c r="AE9" s="244" t="s">
        <v>13</v>
      </c>
      <c r="AF9" s="284"/>
      <c r="AG9" s="285"/>
      <c r="AH9" s="285"/>
      <c r="AI9" s="285"/>
      <c r="AJ9" s="285"/>
      <c r="AK9" s="285"/>
      <c r="AL9" s="285"/>
      <c r="AM9" s="285"/>
      <c r="AN9" s="286"/>
      <c r="AO9" s="246"/>
    </row>
    <row r="10" spans="1:41" s="5" customFormat="1" ht="17.25" customHeight="1">
      <c r="A10" s="251"/>
      <c r="B10" s="251"/>
      <c r="C10" s="246"/>
      <c r="D10" s="251"/>
      <c r="E10" s="290"/>
      <c r="F10" s="292"/>
      <c r="G10" s="292"/>
      <c r="H10" s="292"/>
      <c r="I10" s="251"/>
      <c r="J10" s="251"/>
      <c r="K10" s="251"/>
      <c r="L10" s="251"/>
      <c r="M10" s="249"/>
      <c r="N10" s="249"/>
      <c r="O10" s="250"/>
      <c r="P10" s="284"/>
      <c r="Q10" s="285"/>
      <c r="R10" s="285"/>
      <c r="S10" s="285"/>
      <c r="T10" s="285"/>
      <c r="U10" s="285"/>
      <c r="V10" s="285"/>
      <c r="W10" s="285"/>
      <c r="X10" s="286"/>
      <c r="Y10" s="251"/>
      <c r="Z10" s="246"/>
      <c r="AA10" s="251"/>
      <c r="AB10" s="251"/>
      <c r="AC10" s="249"/>
      <c r="AD10" s="249"/>
      <c r="AE10" s="250"/>
      <c r="AF10" s="284"/>
      <c r="AG10" s="285"/>
      <c r="AH10" s="285"/>
      <c r="AI10" s="285"/>
      <c r="AJ10" s="285"/>
      <c r="AK10" s="285"/>
      <c r="AL10" s="285"/>
      <c r="AM10" s="285"/>
      <c r="AN10" s="286"/>
      <c r="AO10" s="246"/>
    </row>
    <row r="11" spans="1:41" s="5" customFormat="1" ht="17.25" customHeight="1">
      <c r="A11" s="251"/>
      <c r="B11" s="251"/>
      <c r="C11" s="246"/>
      <c r="D11" s="251"/>
      <c r="E11" s="290"/>
      <c r="F11" s="291"/>
      <c r="G11" s="291"/>
      <c r="H11" s="291"/>
      <c r="I11" s="251"/>
      <c r="J11" s="251"/>
      <c r="K11" s="251"/>
      <c r="L11" s="251"/>
      <c r="M11" s="248"/>
      <c r="N11" s="248"/>
      <c r="O11" s="244"/>
      <c r="P11" s="284"/>
      <c r="Q11" s="285"/>
      <c r="R11" s="285"/>
      <c r="S11" s="285"/>
      <c r="T11" s="285"/>
      <c r="U11" s="285"/>
      <c r="V11" s="285"/>
      <c r="W11" s="285"/>
      <c r="X11" s="286"/>
      <c r="Y11" s="251"/>
      <c r="Z11" s="246"/>
      <c r="AA11" s="251"/>
      <c r="AB11" s="251"/>
      <c r="AC11" s="248"/>
      <c r="AD11" s="248"/>
      <c r="AE11" s="244"/>
      <c r="AF11" s="284"/>
      <c r="AG11" s="285"/>
      <c r="AH11" s="285"/>
      <c r="AI11" s="285"/>
      <c r="AJ11" s="285"/>
      <c r="AK11" s="285"/>
      <c r="AL11" s="285"/>
      <c r="AM11" s="285"/>
      <c r="AN11" s="286"/>
      <c r="AO11" s="246"/>
    </row>
    <row r="12" spans="1:41" s="5" customFormat="1" ht="17.25" customHeight="1">
      <c r="A12" s="251"/>
      <c r="B12" s="251"/>
      <c r="C12" s="246"/>
      <c r="D12" s="251"/>
      <c r="E12" s="290"/>
      <c r="F12" s="292"/>
      <c r="G12" s="292"/>
      <c r="H12" s="292"/>
      <c r="I12" s="251"/>
      <c r="J12" s="251"/>
      <c r="K12" s="251"/>
      <c r="L12" s="251"/>
      <c r="M12" s="217" t="s">
        <v>15</v>
      </c>
      <c r="N12" s="217" t="s">
        <v>16</v>
      </c>
      <c r="O12" s="217" t="s">
        <v>17</v>
      </c>
      <c r="P12" s="284"/>
      <c r="Q12" s="285"/>
      <c r="R12" s="285"/>
      <c r="S12" s="285"/>
      <c r="T12" s="285"/>
      <c r="U12" s="285"/>
      <c r="V12" s="285"/>
      <c r="W12" s="285"/>
      <c r="X12" s="286"/>
      <c r="Y12" s="251"/>
      <c r="Z12" s="246"/>
      <c r="AA12" s="251"/>
      <c r="AB12" s="251"/>
      <c r="AC12" s="217" t="s">
        <v>15</v>
      </c>
      <c r="AD12" s="217" t="s">
        <v>16</v>
      </c>
      <c r="AE12" s="217" t="s">
        <v>17</v>
      </c>
      <c r="AF12" s="284"/>
      <c r="AG12" s="285"/>
      <c r="AH12" s="285"/>
      <c r="AI12" s="285"/>
      <c r="AJ12" s="285"/>
      <c r="AK12" s="285"/>
      <c r="AL12" s="285"/>
      <c r="AM12" s="285"/>
      <c r="AN12" s="286"/>
      <c r="AO12" s="246"/>
    </row>
    <row r="13" spans="1:41" s="5" customFormat="1" ht="17.25" customHeight="1">
      <c r="A13" s="218"/>
      <c r="B13" s="218"/>
      <c r="C13" s="247"/>
      <c r="D13" s="218"/>
      <c r="E13" s="290"/>
      <c r="F13" s="291"/>
      <c r="G13" s="291"/>
      <c r="H13" s="291"/>
      <c r="I13" s="218"/>
      <c r="J13" s="218"/>
      <c r="K13" s="218"/>
      <c r="L13" s="218"/>
      <c r="M13" s="218"/>
      <c r="N13" s="218"/>
      <c r="O13" s="218"/>
      <c r="P13" s="287"/>
      <c r="Q13" s="288"/>
      <c r="R13" s="288"/>
      <c r="S13" s="288"/>
      <c r="T13" s="288"/>
      <c r="U13" s="288"/>
      <c r="V13" s="288"/>
      <c r="W13" s="288"/>
      <c r="X13" s="289"/>
      <c r="Y13" s="218"/>
      <c r="Z13" s="247"/>
      <c r="AA13" s="218"/>
      <c r="AB13" s="218"/>
      <c r="AC13" s="218"/>
      <c r="AD13" s="218"/>
      <c r="AE13" s="218"/>
      <c r="AF13" s="287"/>
      <c r="AG13" s="288"/>
      <c r="AH13" s="288"/>
      <c r="AI13" s="288"/>
      <c r="AJ13" s="288"/>
      <c r="AK13" s="288"/>
      <c r="AL13" s="288"/>
      <c r="AM13" s="288"/>
      <c r="AN13" s="289"/>
      <c r="AO13" s="247"/>
    </row>
    <row r="14" spans="1:41" s="142" customFormat="1" ht="19.5" customHeight="1">
      <c r="A14" s="141" t="s">
        <v>343</v>
      </c>
      <c r="B14" s="141" t="s">
        <v>344</v>
      </c>
      <c r="C14" s="141" t="s">
        <v>345</v>
      </c>
      <c r="D14" s="141" t="s">
        <v>346</v>
      </c>
      <c r="E14" s="141" t="s">
        <v>347</v>
      </c>
      <c r="F14" s="141" t="s">
        <v>348</v>
      </c>
      <c r="G14" s="141" t="s">
        <v>349</v>
      </c>
      <c r="H14" s="141" t="s">
        <v>350</v>
      </c>
      <c r="I14" s="141" t="s">
        <v>351</v>
      </c>
      <c r="J14" s="141" t="s">
        <v>352</v>
      </c>
      <c r="K14" s="141" t="s">
        <v>353</v>
      </c>
      <c r="L14" s="141" t="s">
        <v>354</v>
      </c>
      <c r="M14" s="141" t="s">
        <v>355</v>
      </c>
      <c r="N14" s="141" t="s">
        <v>356</v>
      </c>
      <c r="O14" s="141" t="s">
        <v>357</v>
      </c>
      <c r="P14" s="223" t="s">
        <v>358</v>
      </c>
      <c r="Q14" s="224"/>
      <c r="R14" s="224"/>
      <c r="S14" s="224"/>
      <c r="T14" s="224"/>
      <c r="U14" s="224"/>
      <c r="V14" s="224"/>
      <c r="W14" s="224"/>
      <c r="X14" s="225"/>
      <c r="Y14" s="141" t="s">
        <v>359</v>
      </c>
      <c r="Z14" s="141" t="s">
        <v>360</v>
      </c>
      <c r="AA14" s="141" t="s">
        <v>361</v>
      </c>
      <c r="AB14" s="141" t="s">
        <v>362</v>
      </c>
      <c r="AC14" s="141" t="s">
        <v>363</v>
      </c>
      <c r="AD14" s="141" t="s">
        <v>364</v>
      </c>
      <c r="AE14" s="141" t="s">
        <v>365</v>
      </c>
      <c r="AF14" s="223" t="s">
        <v>366</v>
      </c>
      <c r="AG14" s="224"/>
      <c r="AH14" s="224"/>
      <c r="AI14" s="224"/>
      <c r="AJ14" s="224"/>
      <c r="AK14" s="224"/>
      <c r="AL14" s="224"/>
      <c r="AM14" s="224"/>
      <c r="AN14" s="225"/>
      <c r="AO14" s="190" t="s">
        <v>367</v>
      </c>
    </row>
    <row r="15" spans="1:41" s="168" customFormat="1" ht="13.5" customHeight="1" thickBot="1">
      <c r="A15" s="214">
        <v>1</v>
      </c>
      <c r="B15" s="233"/>
      <c r="C15" s="214" t="s">
        <v>435</v>
      </c>
      <c r="D15" s="239" t="s">
        <v>439</v>
      </c>
      <c r="E15" s="236"/>
      <c r="F15" s="236" t="s">
        <v>449</v>
      </c>
      <c r="G15" s="236"/>
      <c r="H15" s="236"/>
      <c r="I15" s="214" t="s">
        <v>431</v>
      </c>
      <c r="J15" s="214" t="s">
        <v>450</v>
      </c>
      <c r="K15" s="214" t="s">
        <v>448</v>
      </c>
      <c r="L15" s="295" t="s">
        <v>432</v>
      </c>
      <c r="M15" s="232">
        <v>5</v>
      </c>
      <c r="N15" s="232">
        <v>1</v>
      </c>
      <c r="O15" s="214">
        <f>M15*N15</f>
        <v>5</v>
      </c>
      <c r="P15" s="164"/>
      <c r="Q15" s="164"/>
      <c r="R15" s="164"/>
      <c r="S15" s="164"/>
      <c r="T15" s="164"/>
      <c r="U15" s="164"/>
      <c r="V15" s="164"/>
      <c r="W15" s="164"/>
      <c r="X15" s="164"/>
      <c r="Y15" s="214"/>
      <c r="Z15" s="226" t="s">
        <v>451</v>
      </c>
      <c r="AA15" s="214" t="s">
        <v>433</v>
      </c>
      <c r="AB15" s="214"/>
      <c r="AC15" s="215">
        <v>4</v>
      </c>
      <c r="AD15" s="215">
        <v>1</v>
      </c>
      <c r="AE15" s="242">
        <f>AC15*AD15</f>
        <v>4</v>
      </c>
      <c r="AF15" s="165"/>
      <c r="AG15" s="166"/>
      <c r="AH15" s="166"/>
      <c r="AI15" s="166"/>
      <c r="AJ15" s="166"/>
      <c r="AK15" s="166"/>
      <c r="AL15" s="166"/>
      <c r="AM15" s="166"/>
      <c r="AN15" s="167"/>
      <c r="AO15" s="229"/>
    </row>
    <row r="16" spans="1:41" s="168" customFormat="1" ht="12.75" customHeight="1">
      <c r="A16" s="215"/>
      <c r="B16" s="234"/>
      <c r="C16" s="215"/>
      <c r="D16" s="240"/>
      <c r="E16" s="237"/>
      <c r="F16" s="237"/>
      <c r="G16" s="237"/>
      <c r="H16" s="237"/>
      <c r="I16" s="293"/>
      <c r="J16" s="215"/>
      <c r="K16" s="215"/>
      <c r="L16" s="296"/>
      <c r="M16" s="232"/>
      <c r="N16" s="232"/>
      <c r="O16" s="215"/>
      <c r="P16" s="167"/>
      <c r="Q16" s="219" t="s">
        <v>11</v>
      </c>
      <c r="R16" s="169">
        <v>5</v>
      </c>
      <c r="S16" s="170" t="str">
        <f>IF(AND(M15=5,N15=1),"X","")</f>
        <v>X</v>
      </c>
      <c r="T16" s="171" t="str">
        <f>IF(AND(M15=5,N15=2),"X","")</f>
        <v/>
      </c>
      <c r="U16" s="171" t="str">
        <f>IF(AND(M15=5,N15=3),"X","")</f>
        <v/>
      </c>
      <c r="V16" s="172" t="str">
        <f>IF(AND(M15=5,N15=4),"X","")</f>
        <v/>
      </c>
      <c r="W16" s="173" t="str">
        <f>IF(AND(M15=5,N15=5),"X","")</f>
        <v/>
      </c>
      <c r="X16" s="167"/>
      <c r="Y16" s="215"/>
      <c r="Z16" s="227"/>
      <c r="AA16" s="215"/>
      <c r="AB16" s="215"/>
      <c r="AC16" s="215"/>
      <c r="AD16" s="215"/>
      <c r="AE16" s="242"/>
      <c r="AF16" s="174"/>
      <c r="AG16" s="219" t="s">
        <v>11</v>
      </c>
      <c r="AH16" s="169">
        <v>5</v>
      </c>
      <c r="AI16" s="170" t="str">
        <f>IF(AND(AC15=5,AD15=1),"X","")</f>
        <v/>
      </c>
      <c r="AJ16" s="171" t="str">
        <f>IF(AND(AC15=5,AD15=2),"X","")</f>
        <v/>
      </c>
      <c r="AK16" s="171" t="str">
        <f>IF(AND(AC15=5,AD15=3),"X","")</f>
        <v/>
      </c>
      <c r="AL16" s="172" t="str">
        <f>IF(AND(AC15=5,AD15=4),"X","")</f>
        <v/>
      </c>
      <c r="AM16" s="173" t="str">
        <f>IF(AND(AC15=5,AD15=5),"X","")</f>
        <v/>
      </c>
      <c r="AN16" s="175"/>
      <c r="AO16" s="230"/>
    </row>
    <row r="17" spans="1:41" s="168" customFormat="1" ht="14.1" customHeight="1">
      <c r="A17" s="215"/>
      <c r="B17" s="234"/>
      <c r="C17" s="215"/>
      <c r="D17" s="240"/>
      <c r="E17" s="237"/>
      <c r="F17" s="237"/>
      <c r="G17" s="237"/>
      <c r="H17" s="237"/>
      <c r="I17" s="293"/>
      <c r="J17" s="215"/>
      <c r="K17" s="215"/>
      <c r="L17" s="296"/>
      <c r="M17" s="232"/>
      <c r="N17" s="232"/>
      <c r="O17" s="215"/>
      <c r="P17" s="167"/>
      <c r="Q17" s="220"/>
      <c r="R17" s="209">
        <v>4</v>
      </c>
      <c r="S17" s="210" t="str">
        <f>IF(AND(M15=4,N15=1),"X","")</f>
        <v/>
      </c>
      <c r="T17" s="211" t="str">
        <f>IF(AND(M15=4,N15=2),"X","")</f>
        <v/>
      </c>
      <c r="U17" s="212" t="str">
        <f>IF(AND(M15=4,N15=3),"X","")</f>
        <v/>
      </c>
      <c r="V17" s="212" t="str">
        <f>IF(AND(M15=4,N15=4),"X","")</f>
        <v/>
      </c>
      <c r="W17" s="176" t="str">
        <f>IF(AND(M15=4,N15=5),"X","")</f>
        <v/>
      </c>
      <c r="X17" s="167"/>
      <c r="Y17" s="215"/>
      <c r="Z17" s="227"/>
      <c r="AA17" s="215"/>
      <c r="AB17" s="215"/>
      <c r="AC17" s="215"/>
      <c r="AD17" s="215"/>
      <c r="AE17" s="242"/>
      <c r="AF17" s="174"/>
      <c r="AG17" s="220"/>
      <c r="AH17" s="209">
        <v>4</v>
      </c>
      <c r="AI17" s="210" t="str">
        <f>IF(AND(AC15=4,AD15=1),"X","")</f>
        <v>X</v>
      </c>
      <c r="AJ17" s="211" t="str">
        <f>IF(AND(AC15=4,AD15=2),"X","")</f>
        <v/>
      </c>
      <c r="AK17" s="212" t="str">
        <f>IF(AND(AC15=4,AD15=3),"X","")</f>
        <v/>
      </c>
      <c r="AL17" s="212" t="str">
        <f>IF(AND(AC15=4,AD15=4),"X","")</f>
        <v/>
      </c>
      <c r="AM17" s="176" t="str">
        <f>IF(AND(AC15=4,AD15=5),"X","")</f>
        <v/>
      </c>
      <c r="AN17" s="175"/>
      <c r="AO17" s="230"/>
    </row>
    <row r="18" spans="1:41" s="168" customFormat="1" ht="14.1" customHeight="1">
      <c r="A18" s="215"/>
      <c r="B18" s="234"/>
      <c r="C18" s="215"/>
      <c r="D18" s="240"/>
      <c r="E18" s="237"/>
      <c r="F18" s="237"/>
      <c r="G18" s="237"/>
      <c r="H18" s="237"/>
      <c r="I18" s="293"/>
      <c r="J18" s="215"/>
      <c r="K18" s="215"/>
      <c r="L18" s="296"/>
      <c r="M18" s="232"/>
      <c r="N18" s="232"/>
      <c r="O18" s="215"/>
      <c r="P18" s="167"/>
      <c r="Q18" s="220"/>
      <c r="R18" s="209">
        <v>3</v>
      </c>
      <c r="S18" s="210" t="str">
        <f>IF(AND(M15=3,N15=1),"X","")</f>
        <v/>
      </c>
      <c r="T18" s="211" t="str">
        <f>IF(AND(M15=3,N15=2),"X","")</f>
        <v/>
      </c>
      <c r="U18" s="211" t="str">
        <f>IF(AND(M15=3,N15=3),"X","")</f>
        <v/>
      </c>
      <c r="V18" s="212" t="str">
        <f>IF(AND(M15=3,N15=4),"X","")</f>
        <v/>
      </c>
      <c r="W18" s="177" t="str">
        <f>IF(AND(M15=3,N15=5),"X","")</f>
        <v/>
      </c>
      <c r="X18" s="167"/>
      <c r="Y18" s="215"/>
      <c r="Z18" s="227"/>
      <c r="AA18" s="215"/>
      <c r="AB18" s="215"/>
      <c r="AC18" s="215"/>
      <c r="AD18" s="215"/>
      <c r="AE18" s="242"/>
      <c r="AF18" s="174"/>
      <c r="AG18" s="220"/>
      <c r="AH18" s="209">
        <v>3</v>
      </c>
      <c r="AI18" s="210" t="str">
        <f>IF(AND(AC15=3,AD15=1),"X","")</f>
        <v/>
      </c>
      <c r="AJ18" s="211" t="str">
        <f>IF(AND(AC15=3,AD15=2),"X","")</f>
        <v/>
      </c>
      <c r="AK18" s="211" t="str">
        <f>IF(AND(AC15=3,AD15=3),"X","")</f>
        <v/>
      </c>
      <c r="AL18" s="212" t="str">
        <f>IF(AND(AC15=3,AD15=4),"X","")</f>
        <v/>
      </c>
      <c r="AM18" s="177" t="str">
        <f>IF(AND(AC15=3,AD15=5),"X","")</f>
        <v/>
      </c>
      <c r="AN18" s="175"/>
      <c r="AO18" s="230"/>
    </row>
    <row r="19" spans="1:41" s="168" customFormat="1" ht="14.1" customHeight="1">
      <c r="A19" s="215"/>
      <c r="B19" s="234"/>
      <c r="C19" s="215"/>
      <c r="D19" s="240"/>
      <c r="E19" s="237"/>
      <c r="F19" s="237"/>
      <c r="G19" s="237"/>
      <c r="H19" s="237"/>
      <c r="I19" s="293"/>
      <c r="J19" s="215"/>
      <c r="K19" s="215"/>
      <c r="L19" s="296"/>
      <c r="M19" s="232"/>
      <c r="N19" s="232"/>
      <c r="O19" s="215"/>
      <c r="P19" s="167"/>
      <c r="Q19" s="220"/>
      <c r="R19" s="209">
        <v>2</v>
      </c>
      <c r="S19" s="210" t="str">
        <f>IF(AND(M15=2,N15=1),"X","")</f>
        <v/>
      </c>
      <c r="T19" s="210" t="str">
        <f>IF(AND(M15=2,N15=2),"X","")</f>
        <v/>
      </c>
      <c r="U19" s="211" t="str">
        <f>IF(AND(M15=2,N15=3),"X","")</f>
        <v/>
      </c>
      <c r="V19" s="211" t="str">
        <f>IF(AND(M15=2,N15=4),"X","")</f>
        <v/>
      </c>
      <c r="W19" s="177" t="str">
        <f>IF(AND(M15=2,N15=5),"X","")</f>
        <v/>
      </c>
      <c r="X19" s="167"/>
      <c r="Y19" s="215"/>
      <c r="Z19" s="227"/>
      <c r="AA19" s="215"/>
      <c r="AB19" s="215"/>
      <c r="AC19" s="215"/>
      <c r="AD19" s="215"/>
      <c r="AE19" s="242"/>
      <c r="AF19" s="174"/>
      <c r="AG19" s="220"/>
      <c r="AH19" s="209">
        <v>2</v>
      </c>
      <c r="AI19" s="210" t="str">
        <f>IF(AND(AC15=2,AD15=1),"X","")</f>
        <v/>
      </c>
      <c r="AJ19" s="210" t="str">
        <f>IF(AND(AC15=2,AD15=2),"X","")</f>
        <v/>
      </c>
      <c r="AK19" s="211" t="str">
        <f>IF(AND(AC15=2,AD15=3),"X","")</f>
        <v/>
      </c>
      <c r="AL19" s="211" t="str">
        <f>IF(AND(AC15=2,AD15=4),"X","")</f>
        <v/>
      </c>
      <c r="AM19" s="177" t="str">
        <f>IF(AND(AC15=2,AD15=5),"X","")</f>
        <v/>
      </c>
      <c r="AN19" s="175"/>
      <c r="AO19" s="230"/>
    </row>
    <row r="20" spans="1:41" s="168" customFormat="1" ht="14.1" customHeight="1">
      <c r="A20" s="215"/>
      <c r="B20" s="234"/>
      <c r="C20" s="215"/>
      <c r="D20" s="240"/>
      <c r="E20" s="237"/>
      <c r="F20" s="237"/>
      <c r="G20" s="237"/>
      <c r="H20" s="237"/>
      <c r="I20" s="293"/>
      <c r="J20" s="215"/>
      <c r="K20" s="215"/>
      <c r="L20" s="296"/>
      <c r="M20" s="232"/>
      <c r="N20" s="232"/>
      <c r="O20" s="215"/>
      <c r="P20" s="167"/>
      <c r="Q20" s="220"/>
      <c r="R20" s="209">
        <v>1</v>
      </c>
      <c r="S20" s="210" t="str">
        <f>IF(AND(M15=1,N15=1),"X","")</f>
        <v/>
      </c>
      <c r="T20" s="210" t="str">
        <f>IF(AND(M15=1,N15=2),"X","")</f>
        <v/>
      </c>
      <c r="U20" s="210" t="str">
        <f>IF(AND(M15=1,N15=3),"X","")</f>
        <v/>
      </c>
      <c r="V20" s="210" t="str">
        <f>IF(AND(M15=1,N15=4),"X","")</f>
        <v/>
      </c>
      <c r="W20" s="178" t="str">
        <f>IF(AND(M15=1,N15=5),"X","")</f>
        <v/>
      </c>
      <c r="X20" s="167"/>
      <c r="Y20" s="215"/>
      <c r="Z20" s="227"/>
      <c r="AA20" s="215"/>
      <c r="AB20" s="215"/>
      <c r="AC20" s="215"/>
      <c r="AD20" s="215"/>
      <c r="AE20" s="242"/>
      <c r="AF20" s="174"/>
      <c r="AG20" s="220"/>
      <c r="AH20" s="209">
        <v>1</v>
      </c>
      <c r="AI20" s="210" t="str">
        <f>IF(AND(AC15=1,AD15=1),"X","")</f>
        <v/>
      </c>
      <c r="AJ20" s="210" t="str">
        <f>IF(AND(AC15=1,AD15=2),"X","")</f>
        <v/>
      </c>
      <c r="AK20" s="210" t="str">
        <f>IF(AND(AC15=1,AD15=3),"X","")</f>
        <v/>
      </c>
      <c r="AL20" s="210" t="str">
        <f>IF(AND(AC15=1,AD15=4),"X","")</f>
        <v/>
      </c>
      <c r="AM20" s="178" t="str">
        <f>IF(AND(AC15=1,AD15=5),"X","")</f>
        <v/>
      </c>
      <c r="AN20" s="175"/>
      <c r="AO20" s="230"/>
    </row>
    <row r="21" spans="1:41" s="168" customFormat="1" ht="14.1" customHeight="1">
      <c r="A21" s="215"/>
      <c r="B21" s="234"/>
      <c r="C21" s="215"/>
      <c r="D21" s="240"/>
      <c r="E21" s="237"/>
      <c r="F21" s="237"/>
      <c r="G21" s="237"/>
      <c r="H21" s="237"/>
      <c r="I21" s="293"/>
      <c r="J21" s="215"/>
      <c r="K21" s="215"/>
      <c r="L21" s="296"/>
      <c r="M21" s="232"/>
      <c r="N21" s="232"/>
      <c r="O21" s="215"/>
      <c r="P21" s="167"/>
      <c r="Q21" s="179"/>
      <c r="R21" s="213"/>
      <c r="S21" s="209">
        <v>1</v>
      </c>
      <c r="T21" s="209">
        <v>2</v>
      </c>
      <c r="U21" s="209">
        <v>3</v>
      </c>
      <c r="V21" s="209">
        <v>4</v>
      </c>
      <c r="W21" s="180">
        <v>5</v>
      </c>
      <c r="X21" s="167"/>
      <c r="Y21" s="215"/>
      <c r="Z21" s="227"/>
      <c r="AA21" s="215"/>
      <c r="AB21" s="215"/>
      <c r="AC21" s="215"/>
      <c r="AD21" s="215"/>
      <c r="AE21" s="242"/>
      <c r="AF21" s="174"/>
      <c r="AG21" s="179"/>
      <c r="AH21" s="213"/>
      <c r="AI21" s="209">
        <v>1</v>
      </c>
      <c r="AJ21" s="209">
        <v>2</v>
      </c>
      <c r="AK21" s="209">
        <v>3</v>
      </c>
      <c r="AL21" s="209">
        <v>4</v>
      </c>
      <c r="AM21" s="180">
        <v>5</v>
      </c>
      <c r="AN21" s="175"/>
      <c r="AO21" s="230"/>
    </row>
    <row r="22" spans="1:41" s="168" customFormat="1" ht="15" customHeight="1" thickBot="1">
      <c r="A22" s="215"/>
      <c r="B22" s="234"/>
      <c r="C22" s="215"/>
      <c r="D22" s="240"/>
      <c r="E22" s="237"/>
      <c r="F22" s="237"/>
      <c r="G22" s="237"/>
      <c r="H22" s="237"/>
      <c r="I22" s="293"/>
      <c r="J22" s="215"/>
      <c r="K22" s="215"/>
      <c r="L22" s="296"/>
      <c r="M22" s="232"/>
      <c r="N22" s="232"/>
      <c r="O22" s="215"/>
      <c r="P22" s="167"/>
      <c r="Q22" s="181"/>
      <c r="R22" s="182"/>
      <c r="S22" s="221" t="s">
        <v>12</v>
      </c>
      <c r="T22" s="221"/>
      <c r="U22" s="221"/>
      <c r="V22" s="221"/>
      <c r="W22" s="222"/>
      <c r="X22" s="183"/>
      <c r="Y22" s="215"/>
      <c r="Z22" s="227"/>
      <c r="AA22" s="215"/>
      <c r="AB22" s="215"/>
      <c r="AC22" s="215"/>
      <c r="AD22" s="215"/>
      <c r="AE22" s="242"/>
      <c r="AF22" s="174"/>
      <c r="AG22" s="181"/>
      <c r="AH22" s="182"/>
      <c r="AI22" s="221" t="s">
        <v>12</v>
      </c>
      <c r="AJ22" s="221"/>
      <c r="AK22" s="221"/>
      <c r="AL22" s="221"/>
      <c r="AM22" s="222"/>
      <c r="AN22" s="184"/>
      <c r="AO22" s="230"/>
    </row>
    <row r="23" spans="1:41" s="168" customFormat="1" ht="14.1" customHeight="1">
      <c r="A23" s="216"/>
      <c r="B23" s="235"/>
      <c r="C23" s="216"/>
      <c r="D23" s="241"/>
      <c r="E23" s="238"/>
      <c r="F23" s="238"/>
      <c r="G23" s="238"/>
      <c r="H23" s="238"/>
      <c r="I23" s="294"/>
      <c r="J23" s="216"/>
      <c r="K23" s="216"/>
      <c r="L23" s="297"/>
      <c r="M23" s="232"/>
      <c r="N23" s="232"/>
      <c r="O23" s="216"/>
      <c r="P23" s="166"/>
      <c r="Q23" s="166"/>
      <c r="R23" s="166"/>
      <c r="S23" s="166"/>
      <c r="T23" s="166"/>
      <c r="U23" s="166"/>
      <c r="V23" s="166"/>
      <c r="W23" s="166"/>
      <c r="X23" s="166"/>
      <c r="Y23" s="216"/>
      <c r="Z23" s="228"/>
      <c r="AA23" s="216"/>
      <c r="AB23" s="216"/>
      <c r="AC23" s="216"/>
      <c r="AD23" s="216"/>
      <c r="AE23" s="243"/>
      <c r="AF23" s="185"/>
      <c r="AG23" s="166"/>
      <c r="AH23" s="166"/>
      <c r="AI23" s="166"/>
      <c r="AJ23" s="166"/>
      <c r="AK23" s="166"/>
      <c r="AL23" s="166"/>
      <c r="AM23" s="166"/>
      <c r="AN23" s="186"/>
      <c r="AO23" s="231"/>
    </row>
    <row r="24" spans="1:41" s="168" customFormat="1" ht="13.5" customHeight="1" thickBot="1">
      <c r="A24" s="214">
        <v>2</v>
      </c>
      <c r="B24" s="233"/>
      <c r="C24" s="214" t="s">
        <v>435</v>
      </c>
      <c r="D24" s="239" t="s">
        <v>439</v>
      </c>
      <c r="E24" s="236"/>
      <c r="F24" s="236"/>
      <c r="G24" s="236" t="s">
        <v>452</v>
      </c>
      <c r="H24" s="236"/>
      <c r="I24" s="214" t="s">
        <v>431</v>
      </c>
      <c r="J24" s="214" t="s">
        <v>454</v>
      </c>
      <c r="K24" s="214" t="s">
        <v>453</v>
      </c>
      <c r="L24" s="214" t="s">
        <v>432</v>
      </c>
      <c r="M24" s="232">
        <v>3</v>
      </c>
      <c r="N24" s="232">
        <v>3</v>
      </c>
      <c r="O24" s="214">
        <f>M24*N24</f>
        <v>9</v>
      </c>
      <c r="P24" s="164"/>
      <c r="Q24" s="164"/>
      <c r="R24" s="164"/>
      <c r="S24" s="164"/>
      <c r="T24" s="164"/>
      <c r="U24" s="164"/>
      <c r="V24" s="164"/>
      <c r="W24" s="164"/>
      <c r="X24" s="164"/>
      <c r="Y24" s="214"/>
      <c r="Z24" s="226" t="s">
        <v>459</v>
      </c>
      <c r="AA24" s="214" t="s">
        <v>433</v>
      </c>
      <c r="AB24" s="214"/>
      <c r="AC24" s="214">
        <v>1</v>
      </c>
      <c r="AD24" s="214">
        <v>1</v>
      </c>
      <c r="AE24" s="214">
        <f>AC24*AD24</f>
        <v>1</v>
      </c>
      <c r="AF24" s="164"/>
      <c r="AG24" s="164"/>
      <c r="AH24" s="164"/>
      <c r="AI24" s="164"/>
      <c r="AJ24" s="164"/>
      <c r="AK24" s="164"/>
      <c r="AL24" s="164"/>
      <c r="AM24" s="164"/>
      <c r="AN24" s="187"/>
      <c r="AO24" s="229"/>
    </row>
    <row r="25" spans="1:41" s="168" customFormat="1" ht="12.75" customHeight="1">
      <c r="A25" s="215"/>
      <c r="B25" s="234"/>
      <c r="C25" s="215"/>
      <c r="D25" s="240"/>
      <c r="E25" s="237"/>
      <c r="F25" s="237"/>
      <c r="G25" s="237"/>
      <c r="H25" s="237"/>
      <c r="I25" s="215"/>
      <c r="J25" s="215"/>
      <c r="K25" s="215"/>
      <c r="L25" s="215"/>
      <c r="M25" s="232"/>
      <c r="N25" s="232"/>
      <c r="O25" s="215"/>
      <c r="P25" s="167"/>
      <c r="Q25" s="219" t="s">
        <v>11</v>
      </c>
      <c r="R25" s="169">
        <v>5</v>
      </c>
      <c r="S25" s="170" t="str">
        <f>IF(AND(M24=5,N24=1),"X","")</f>
        <v/>
      </c>
      <c r="T25" s="171" t="str">
        <f>IF(AND(M24=5,N24=2),"X","")</f>
        <v/>
      </c>
      <c r="U25" s="171" t="str">
        <f>IF(AND(M24=5,N24=3),"X","")</f>
        <v/>
      </c>
      <c r="V25" s="172" t="str">
        <f>IF(AND(M24=5,N24=4),"X","")</f>
        <v/>
      </c>
      <c r="W25" s="173" t="str">
        <f>IF(AND(M24=5,N24=5),"X","")</f>
        <v/>
      </c>
      <c r="X25" s="167"/>
      <c r="Y25" s="215"/>
      <c r="Z25" s="227"/>
      <c r="AA25" s="215"/>
      <c r="AB25" s="215"/>
      <c r="AC25" s="215"/>
      <c r="AD25" s="215"/>
      <c r="AE25" s="215"/>
      <c r="AF25" s="167"/>
      <c r="AG25" s="219" t="s">
        <v>11</v>
      </c>
      <c r="AH25" s="169">
        <v>5</v>
      </c>
      <c r="AI25" s="170" t="str">
        <f>IF(AND(AC24=5,AD24=1),"X","")</f>
        <v/>
      </c>
      <c r="AJ25" s="171" t="str">
        <f>IF(AND(AC24=5,AD24=2),"X","")</f>
        <v/>
      </c>
      <c r="AK25" s="171" t="str">
        <f>IF(AND(AC24=5,AD24=3),"X","")</f>
        <v/>
      </c>
      <c r="AL25" s="172" t="str">
        <f>IF(AND(AC24=5,AD24=4),"X","")</f>
        <v/>
      </c>
      <c r="AM25" s="173" t="str">
        <f>IF(AND(AC24=5,AD24=5),"X","")</f>
        <v/>
      </c>
      <c r="AN25" s="175"/>
      <c r="AO25" s="230"/>
    </row>
    <row r="26" spans="1:41" s="168" customFormat="1" ht="14.1" customHeight="1">
      <c r="A26" s="215"/>
      <c r="B26" s="234"/>
      <c r="C26" s="215"/>
      <c r="D26" s="240"/>
      <c r="E26" s="237"/>
      <c r="F26" s="237"/>
      <c r="G26" s="237"/>
      <c r="H26" s="237"/>
      <c r="I26" s="215"/>
      <c r="J26" s="215"/>
      <c r="K26" s="215"/>
      <c r="L26" s="215"/>
      <c r="M26" s="232"/>
      <c r="N26" s="232"/>
      <c r="O26" s="215"/>
      <c r="P26" s="167"/>
      <c r="Q26" s="220"/>
      <c r="R26" s="209">
        <v>4</v>
      </c>
      <c r="S26" s="210" t="str">
        <f>IF(AND(M24=4,N24=1),"X","")</f>
        <v/>
      </c>
      <c r="T26" s="211" t="str">
        <f>IF(AND(M24=4,N24=2),"X","")</f>
        <v/>
      </c>
      <c r="U26" s="212" t="str">
        <f>IF(AND(M24=4,N24=3),"X","")</f>
        <v/>
      </c>
      <c r="V26" s="212" t="str">
        <f>IF(AND(M24=4,N24=4),"X","")</f>
        <v/>
      </c>
      <c r="W26" s="176" t="str">
        <f>IF(AND(M24=4,N24=5),"X","")</f>
        <v/>
      </c>
      <c r="X26" s="167"/>
      <c r="Y26" s="215"/>
      <c r="Z26" s="227"/>
      <c r="AA26" s="215"/>
      <c r="AB26" s="215"/>
      <c r="AC26" s="215"/>
      <c r="AD26" s="215"/>
      <c r="AE26" s="215"/>
      <c r="AF26" s="167"/>
      <c r="AG26" s="220"/>
      <c r="AH26" s="209">
        <v>4</v>
      </c>
      <c r="AI26" s="210" t="str">
        <f>IF(AND(AC24=4,AD24=1),"X","")</f>
        <v/>
      </c>
      <c r="AJ26" s="211" t="str">
        <f>IF(AND(AC24=4,AD24=2),"X","")</f>
        <v/>
      </c>
      <c r="AK26" s="212" t="str">
        <f>IF(AND(AC24=4,AD24=3),"X","")</f>
        <v/>
      </c>
      <c r="AL26" s="212" t="str">
        <f>IF(AND(AC24=4,AD24=4),"X","")</f>
        <v/>
      </c>
      <c r="AM26" s="176" t="str">
        <f>IF(AND(AC24=4,AD24=5),"X","")</f>
        <v/>
      </c>
      <c r="AN26" s="175"/>
      <c r="AO26" s="230"/>
    </row>
    <row r="27" spans="1:41" s="168" customFormat="1" ht="14.1" customHeight="1">
      <c r="A27" s="215"/>
      <c r="B27" s="234"/>
      <c r="C27" s="215"/>
      <c r="D27" s="240"/>
      <c r="E27" s="237"/>
      <c r="F27" s="237"/>
      <c r="G27" s="237"/>
      <c r="H27" s="237"/>
      <c r="I27" s="215"/>
      <c r="J27" s="215"/>
      <c r="K27" s="215"/>
      <c r="L27" s="215"/>
      <c r="M27" s="232"/>
      <c r="N27" s="232"/>
      <c r="O27" s="215"/>
      <c r="P27" s="167"/>
      <c r="Q27" s="220"/>
      <c r="R27" s="209">
        <v>3</v>
      </c>
      <c r="S27" s="210" t="str">
        <f>IF(AND(M24=3,N24=1),"X","")</f>
        <v/>
      </c>
      <c r="T27" s="211" t="str">
        <f>IF(AND(M24=3,N24=2),"X","")</f>
        <v/>
      </c>
      <c r="U27" s="211" t="str">
        <f>IF(AND(M24=3,N24=3),"X","")</f>
        <v>X</v>
      </c>
      <c r="V27" s="212" t="str">
        <f>IF(AND(M24=3,N24=4),"X","")</f>
        <v/>
      </c>
      <c r="W27" s="177" t="str">
        <f>IF(AND(M24=3,N24=5),"X","")</f>
        <v/>
      </c>
      <c r="X27" s="167"/>
      <c r="Y27" s="215"/>
      <c r="Z27" s="227"/>
      <c r="AA27" s="215"/>
      <c r="AB27" s="215"/>
      <c r="AC27" s="215"/>
      <c r="AD27" s="215"/>
      <c r="AE27" s="215"/>
      <c r="AF27" s="167"/>
      <c r="AG27" s="220"/>
      <c r="AH27" s="209">
        <v>3</v>
      </c>
      <c r="AI27" s="210" t="str">
        <f>IF(AND(AC24=3,AD24=1),"X","")</f>
        <v/>
      </c>
      <c r="AJ27" s="211" t="str">
        <f>IF(AND(AC24=3,AD24=2),"X","")</f>
        <v/>
      </c>
      <c r="AK27" s="211" t="str">
        <f>IF(AND(AC24=3,AD24=3),"X","")</f>
        <v/>
      </c>
      <c r="AL27" s="212" t="str">
        <f>IF(AND(AC24=3,AD24=4),"X","")</f>
        <v/>
      </c>
      <c r="AM27" s="177" t="str">
        <f>IF(AND(AC24=3,AD24=5),"X","")</f>
        <v/>
      </c>
      <c r="AN27" s="175"/>
      <c r="AO27" s="230"/>
    </row>
    <row r="28" spans="1:41" s="168" customFormat="1" ht="14.1" customHeight="1">
      <c r="A28" s="215"/>
      <c r="B28" s="234"/>
      <c r="C28" s="215"/>
      <c r="D28" s="240"/>
      <c r="E28" s="237"/>
      <c r="F28" s="237"/>
      <c r="G28" s="237"/>
      <c r="H28" s="237"/>
      <c r="I28" s="215"/>
      <c r="J28" s="215"/>
      <c r="K28" s="215"/>
      <c r="L28" s="215"/>
      <c r="M28" s="232"/>
      <c r="N28" s="232"/>
      <c r="O28" s="215"/>
      <c r="P28" s="167"/>
      <c r="Q28" s="220"/>
      <c r="R28" s="209">
        <v>2</v>
      </c>
      <c r="S28" s="210" t="str">
        <f>IF(AND(M24=2,N24=1),"X","")</f>
        <v/>
      </c>
      <c r="T28" s="210" t="str">
        <f>IF(AND(M24=2,N24=2),"X","")</f>
        <v/>
      </c>
      <c r="U28" s="211" t="str">
        <f>IF(AND(M24=2,N24=3),"X","")</f>
        <v/>
      </c>
      <c r="V28" s="211" t="str">
        <f>IF(AND(M24=2,N24=4),"X","")</f>
        <v/>
      </c>
      <c r="W28" s="177" t="str">
        <f>IF(AND(M24=2,N24=5),"X","")</f>
        <v/>
      </c>
      <c r="X28" s="167"/>
      <c r="Y28" s="215"/>
      <c r="Z28" s="227"/>
      <c r="AA28" s="215"/>
      <c r="AB28" s="215"/>
      <c r="AC28" s="215"/>
      <c r="AD28" s="215"/>
      <c r="AE28" s="215"/>
      <c r="AF28" s="167"/>
      <c r="AG28" s="220"/>
      <c r="AH28" s="209">
        <v>2</v>
      </c>
      <c r="AI28" s="210" t="str">
        <f>IF(AND(AC24=2,AD24=1),"X","")</f>
        <v/>
      </c>
      <c r="AJ28" s="210" t="str">
        <f>IF(AND(AC24=2,AD24=2),"X","")</f>
        <v/>
      </c>
      <c r="AK28" s="211" t="str">
        <f>IF(AND(AC24=2,AD24=3),"X","")</f>
        <v/>
      </c>
      <c r="AL28" s="211" t="str">
        <f>IF(AND(AC24=2,AD24=4),"X","")</f>
        <v/>
      </c>
      <c r="AM28" s="177" t="str">
        <f>IF(AND(AC24=2,AD24=5),"X","")</f>
        <v/>
      </c>
      <c r="AN28" s="175"/>
      <c r="AO28" s="230"/>
    </row>
    <row r="29" spans="1:41" s="168" customFormat="1" ht="14.1" customHeight="1">
      <c r="A29" s="215"/>
      <c r="B29" s="234"/>
      <c r="C29" s="215"/>
      <c r="D29" s="240"/>
      <c r="E29" s="237"/>
      <c r="F29" s="237"/>
      <c r="G29" s="237"/>
      <c r="H29" s="237"/>
      <c r="I29" s="215"/>
      <c r="J29" s="215"/>
      <c r="K29" s="215"/>
      <c r="L29" s="215"/>
      <c r="M29" s="232"/>
      <c r="N29" s="232"/>
      <c r="O29" s="215"/>
      <c r="P29" s="167"/>
      <c r="Q29" s="220"/>
      <c r="R29" s="209">
        <v>1</v>
      </c>
      <c r="S29" s="210" t="str">
        <f>IF(AND(M24=1,N24=1),"X","")</f>
        <v/>
      </c>
      <c r="T29" s="210" t="str">
        <f>IF(AND(M24=1,N24=2),"X","")</f>
        <v/>
      </c>
      <c r="U29" s="210" t="str">
        <f>IF(AND(M24=1,N24=3),"X","")</f>
        <v/>
      </c>
      <c r="V29" s="210" t="str">
        <f>IF(AND(M24=1,N24=4),"X","")</f>
        <v/>
      </c>
      <c r="W29" s="178" t="str">
        <f>IF(AND(M24=1,N24=5),"X","")</f>
        <v/>
      </c>
      <c r="X29" s="167"/>
      <c r="Y29" s="215"/>
      <c r="Z29" s="227"/>
      <c r="AA29" s="215"/>
      <c r="AB29" s="215"/>
      <c r="AC29" s="215"/>
      <c r="AD29" s="215"/>
      <c r="AE29" s="215"/>
      <c r="AF29" s="167"/>
      <c r="AG29" s="220"/>
      <c r="AH29" s="209">
        <v>1</v>
      </c>
      <c r="AI29" s="210" t="str">
        <f>IF(AND(AC24=1,AD24=1),"X","")</f>
        <v>X</v>
      </c>
      <c r="AJ29" s="210" t="str">
        <f>IF(AND(AC24=1,AD24=2),"X","")</f>
        <v/>
      </c>
      <c r="AK29" s="210" t="str">
        <f>IF(AND(AC24=1,AD24=3),"X","")</f>
        <v/>
      </c>
      <c r="AL29" s="210" t="str">
        <f>IF(AND(AC24=1,AD24=4),"X","")</f>
        <v/>
      </c>
      <c r="AM29" s="178" t="str">
        <f>IF(AND(AC24=1,AD24=5),"X","")</f>
        <v/>
      </c>
      <c r="AN29" s="175"/>
      <c r="AO29" s="230"/>
    </row>
    <row r="30" spans="1:41" s="168" customFormat="1" ht="14.1" customHeight="1">
      <c r="A30" s="215"/>
      <c r="B30" s="234"/>
      <c r="C30" s="215"/>
      <c r="D30" s="240"/>
      <c r="E30" s="237"/>
      <c r="F30" s="237"/>
      <c r="G30" s="237"/>
      <c r="H30" s="237"/>
      <c r="I30" s="215"/>
      <c r="J30" s="215"/>
      <c r="K30" s="215"/>
      <c r="L30" s="215"/>
      <c r="M30" s="232"/>
      <c r="N30" s="232"/>
      <c r="O30" s="215"/>
      <c r="P30" s="167"/>
      <c r="Q30" s="179"/>
      <c r="R30" s="213"/>
      <c r="S30" s="209">
        <v>1</v>
      </c>
      <c r="T30" s="209">
        <v>2</v>
      </c>
      <c r="U30" s="209">
        <v>3</v>
      </c>
      <c r="V30" s="209">
        <v>4</v>
      </c>
      <c r="W30" s="180">
        <v>5</v>
      </c>
      <c r="X30" s="167"/>
      <c r="Y30" s="215"/>
      <c r="Z30" s="227"/>
      <c r="AA30" s="215"/>
      <c r="AB30" s="215"/>
      <c r="AC30" s="215"/>
      <c r="AD30" s="215"/>
      <c r="AE30" s="215"/>
      <c r="AF30" s="167"/>
      <c r="AG30" s="179"/>
      <c r="AH30" s="213"/>
      <c r="AI30" s="209">
        <v>1</v>
      </c>
      <c r="AJ30" s="209">
        <v>2</v>
      </c>
      <c r="AK30" s="209">
        <v>3</v>
      </c>
      <c r="AL30" s="209">
        <v>4</v>
      </c>
      <c r="AM30" s="180">
        <v>5</v>
      </c>
      <c r="AN30" s="175"/>
      <c r="AO30" s="230"/>
    </row>
    <row r="31" spans="1:41" s="168" customFormat="1" ht="15" customHeight="1" thickBot="1">
      <c r="A31" s="215"/>
      <c r="B31" s="234"/>
      <c r="C31" s="215"/>
      <c r="D31" s="240"/>
      <c r="E31" s="237"/>
      <c r="F31" s="237"/>
      <c r="G31" s="237"/>
      <c r="H31" s="237"/>
      <c r="I31" s="215"/>
      <c r="J31" s="215"/>
      <c r="K31" s="215"/>
      <c r="L31" s="215"/>
      <c r="M31" s="232"/>
      <c r="N31" s="232"/>
      <c r="O31" s="215"/>
      <c r="P31" s="167"/>
      <c r="Q31" s="181"/>
      <c r="R31" s="182"/>
      <c r="S31" s="221" t="s">
        <v>12</v>
      </c>
      <c r="T31" s="221"/>
      <c r="U31" s="221"/>
      <c r="V31" s="221"/>
      <c r="W31" s="222"/>
      <c r="X31" s="183"/>
      <c r="Y31" s="215"/>
      <c r="Z31" s="227"/>
      <c r="AA31" s="215"/>
      <c r="AB31" s="215"/>
      <c r="AC31" s="215"/>
      <c r="AD31" s="215"/>
      <c r="AE31" s="215"/>
      <c r="AF31" s="167"/>
      <c r="AG31" s="181"/>
      <c r="AH31" s="182"/>
      <c r="AI31" s="221" t="s">
        <v>12</v>
      </c>
      <c r="AJ31" s="221"/>
      <c r="AK31" s="221"/>
      <c r="AL31" s="221"/>
      <c r="AM31" s="222"/>
      <c r="AN31" s="184"/>
      <c r="AO31" s="230"/>
    </row>
    <row r="32" spans="1:41" s="168" customFormat="1" ht="14.1" customHeight="1">
      <c r="A32" s="216"/>
      <c r="B32" s="235"/>
      <c r="C32" s="216"/>
      <c r="D32" s="241"/>
      <c r="E32" s="238"/>
      <c r="F32" s="238"/>
      <c r="G32" s="238"/>
      <c r="H32" s="238"/>
      <c r="I32" s="216"/>
      <c r="J32" s="216"/>
      <c r="K32" s="216"/>
      <c r="L32" s="216"/>
      <c r="M32" s="232"/>
      <c r="N32" s="232"/>
      <c r="O32" s="216"/>
      <c r="P32" s="166"/>
      <c r="Q32" s="166"/>
      <c r="R32" s="166"/>
      <c r="S32" s="166"/>
      <c r="T32" s="166"/>
      <c r="U32" s="166"/>
      <c r="V32" s="166"/>
      <c r="W32" s="166"/>
      <c r="X32" s="166"/>
      <c r="Y32" s="216"/>
      <c r="Z32" s="228"/>
      <c r="AA32" s="216"/>
      <c r="AB32" s="216"/>
      <c r="AC32" s="216"/>
      <c r="AD32" s="216"/>
      <c r="AE32" s="216"/>
      <c r="AF32" s="166"/>
      <c r="AG32" s="166"/>
      <c r="AH32" s="166"/>
      <c r="AI32" s="166"/>
      <c r="AJ32" s="166"/>
      <c r="AK32" s="166"/>
      <c r="AL32" s="166"/>
      <c r="AM32" s="166"/>
      <c r="AN32" s="186"/>
      <c r="AO32" s="231"/>
    </row>
    <row r="33" spans="1:41" s="168" customFormat="1" ht="13.5" customHeight="1" thickBot="1">
      <c r="A33" s="214">
        <v>3</v>
      </c>
      <c r="B33" s="233"/>
      <c r="C33" s="214" t="s">
        <v>455</v>
      </c>
      <c r="D33" s="239" t="s">
        <v>456</v>
      </c>
      <c r="E33" s="236"/>
      <c r="F33" s="236"/>
      <c r="G33" s="236" t="s">
        <v>457</v>
      </c>
      <c r="H33" s="236"/>
      <c r="I33" s="214" t="s">
        <v>431</v>
      </c>
      <c r="J33" s="214" t="s">
        <v>458</v>
      </c>
      <c r="K33" s="214" t="s">
        <v>453</v>
      </c>
      <c r="L33" s="214" t="s">
        <v>432</v>
      </c>
      <c r="M33" s="232">
        <v>2</v>
      </c>
      <c r="N33" s="232">
        <v>2</v>
      </c>
      <c r="O33" s="214">
        <f>M33*N33</f>
        <v>4</v>
      </c>
      <c r="P33" s="164"/>
      <c r="Q33" s="164"/>
      <c r="R33" s="164"/>
      <c r="S33" s="164"/>
      <c r="T33" s="164"/>
      <c r="U33" s="164"/>
      <c r="V33" s="164"/>
      <c r="W33" s="164"/>
      <c r="X33" s="164"/>
      <c r="Y33" s="214"/>
      <c r="Z33" s="226" t="s">
        <v>460</v>
      </c>
      <c r="AA33" s="214" t="s">
        <v>433</v>
      </c>
      <c r="AB33" s="214"/>
      <c r="AC33" s="214">
        <v>1</v>
      </c>
      <c r="AD33" s="214">
        <v>1</v>
      </c>
      <c r="AE33" s="214">
        <f>AC33*AD33</f>
        <v>1</v>
      </c>
      <c r="AF33" s="164"/>
      <c r="AG33" s="164"/>
      <c r="AH33" s="164"/>
      <c r="AI33" s="164"/>
      <c r="AJ33" s="164"/>
      <c r="AK33" s="164"/>
      <c r="AL33" s="164"/>
      <c r="AM33" s="164"/>
      <c r="AN33" s="187"/>
      <c r="AO33" s="229"/>
    </row>
    <row r="34" spans="1:41" s="168" customFormat="1" ht="12.75" customHeight="1">
      <c r="A34" s="215"/>
      <c r="B34" s="234"/>
      <c r="C34" s="215"/>
      <c r="D34" s="240"/>
      <c r="E34" s="237"/>
      <c r="F34" s="237"/>
      <c r="G34" s="237"/>
      <c r="H34" s="237"/>
      <c r="I34" s="215"/>
      <c r="J34" s="215"/>
      <c r="K34" s="215"/>
      <c r="L34" s="215"/>
      <c r="M34" s="232"/>
      <c r="N34" s="232"/>
      <c r="O34" s="215"/>
      <c r="P34" s="167"/>
      <c r="Q34" s="219" t="s">
        <v>11</v>
      </c>
      <c r="R34" s="169">
        <v>5</v>
      </c>
      <c r="S34" s="170" t="str">
        <f>IF(AND(M33=5,N33=1),"X","")</f>
        <v/>
      </c>
      <c r="T34" s="171" t="str">
        <f>IF(AND(M33=5,N33=2),"X","")</f>
        <v/>
      </c>
      <c r="U34" s="171" t="str">
        <f>IF(AND(M33=5,N33=3),"X","")</f>
        <v/>
      </c>
      <c r="V34" s="172" t="str">
        <f>IF(AND(M33=5,N33=4),"X","")</f>
        <v/>
      </c>
      <c r="W34" s="173" t="str">
        <f>IF(AND(M33=5,N33=5),"X","")</f>
        <v/>
      </c>
      <c r="X34" s="167"/>
      <c r="Y34" s="215"/>
      <c r="Z34" s="227"/>
      <c r="AA34" s="215"/>
      <c r="AB34" s="215"/>
      <c r="AC34" s="215"/>
      <c r="AD34" s="215"/>
      <c r="AE34" s="215"/>
      <c r="AF34" s="167"/>
      <c r="AG34" s="219" t="s">
        <v>11</v>
      </c>
      <c r="AH34" s="169">
        <v>5</v>
      </c>
      <c r="AI34" s="170" t="str">
        <f>IF(AND(AC33=5,AD33=1),"X","")</f>
        <v/>
      </c>
      <c r="AJ34" s="171" t="str">
        <f>IF(AND(AC33=5,AD33=2),"X","")</f>
        <v/>
      </c>
      <c r="AK34" s="171" t="str">
        <f>IF(AND(AC33=5,AD33=3),"X","")</f>
        <v/>
      </c>
      <c r="AL34" s="172" t="str">
        <f>IF(AND(AC33=5,AD33=4),"X","")</f>
        <v/>
      </c>
      <c r="AM34" s="173" t="str">
        <f>IF(AND(AC33=5,AD33=5),"X","")</f>
        <v/>
      </c>
      <c r="AN34" s="175"/>
      <c r="AO34" s="230"/>
    </row>
    <row r="35" spans="1:41" s="168" customFormat="1" ht="14.1" customHeight="1">
      <c r="A35" s="215"/>
      <c r="B35" s="234"/>
      <c r="C35" s="215"/>
      <c r="D35" s="240"/>
      <c r="E35" s="237"/>
      <c r="F35" s="237"/>
      <c r="G35" s="237"/>
      <c r="H35" s="237"/>
      <c r="I35" s="215"/>
      <c r="J35" s="215"/>
      <c r="K35" s="215"/>
      <c r="L35" s="215"/>
      <c r="M35" s="232"/>
      <c r="N35" s="232"/>
      <c r="O35" s="215"/>
      <c r="P35" s="167"/>
      <c r="Q35" s="220"/>
      <c r="R35" s="209">
        <v>4</v>
      </c>
      <c r="S35" s="210" t="str">
        <f>IF(AND(M33=4,N33=1),"X","")</f>
        <v/>
      </c>
      <c r="T35" s="211" t="str">
        <f>IF(AND(M33=4,N33=2),"X","")</f>
        <v/>
      </c>
      <c r="U35" s="212" t="str">
        <f>IF(AND(M33=4,N33=3),"X","")</f>
        <v/>
      </c>
      <c r="V35" s="212" t="str">
        <f>IF(AND(M33=4,N33=4),"X","")</f>
        <v/>
      </c>
      <c r="W35" s="176" t="str">
        <f>IF(AND(M33=4,N33=5),"X","")</f>
        <v/>
      </c>
      <c r="X35" s="167"/>
      <c r="Y35" s="215"/>
      <c r="Z35" s="227"/>
      <c r="AA35" s="215"/>
      <c r="AB35" s="215"/>
      <c r="AC35" s="215"/>
      <c r="AD35" s="215"/>
      <c r="AE35" s="215"/>
      <c r="AF35" s="167"/>
      <c r="AG35" s="220"/>
      <c r="AH35" s="209">
        <v>4</v>
      </c>
      <c r="AI35" s="210" t="str">
        <f>IF(AND(AC33=4,AD33=1),"X","")</f>
        <v/>
      </c>
      <c r="AJ35" s="211" t="str">
        <f>IF(AND(AC33=4,AD33=2),"X","")</f>
        <v/>
      </c>
      <c r="AK35" s="212" t="str">
        <f>IF(AND(AC33=4,AD33=3),"X","")</f>
        <v/>
      </c>
      <c r="AL35" s="212" t="str">
        <f>IF(AND(AC33=4,AD33=4),"X","")</f>
        <v/>
      </c>
      <c r="AM35" s="176" t="str">
        <f>IF(AND(AC33=4,AD33=5),"X","")</f>
        <v/>
      </c>
      <c r="AN35" s="175"/>
      <c r="AO35" s="230"/>
    </row>
    <row r="36" spans="1:41" s="168" customFormat="1" ht="14.1" customHeight="1">
      <c r="A36" s="215"/>
      <c r="B36" s="234"/>
      <c r="C36" s="215"/>
      <c r="D36" s="240"/>
      <c r="E36" s="237"/>
      <c r="F36" s="237"/>
      <c r="G36" s="237"/>
      <c r="H36" s="237"/>
      <c r="I36" s="215"/>
      <c r="J36" s="215"/>
      <c r="K36" s="215"/>
      <c r="L36" s="215"/>
      <c r="M36" s="232"/>
      <c r="N36" s="232"/>
      <c r="O36" s="215"/>
      <c r="P36" s="167"/>
      <c r="Q36" s="220"/>
      <c r="R36" s="209">
        <v>3</v>
      </c>
      <c r="S36" s="210" t="str">
        <f>IF(AND(M33=3,N33=1),"X","")</f>
        <v/>
      </c>
      <c r="T36" s="211" t="str">
        <f>IF(AND(M33=3,N33=2),"X","")</f>
        <v/>
      </c>
      <c r="U36" s="211" t="str">
        <f>IF(AND(M33=3,N33=3),"X","")</f>
        <v/>
      </c>
      <c r="V36" s="212" t="str">
        <f>IF(AND(M33=3,N33=4),"X","")</f>
        <v/>
      </c>
      <c r="W36" s="177" t="str">
        <f>IF(AND(M33=3,N33=5),"X","")</f>
        <v/>
      </c>
      <c r="X36" s="167"/>
      <c r="Y36" s="215"/>
      <c r="Z36" s="227"/>
      <c r="AA36" s="215"/>
      <c r="AB36" s="215"/>
      <c r="AC36" s="215"/>
      <c r="AD36" s="215"/>
      <c r="AE36" s="215"/>
      <c r="AF36" s="167"/>
      <c r="AG36" s="220"/>
      <c r="AH36" s="209">
        <v>3</v>
      </c>
      <c r="AI36" s="210" t="str">
        <f>IF(AND(AC33=3,AD33=1),"X","")</f>
        <v/>
      </c>
      <c r="AJ36" s="211" t="str">
        <f>IF(AND(AC33=3,AD33=2),"X","")</f>
        <v/>
      </c>
      <c r="AK36" s="211" t="str">
        <f>IF(AND(AC33=3,AD33=3),"X","")</f>
        <v/>
      </c>
      <c r="AL36" s="212" t="str">
        <f>IF(AND(AC33=3,AD33=4),"X","")</f>
        <v/>
      </c>
      <c r="AM36" s="177" t="str">
        <f>IF(AND(AC33=3,AD33=5),"X","")</f>
        <v/>
      </c>
      <c r="AN36" s="175"/>
      <c r="AO36" s="230"/>
    </row>
    <row r="37" spans="1:41" s="168" customFormat="1" ht="14.1" customHeight="1">
      <c r="A37" s="215"/>
      <c r="B37" s="234"/>
      <c r="C37" s="215"/>
      <c r="D37" s="240"/>
      <c r="E37" s="237"/>
      <c r="F37" s="237"/>
      <c r="G37" s="237"/>
      <c r="H37" s="237"/>
      <c r="I37" s="215"/>
      <c r="J37" s="215"/>
      <c r="K37" s="215"/>
      <c r="L37" s="215"/>
      <c r="M37" s="232"/>
      <c r="N37" s="232"/>
      <c r="O37" s="215"/>
      <c r="P37" s="167"/>
      <c r="Q37" s="220"/>
      <c r="R37" s="209">
        <v>2</v>
      </c>
      <c r="S37" s="210" t="str">
        <f>IF(AND(M33=2,N33=1),"X","")</f>
        <v/>
      </c>
      <c r="T37" s="210" t="str">
        <f>IF(AND(M33=2,N33=2),"X","")</f>
        <v>X</v>
      </c>
      <c r="U37" s="211" t="str">
        <f>IF(AND(M33=2,N33=3),"X","")</f>
        <v/>
      </c>
      <c r="V37" s="211" t="str">
        <f>IF(AND(M33=2,N33=4),"X","")</f>
        <v/>
      </c>
      <c r="W37" s="177" t="str">
        <f>IF(AND(M33=2,N33=5),"X","")</f>
        <v/>
      </c>
      <c r="X37" s="167"/>
      <c r="Y37" s="215"/>
      <c r="Z37" s="227"/>
      <c r="AA37" s="215"/>
      <c r="AB37" s="215"/>
      <c r="AC37" s="215"/>
      <c r="AD37" s="215"/>
      <c r="AE37" s="215"/>
      <c r="AF37" s="167"/>
      <c r="AG37" s="220"/>
      <c r="AH37" s="209">
        <v>2</v>
      </c>
      <c r="AI37" s="210" t="str">
        <f>IF(AND(AC33=2,AD33=1),"X","")</f>
        <v/>
      </c>
      <c r="AJ37" s="210" t="str">
        <f>IF(AND(AC33=2,AD33=2),"X","")</f>
        <v/>
      </c>
      <c r="AK37" s="211" t="str">
        <f>IF(AND(AC33=2,AD33=3),"X","")</f>
        <v/>
      </c>
      <c r="AL37" s="211" t="str">
        <f>IF(AND(AC33=2,AD33=4),"X","")</f>
        <v/>
      </c>
      <c r="AM37" s="177" t="str">
        <f>IF(AND(AC33=2,AD33=5),"X","")</f>
        <v/>
      </c>
      <c r="AN37" s="175"/>
      <c r="AO37" s="230"/>
    </row>
    <row r="38" spans="1:41" s="168" customFormat="1" ht="14.1" customHeight="1">
      <c r="A38" s="215"/>
      <c r="B38" s="234"/>
      <c r="C38" s="215"/>
      <c r="D38" s="240"/>
      <c r="E38" s="237"/>
      <c r="F38" s="237"/>
      <c r="G38" s="237"/>
      <c r="H38" s="237"/>
      <c r="I38" s="215"/>
      <c r="J38" s="215"/>
      <c r="K38" s="215"/>
      <c r="L38" s="215"/>
      <c r="M38" s="232"/>
      <c r="N38" s="232"/>
      <c r="O38" s="215"/>
      <c r="P38" s="167"/>
      <c r="Q38" s="220"/>
      <c r="R38" s="209">
        <v>1</v>
      </c>
      <c r="S38" s="210" t="str">
        <f>IF(AND(M33=1,N33=1),"X","")</f>
        <v/>
      </c>
      <c r="T38" s="210" t="str">
        <f>IF(AND(M33=1,N33=2),"X","")</f>
        <v/>
      </c>
      <c r="U38" s="210" t="str">
        <f>IF(AND(M33=1,N33=3),"X","")</f>
        <v/>
      </c>
      <c r="V38" s="210" t="str">
        <f>IF(AND(M33=1,N33=4),"X","")</f>
        <v/>
      </c>
      <c r="W38" s="178" t="str">
        <f>IF(AND(M33=1,N33=5),"X","")</f>
        <v/>
      </c>
      <c r="X38" s="167"/>
      <c r="Y38" s="215"/>
      <c r="Z38" s="227"/>
      <c r="AA38" s="215"/>
      <c r="AB38" s="215"/>
      <c r="AC38" s="215"/>
      <c r="AD38" s="215"/>
      <c r="AE38" s="215"/>
      <c r="AF38" s="167"/>
      <c r="AG38" s="220"/>
      <c r="AH38" s="209">
        <v>1</v>
      </c>
      <c r="AI38" s="210" t="str">
        <f>IF(AND(AC33=1,AD33=1),"X","")</f>
        <v>X</v>
      </c>
      <c r="AJ38" s="210" t="str">
        <f>IF(AND(AC33=1,AD33=2),"X","")</f>
        <v/>
      </c>
      <c r="AK38" s="210" t="str">
        <f>IF(AND(AC33=1,AD33=3),"X","")</f>
        <v/>
      </c>
      <c r="AL38" s="210" t="str">
        <f>IF(AND(AC33=1,AD33=4),"X","")</f>
        <v/>
      </c>
      <c r="AM38" s="178" t="str">
        <f>IF(AND(AC33=1,AD33=5),"X","")</f>
        <v/>
      </c>
      <c r="AN38" s="175"/>
      <c r="AO38" s="230"/>
    </row>
    <row r="39" spans="1:41" s="168" customFormat="1" ht="14.1" customHeight="1">
      <c r="A39" s="215"/>
      <c r="B39" s="234"/>
      <c r="C39" s="215"/>
      <c r="D39" s="240"/>
      <c r="E39" s="237"/>
      <c r="F39" s="237"/>
      <c r="G39" s="237"/>
      <c r="H39" s="237"/>
      <c r="I39" s="215"/>
      <c r="J39" s="215"/>
      <c r="K39" s="215"/>
      <c r="L39" s="215"/>
      <c r="M39" s="232"/>
      <c r="N39" s="232"/>
      <c r="O39" s="215"/>
      <c r="P39" s="167"/>
      <c r="Q39" s="179"/>
      <c r="R39" s="213"/>
      <c r="S39" s="209">
        <v>1</v>
      </c>
      <c r="T39" s="209">
        <v>2</v>
      </c>
      <c r="U39" s="209">
        <v>3</v>
      </c>
      <c r="V39" s="209">
        <v>4</v>
      </c>
      <c r="W39" s="180">
        <v>5</v>
      </c>
      <c r="X39" s="167"/>
      <c r="Y39" s="215"/>
      <c r="Z39" s="227"/>
      <c r="AA39" s="215"/>
      <c r="AB39" s="215"/>
      <c r="AC39" s="215"/>
      <c r="AD39" s="215"/>
      <c r="AE39" s="215"/>
      <c r="AF39" s="167"/>
      <c r="AG39" s="179"/>
      <c r="AH39" s="213"/>
      <c r="AI39" s="209">
        <v>1</v>
      </c>
      <c r="AJ39" s="209">
        <v>2</v>
      </c>
      <c r="AK39" s="209">
        <v>3</v>
      </c>
      <c r="AL39" s="209">
        <v>4</v>
      </c>
      <c r="AM39" s="180">
        <v>5</v>
      </c>
      <c r="AN39" s="175"/>
      <c r="AO39" s="230"/>
    </row>
    <row r="40" spans="1:41" s="168" customFormat="1" ht="15" customHeight="1" thickBot="1">
      <c r="A40" s="215"/>
      <c r="B40" s="234"/>
      <c r="C40" s="215"/>
      <c r="D40" s="240"/>
      <c r="E40" s="237"/>
      <c r="F40" s="237"/>
      <c r="G40" s="237"/>
      <c r="H40" s="237"/>
      <c r="I40" s="215"/>
      <c r="J40" s="215"/>
      <c r="K40" s="215"/>
      <c r="L40" s="215"/>
      <c r="M40" s="232"/>
      <c r="N40" s="232"/>
      <c r="O40" s="215"/>
      <c r="P40" s="167"/>
      <c r="Q40" s="181"/>
      <c r="R40" s="182"/>
      <c r="S40" s="221" t="s">
        <v>12</v>
      </c>
      <c r="T40" s="221"/>
      <c r="U40" s="221"/>
      <c r="V40" s="221"/>
      <c r="W40" s="222"/>
      <c r="X40" s="183"/>
      <c r="Y40" s="215"/>
      <c r="Z40" s="227"/>
      <c r="AA40" s="215"/>
      <c r="AB40" s="215"/>
      <c r="AC40" s="215"/>
      <c r="AD40" s="215"/>
      <c r="AE40" s="215"/>
      <c r="AF40" s="167"/>
      <c r="AG40" s="181"/>
      <c r="AH40" s="182"/>
      <c r="AI40" s="221" t="s">
        <v>12</v>
      </c>
      <c r="AJ40" s="221"/>
      <c r="AK40" s="221"/>
      <c r="AL40" s="221"/>
      <c r="AM40" s="222"/>
      <c r="AN40" s="184"/>
      <c r="AO40" s="230"/>
    </row>
    <row r="41" spans="1:41" s="168" customFormat="1" ht="14.1" customHeight="1">
      <c r="A41" s="216"/>
      <c r="B41" s="235"/>
      <c r="C41" s="216"/>
      <c r="D41" s="241"/>
      <c r="E41" s="238"/>
      <c r="F41" s="238"/>
      <c r="G41" s="238"/>
      <c r="H41" s="238"/>
      <c r="I41" s="216"/>
      <c r="J41" s="216"/>
      <c r="K41" s="216"/>
      <c r="L41" s="216"/>
      <c r="M41" s="232"/>
      <c r="N41" s="232"/>
      <c r="O41" s="216"/>
      <c r="P41" s="166"/>
      <c r="Q41" s="166"/>
      <c r="R41" s="166"/>
      <c r="S41" s="166"/>
      <c r="T41" s="166"/>
      <c r="U41" s="166"/>
      <c r="V41" s="166"/>
      <c r="W41" s="166"/>
      <c r="X41" s="166"/>
      <c r="Y41" s="216"/>
      <c r="Z41" s="228"/>
      <c r="AA41" s="216"/>
      <c r="AB41" s="216"/>
      <c r="AC41" s="216"/>
      <c r="AD41" s="216"/>
      <c r="AE41" s="216"/>
      <c r="AF41" s="166"/>
      <c r="AG41" s="166"/>
      <c r="AH41" s="166"/>
      <c r="AI41" s="166"/>
      <c r="AJ41" s="166"/>
      <c r="AK41" s="166"/>
      <c r="AL41" s="166"/>
      <c r="AM41" s="166"/>
      <c r="AN41" s="186"/>
      <c r="AO41" s="231"/>
    </row>
    <row r="42" spans="1:41" s="168" customFormat="1" ht="13.5" customHeight="1" thickBot="1">
      <c r="A42" s="214">
        <v>4</v>
      </c>
      <c r="B42" s="233"/>
      <c r="C42" s="214" t="s">
        <v>463</v>
      </c>
      <c r="D42" s="239" t="s">
        <v>439</v>
      </c>
      <c r="E42" s="236" t="s">
        <v>462</v>
      </c>
      <c r="F42" s="236"/>
      <c r="G42" s="236"/>
      <c r="H42" s="236"/>
      <c r="I42" s="214" t="s">
        <v>431</v>
      </c>
      <c r="J42" s="214" t="s">
        <v>465</v>
      </c>
      <c r="K42" s="214" t="s">
        <v>461</v>
      </c>
      <c r="L42" s="214" t="s">
        <v>432</v>
      </c>
      <c r="M42" s="232">
        <v>4</v>
      </c>
      <c r="N42" s="232">
        <v>1</v>
      </c>
      <c r="O42" s="214">
        <f>M42*N42</f>
        <v>4</v>
      </c>
      <c r="P42" s="164"/>
      <c r="Q42" s="164"/>
      <c r="R42" s="164"/>
      <c r="S42" s="164"/>
      <c r="T42" s="164"/>
      <c r="U42" s="164"/>
      <c r="V42" s="164"/>
      <c r="W42" s="164"/>
      <c r="X42" s="164"/>
      <c r="Y42" s="214"/>
      <c r="Z42" s="226" t="s">
        <v>464</v>
      </c>
      <c r="AA42" s="214" t="s">
        <v>433</v>
      </c>
      <c r="AB42" s="214"/>
      <c r="AC42" s="215">
        <v>2</v>
      </c>
      <c r="AD42" s="215">
        <v>1</v>
      </c>
      <c r="AE42" s="214">
        <f>AC42*AD42</f>
        <v>2</v>
      </c>
      <c r="AF42" s="165"/>
      <c r="AG42" s="166"/>
      <c r="AH42" s="166"/>
      <c r="AI42" s="166"/>
      <c r="AJ42" s="166"/>
      <c r="AK42" s="166"/>
      <c r="AL42" s="166"/>
      <c r="AM42" s="166"/>
      <c r="AN42" s="167"/>
      <c r="AO42" s="229"/>
    </row>
    <row r="43" spans="1:41" s="168" customFormat="1" ht="12.75" customHeight="1">
      <c r="A43" s="215"/>
      <c r="B43" s="234"/>
      <c r="C43" s="215"/>
      <c r="D43" s="240"/>
      <c r="E43" s="237"/>
      <c r="F43" s="237"/>
      <c r="G43" s="237"/>
      <c r="H43" s="237"/>
      <c r="I43" s="215"/>
      <c r="J43" s="215"/>
      <c r="K43" s="215"/>
      <c r="L43" s="215"/>
      <c r="M43" s="232"/>
      <c r="N43" s="232"/>
      <c r="O43" s="215"/>
      <c r="P43" s="167"/>
      <c r="Q43" s="219" t="s">
        <v>11</v>
      </c>
      <c r="R43" s="169">
        <v>5</v>
      </c>
      <c r="S43" s="170" t="str">
        <f>IF(AND(M42=5,N42=1),"X","")</f>
        <v/>
      </c>
      <c r="T43" s="171" t="str">
        <f>IF(AND(M42=5,N42=2),"X","")</f>
        <v/>
      </c>
      <c r="U43" s="171" t="str">
        <f>IF(AND(M42=5,N42=3),"X","")</f>
        <v/>
      </c>
      <c r="V43" s="172" t="str">
        <f>IF(AND(M42=5,N42=4),"X","")</f>
        <v/>
      </c>
      <c r="W43" s="173" t="str">
        <f>IF(AND(M42=5,N42=5),"X","")</f>
        <v/>
      </c>
      <c r="X43" s="167"/>
      <c r="Y43" s="215"/>
      <c r="Z43" s="227"/>
      <c r="AA43" s="215"/>
      <c r="AB43" s="215"/>
      <c r="AC43" s="215"/>
      <c r="AD43" s="215"/>
      <c r="AE43" s="215"/>
      <c r="AF43" s="174"/>
      <c r="AG43" s="219" t="s">
        <v>11</v>
      </c>
      <c r="AH43" s="169">
        <v>5</v>
      </c>
      <c r="AI43" s="170" t="str">
        <f>IF(AND(AC42=5,AD42=1),"X","")</f>
        <v/>
      </c>
      <c r="AJ43" s="171" t="str">
        <f>IF(AND(AC42=5,AD42=2),"X","")</f>
        <v/>
      </c>
      <c r="AK43" s="171" t="str">
        <f>IF(AND(AC42=5,AD42=3),"X","")</f>
        <v/>
      </c>
      <c r="AL43" s="172" t="str">
        <f>IF(AND(AC42=5,AD42=4),"X","")</f>
        <v/>
      </c>
      <c r="AM43" s="173" t="str">
        <f>IF(AND(AC42=5,AD42=5),"X","")</f>
        <v/>
      </c>
      <c r="AN43" s="175"/>
      <c r="AO43" s="230"/>
    </row>
    <row r="44" spans="1:41" s="168" customFormat="1" ht="14.1" customHeight="1">
      <c r="A44" s="215"/>
      <c r="B44" s="234"/>
      <c r="C44" s="215"/>
      <c r="D44" s="240"/>
      <c r="E44" s="237"/>
      <c r="F44" s="237"/>
      <c r="G44" s="237"/>
      <c r="H44" s="237"/>
      <c r="I44" s="215"/>
      <c r="J44" s="215"/>
      <c r="K44" s="215"/>
      <c r="L44" s="215"/>
      <c r="M44" s="232"/>
      <c r="N44" s="232"/>
      <c r="O44" s="215"/>
      <c r="P44" s="167"/>
      <c r="Q44" s="220"/>
      <c r="R44" s="209">
        <v>4</v>
      </c>
      <c r="S44" s="210" t="str">
        <f>IF(AND(M42=4,N42=1),"X","")</f>
        <v>X</v>
      </c>
      <c r="T44" s="211" t="str">
        <f>IF(AND(M42=4,N42=2),"X","")</f>
        <v/>
      </c>
      <c r="U44" s="212" t="str">
        <f>IF(AND(M42=4,N42=3),"X","")</f>
        <v/>
      </c>
      <c r="V44" s="212" t="str">
        <f>IF(AND(M42=4,N42=4),"X","")</f>
        <v/>
      </c>
      <c r="W44" s="176" t="str">
        <f>IF(AND(M42=4,N42=5),"X","")</f>
        <v/>
      </c>
      <c r="X44" s="167"/>
      <c r="Y44" s="215"/>
      <c r="Z44" s="227"/>
      <c r="AA44" s="215"/>
      <c r="AB44" s="215"/>
      <c r="AC44" s="215"/>
      <c r="AD44" s="215"/>
      <c r="AE44" s="215"/>
      <c r="AF44" s="174"/>
      <c r="AG44" s="220"/>
      <c r="AH44" s="209">
        <v>4</v>
      </c>
      <c r="AI44" s="210" t="str">
        <f>IF(AND(AC42=4,AD42=1),"X","")</f>
        <v/>
      </c>
      <c r="AJ44" s="211" t="str">
        <f>IF(AND(AC42=4,AD42=2),"X","")</f>
        <v/>
      </c>
      <c r="AK44" s="212" t="str">
        <f>IF(AND(AC42=4,AD42=3),"X","")</f>
        <v/>
      </c>
      <c r="AL44" s="212" t="str">
        <f>IF(AND(AC42=4,AD42=4),"X","")</f>
        <v/>
      </c>
      <c r="AM44" s="176" t="str">
        <f>IF(AND(AC42=4,AD42=5),"X","")</f>
        <v/>
      </c>
      <c r="AN44" s="175"/>
      <c r="AO44" s="230"/>
    </row>
    <row r="45" spans="1:41" s="168" customFormat="1" ht="14.1" customHeight="1">
      <c r="A45" s="215"/>
      <c r="B45" s="234"/>
      <c r="C45" s="215"/>
      <c r="D45" s="240"/>
      <c r="E45" s="237"/>
      <c r="F45" s="237"/>
      <c r="G45" s="237"/>
      <c r="H45" s="237"/>
      <c r="I45" s="215"/>
      <c r="J45" s="215"/>
      <c r="K45" s="215"/>
      <c r="L45" s="215"/>
      <c r="M45" s="232"/>
      <c r="N45" s="232"/>
      <c r="O45" s="215"/>
      <c r="P45" s="167"/>
      <c r="Q45" s="220"/>
      <c r="R45" s="209">
        <v>3</v>
      </c>
      <c r="S45" s="210" t="str">
        <f>IF(AND(M42=3,N42=1),"X","")</f>
        <v/>
      </c>
      <c r="T45" s="211" t="str">
        <f>IF(AND(M42=3,N42=2),"X","")</f>
        <v/>
      </c>
      <c r="U45" s="211" t="str">
        <f>IF(AND(M42=3,N42=3),"X","")</f>
        <v/>
      </c>
      <c r="V45" s="212" t="str">
        <f>IF(AND(M42=3,N42=4),"X","")</f>
        <v/>
      </c>
      <c r="W45" s="177" t="str">
        <f>IF(AND(M42=3,N42=5),"X","")</f>
        <v/>
      </c>
      <c r="X45" s="167"/>
      <c r="Y45" s="215"/>
      <c r="Z45" s="227"/>
      <c r="AA45" s="215"/>
      <c r="AB45" s="215"/>
      <c r="AC45" s="215"/>
      <c r="AD45" s="215"/>
      <c r="AE45" s="215"/>
      <c r="AF45" s="174"/>
      <c r="AG45" s="220"/>
      <c r="AH45" s="209">
        <v>3</v>
      </c>
      <c r="AI45" s="210" t="str">
        <f>IF(AND(AC42=3,AD42=1),"X","")</f>
        <v/>
      </c>
      <c r="AJ45" s="211" t="str">
        <f>IF(AND(AC42=3,AD42=2),"X","")</f>
        <v/>
      </c>
      <c r="AK45" s="211" t="str">
        <f>IF(AND(AC42=3,AD42=3),"X","")</f>
        <v/>
      </c>
      <c r="AL45" s="212" t="str">
        <f>IF(AND(AC42=3,AD42=4),"X","")</f>
        <v/>
      </c>
      <c r="AM45" s="177" t="str">
        <f>IF(AND(AC42=3,AD42=5),"X","")</f>
        <v/>
      </c>
      <c r="AN45" s="175"/>
      <c r="AO45" s="230"/>
    </row>
    <row r="46" spans="1:41" s="168" customFormat="1" ht="14.1" customHeight="1">
      <c r="A46" s="215"/>
      <c r="B46" s="234"/>
      <c r="C46" s="215"/>
      <c r="D46" s="240"/>
      <c r="E46" s="237"/>
      <c r="F46" s="237"/>
      <c r="G46" s="237"/>
      <c r="H46" s="237"/>
      <c r="I46" s="215"/>
      <c r="J46" s="215"/>
      <c r="K46" s="215"/>
      <c r="L46" s="215"/>
      <c r="M46" s="232"/>
      <c r="N46" s="232"/>
      <c r="O46" s="215"/>
      <c r="P46" s="167"/>
      <c r="Q46" s="220"/>
      <c r="R46" s="209">
        <v>2</v>
      </c>
      <c r="S46" s="210" t="str">
        <f>IF(AND(M42=2,N42=1),"X","")</f>
        <v/>
      </c>
      <c r="T46" s="210" t="str">
        <f>IF(AND(M42=2,N42=2),"X","")</f>
        <v/>
      </c>
      <c r="U46" s="211" t="str">
        <f>IF(AND(M42=2,N42=3),"X","")</f>
        <v/>
      </c>
      <c r="V46" s="211" t="str">
        <f>IF(AND(M42=2,N42=4),"X","")</f>
        <v/>
      </c>
      <c r="W46" s="177" t="str">
        <f>IF(AND(M42=2,N42=5),"X","")</f>
        <v/>
      </c>
      <c r="X46" s="167"/>
      <c r="Y46" s="215"/>
      <c r="Z46" s="227"/>
      <c r="AA46" s="215"/>
      <c r="AB46" s="215"/>
      <c r="AC46" s="215"/>
      <c r="AD46" s="215"/>
      <c r="AE46" s="215"/>
      <c r="AF46" s="174"/>
      <c r="AG46" s="220"/>
      <c r="AH46" s="209">
        <v>2</v>
      </c>
      <c r="AI46" s="210" t="str">
        <f>IF(AND(AC42=2,AD42=1),"X","")</f>
        <v>X</v>
      </c>
      <c r="AJ46" s="210" t="str">
        <f>IF(AND(AC42=2,AD42=2),"X","")</f>
        <v/>
      </c>
      <c r="AK46" s="211" t="str">
        <f>IF(AND(AC42=2,AD42=3),"X","")</f>
        <v/>
      </c>
      <c r="AL46" s="211" t="str">
        <f>IF(AND(AC42=2,AD42=4),"X","")</f>
        <v/>
      </c>
      <c r="AM46" s="177" t="str">
        <f>IF(AND(AC42=2,AD42=5),"X","")</f>
        <v/>
      </c>
      <c r="AN46" s="175"/>
      <c r="AO46" s="230"/>
    </row>
    <row r="47" spans="1:41" s="168" customFormat="1" ht="14.1" customHeight="1">
      <c r="A47" s="215"/>
      <c r="B47" s="234"/>
      <c r="C47" s="215"/>
      <c r="D47" s="240"/>
      <c r="E47" s="237"/>
      <c r="F47" s="237"/>
      <c r="G47" s="237"/>
      <c r="H47" s="237"/>
      <c r="I47" s="215"/>
      <c r="J47" s="215"/>
      <c r="K47" s="215"/>
      <c r="L47" s="215"/>
      <c r="M47" s="232"/>
      <c r="N47" s="232"/>
      <c r="O47" s="215"/>
      <c r="P47" s="167"/>
      <c r="Q47" s="220"/>
      <c r="R47" s="209">
        <v>1</v>
      </c>
      <c r="S47" s="210" t="str">
        <f>IF(AND(M42=1,N42=1),"X","")</f>
        <v/>
      </c>
      <c r="T47" s="210" t="str">
        <f>IF(AND(M42=1,N42=2),"X","")</f>
        <v/>
      </c>
      <c r="U47" s="210" t="str">
        <f>IF(AND(M42=1,N42=3),"X","")</f>
        <v/>
      </c>
      <c r="V47" s="210" t="str">
        <f>IF(AND(M42=1,N42=4),"X","")</f>
        <v/>
      </c>
      <c r="W47" s="178" t="str">
        <f>IF(AND(M42=1,N42=5),"X","")</f>
        <v/>
      </c>
      <c r="X47" s="167"/>
      <c r="Y47" s="215"/>
      <c r="Z47" s="227"/>
      <c r="AA47" s="215"/>
      <c r="AB47" s="215"/>
      <c r="AC47" s="215"/>
      <c r="AD47" s="215"/>
      <c r="AE47" s="215"/>
      <c r="AF47" s="174"/>
      <c r="AG47" s="220"/>
      <c r="AH47" s="209">
        <v>1</v>
      </c>
      <c r="AI47" s="210" t="str">
        <f>IF(AND(AC42=1,AD42=1),"X","")</f>
        <v/>
      </c>
      <c r="AJ47" s="210" t="str">
        <f>IF(AND(AC42=1,AD42=2),"X","")</f>
        <v/>
      </c>
      <c r="AK47" s="210" t="str">
        <f>IF(AND(AC42=1,AD42=3),"X","")</f>
        <v/>
      </c>
      <c r="AL47" s="210" t="str">
        <f>IF(AND(AC42=1,AD42=4),"X","")</f>
        <v/>
      </c>
      <c r="AM47" s="178" t="str">
        <f>IF(AND(AC42=1,AD42=5),"X","")</f>
        <v/>
      </c>
      <c r="AN47" s="175"/>
      <c r="AO47" s="230"/>
    </row>
    <row r="48" spans="1:41" s="168" customFormat="1" ht="14.1" customHeight="1">
      <c r="A48" s="215"/>
      <c r="B48" s="234"/>
      <c r="C48" s="215"/>
      <c r="D48" s="240"/>
      <c r="E48" s="237"/>
      <c r="F48" s="237"/>
      <c r="G48" s="237"/>
      <c r="H48" s="237"/>
      <c r="I48" s="215"/>
      <c r="J48" s="215"/>
      <c r="K48" s="215"/>
      <c r="L48" s="215"/>
      <c r="M48" s="232"/>
      <c r="N48" s="232"/>
      <c r="O48" s="215"/>
      <c r="P48" s="167"/>
      <c r="Q48" s="179"/>
      <c r="R48" s="213"/>
      <c r="S48" s="209">
        <v>1</v>
      </c>
      <c r="T48" s="209">
        <v>2</v>
      </c>
      <c r="U48" s="209">
        <v>3</v>
      </c>
      <c r="V48" s="209">
        <v>4</v>
      </c>
      <c r="W48" s="180">
        <v>5</v>
      </c>
      <c r="X48" s="167"/>
      <c r="Y48" s="215"/>
      <c r="Z48" s="227"/>
      <c r="AA48" s="215"/>
      <c r="AB48" s="215"/>
      <c r="AC48" s="215"/>
      <c r="AD48" s="215"/>
      <c r="AE48" s="215"/>
      <c r="AF48" s="174"/>
      <c r="AG48" s="179"/>
      <c r="AH48" s="213"/>
      <c r="AI48" s="209">
        <v>1</v>
      </c>
      <c r="AJ48" s="209">
        <v>2</v>
      </c>
      <c r="AK48" s="209">
        <v>3</v>
      </c>
      <c r="AL48" s="209">
        <v>4</v>
      </c>
      <c r="AM48" s="180">
        <v>5</v>
      </c>
      <c r="AN48" s="175"/>
      <c r="AO48" s="230"/>
    </row>
    <row r="49" spans="1:41" s="168" customFormat="1" ht="15" customHeight="1" thickBot="1">
      <c r="A49" s="215"/>
      <c r="B49" s="234"/>
      <c r="C49" s="215"/>
      <c r="D49" s="240"/>
      <c r="E49" s="237"/>
      <c r="F49" s="237"/>
      <c r="G49" s="237"/>
      <c r="H49" s="237"/>
      <c r="I49" s="215"/>
      <c r="J49" s="215"/>
      <c r="K49" s="215"/>
      <c r="L49" s="215"/>
      <c r="M49" s="232"/>
      <c r="N49" s="232"/>
      <c r="O49" s="215"/>
      <c r="P49" s="167"/>
      <c r="Q49" s="181"/>
      <c r="R49" s="182"/>
      <c r="S49" s="221" t="s">
        <v>12</v>
      </c>
      <c r="T49" s="221"/>
      <c r="U49" s="221"/>
      <c r="V49" s="221"/>
      <c r="W49" s="222"/>
      <c r="X49" s="183"/>
      <c r="Y49" s="215"/>
      <c r="Z49" s="227"/>
      <c r="AA49" s="215"/>
      <c r="AB49" s="215"/>
      <c r="AC49" s="215"/>
      <c r="AD49" s="215"/>
      <c r="AE49" s="215"/>
      <c r="AF49" s="174"/>
      <c r="AG49" s="181"/>
      <c r="AH49" s="182"/>
      <c r="AI49" s="221" t="s">
        <v>12</v>
      </c>
      <c r="AJ49" s="221"/>
      <c r="AK49" s="221"/>
      <c r="AL49" s="221"/>
      <c r="AM49" s="222"/>
      <c r="AN49" s="184"/>
      <c r="AO49" s="230"/>
    </row>
    <row r="50" spans="1:41" s="168" customFormat="1" ht="14.1" customHeight="1">
      <c r="A50" s="216"/>
      <c r="B50" s="235"/>
      <c r="C50" s="216"/>
      <c r="D50" s="241"/>
      <c r="E50" s="238"/>
      <c r="F50" s="238"/>
      <c r="G50" s="238"/>
      <c r="H50" s="238"/>
      <c r="I50" s="216"/>
      <c r="J50" s="216"/>
      <c r="K50" s="216"/>
      <c r="L50" s="216"/>
      <c r="M50" s="232"/>
      <c r="N50" s="232"/>
      <c r="O50" s="216"/>
      <c r="P50" s="166"/>
      <c r="Q50" s="166"/>
      <c r="R50" s="166"/>
      <c r="S50" s="166"/>
      <c r="T50" s="166"/>
      <c r="U50" s="166"/>
      <c r="V50" s="166"/>
      <c r="W50" s="166"/>
      <c r="X50" s="166"/>
      <c r="Y50" s="216"/>
      <c r="Z50" s="228"/>
      <c r="AA50" s="216"/>
      <c r="AB50" s="216"/>
      <c r="AC50" s="216"/>
      <c r="AD50" s="216"/>
      <c r="AE50" s="216"/>
      <c r="AF50" s="185"/>
      <c r="AG50" s="166"/>
      <c r="AH50" s="166"/>
      <c r="AI50" s="166"/>
      <c r="AJ50" s="166"/>
      <c r="AK50" s="166"/>
      <c r="AL50" s="166"/>
      <c r="AM50" s="166"/>
      <c r="AN50" s="186"/>
      <c r="AO50" s="231"/>
    </row>
    <row r="51" spans="1:41" s="168" customFormat="1" ht="13.5" customHeight="1" thickBot="1">
      <c r="A51" s="214">
        <v>5</v>
      </c>
      <c r="B51" s="233"/>
      <c r="C51" s="214" t="s">
        <v>463</v>
      </c>
      <c r="D51" s="239" t="s">
        <v>439</v>
      </c>
      <c r="E51" s="236" t="s">
        <v>466</v>
      </c>
      <c r="F51" s="236"/>
      <c r="G51" s="236"/>
      <c r="H51" s="236"/>
      <c r="I51" s="214" t="s">
        <v>431</v>
      </c>
      <c r="J51" s="214" t="s">
        <v>468</v>
      </c>
      <c r="K51" s="214" t="s">
        <v>467</v>
      </c>
      <c r="L51" s="214" t="s">
        <v>432</v>
      </c>
      <c r="M51" s="232">
        <v>5</v>
      </c>
      <c r="N51" s="232">
        <v>2</v>
      </c>
      <c r="O51" s="214">
        <f>M51*N51</f>
        <v>10</v>
      </c>
      <c r="P51" s="164"/>
      <c r="Q51" s="164"/>
      <c r="R51" s="164"/>
      <c r="S51" s="164"/>
      <c r="T51" s="164"/>
      <c r="U51" s="164"/>
      <c r="V51" s="164"/>
      <c r="W51" s="164"/>
      <c r="X51" s="164"/>
      <c r="Y51" s="214"/>
      <c r="Z51" s="226" t="s">
        <v>469</v>
      </c>
      <c r="AA51" s="214" t="s">
        <v>433</v>
      </c>
      <c r="AB51" s="214"/>
      <c r="AC51" s="214">
        <v>3</v>
      </c>
      <c r="AD51" s="214">
        <v>1</v>
      </c>
      <c r="AE51" s="214">
        <f>AC51*AD51</f>
        <v>3</v>
      </c>
      <c r="AF51" s="164"/>
      <c r="AG51" s="164"/>
      <c r="AH51" s="164"/>
      <c r="AI51" s="164"/>
      <c r="AJ51" s="164"/>
      <c r="AK51" s="164"/>
      <c r="AL51" s="164"/>
      <c r="AM51" s="164"/>
      <c r="AN51" s="187"/>
      <c r="AO51" s="229"/>
    </row>
    <row r="52" spans="1:41" s="168" customFormat="1" ht="12.75" customHeight="1">
      <c r="A52" s="215"/>
      <c r="B52" s="234"/>
      <c r="C52" s="215"/>
      <c r="D52" s="240"/>
      <c r="E52" s="237"/>
      <c r="F52" s="237"/>
      <c r="G52" s="237"/>
      <c r="H52" s="237"/>
      <c r="I52" s="215"/>
      <c r="J52" s="215"/>
      <c r="K52" s="215"/>
      <c r="L52" s="215"/>
      <c r="M52" s="232"/>
      <c r="N52" s="232"/>
      <c r="O52" s="215"/>
      <c r="P52" s="167"/>
      <c r="Q52" s="219" t="s">
        <v>11</v>
      </c>
      <c r="R52" s="169">
        <v>5</v>
      </c>
      <c r="S52" s="170" t="str">
        <f>IF(AND(M51=5,N51=1),"X","")</f>
        <v/>
      </c>
      <c r="T52" s="171" t="str">
        <f>IF(AND(M51=5,N51=2),"X","")</f>
        <v>X</v>
      </c>
      <c r="U52" s="171" t="str">
        <f>IF(AND(M51=5,N51=3),"X","")</f>
        <v/>
      </c>
      <c r="V52" s="172" t="str">
        <f>IF(AND(M51=5,N51=4),"X","")</f>
        <v/>
      </c>
      <c r="W52" s="173" t="str">
        <f>IF(AND(M51=5,N51=5),"X","")</f>
        <v/>
      </c>
      <c r="X52" s="167"/>
      <c r="Y52" s="215"/>
      <c r="Z52" s="227"/>
      <c r="AA52" s="215"/>
      <c r="AB52" s="215"/>
      <c r="AC52" s="215"/>
      <c r="AD52" s="215"/>
      <c r="AE52" s="215"/>
      <c r="AF52" s="167"/>
      <c r="AG52" s="219" t="s">
        <v>11</v>
      </c>
      <c r="AH52" s="169">
        <v>5</v>
      </c>
      <c r="AI52" s="170" t="str">
        <f>IF(AND(AC51=5,AD51=1),"X","")</f>
        <v/>
      </c>
      <c r="AJ52" s="171" t="str">
        <f>IF(AND(AC51=5,AD51=2),"X","")</f>
        <v/>
      </c>
      <c r="AK52" s="171" t="str">
        <f>IF(AND(AC51=5,AD51=3),"X","")</f>
        <v/>
      </c>
      <c r="AL52" s="172" t="str">
        <f>IF(AND(AC51=5,AD51=4),"X","")</f>
        <v/>
      </c>
      <c r="AM52" s="173" t="str">
        <f>IF(AND(AC51=5,AD51=5),"X","")</f>
        <v/>
      </c>
      <c r="AN52" s="175"/>
      <c r="AO52" s="230"/>
    </row>
    <row r="53" spans="1:41" s="168" customFormat="1" ht="14.1" customHeight="1">
      <c r="A53" s="215"/>
      <c r="B53" s="234"/>
      <c r="C53" s="215"/>
      <c r="D53" s="240"/>
      <c r="E53" s="237"/>
      <c r="F53" s="237"/>
      <c r="G53" s="237"/>
      <c r="H53" s="237"/>
      <c r="I53" s="215"/>
      <c r="J53" s="215"/>
      <c r="K53" s="215"/>
      <c r="L53" s="215"/>
      <c r="M53" s="232"/>
      <c r="N53" s="232"/>
      <c r="O53" s="215"/>
      <c r="P53" s="167"/>
      <c r="Q53" s="220"/>
      <c r="R53" s="209">
        <v>4</v>
      </c>
      <c r="S53" s="210" t="str">
        <f>IF(AND(M51=4,N51=1),"X","")</f>
        <v/>
      </c>
      <c r="T53" s="211" t="str">
        <f>IF(AND(M51=4,N51=2),"X","")</f>
        <v/>
      </c>
      <c r="U53" s="212" t="str">
        <f>IF(AND(M51=4,N51=3),"X","")</f>
        <v/>
      </c>
      <c r="V53" s="212" t="str">
        <f>IF(AND(M51=4,N51=4),"X","")</f>
        <v/>
      </c>
      <c r="W53" s="176" t="str">
        <f>IF(AND(M51=4,N51=5),"X","")</f>
        <v/>
      </c>
      <c r="X53" s="167"/>
      <c r="Y53" s="215"/>
      <c r="Z53" s="227"/>
      <c r="AA53" s="215"/>
      <c r="AB53" s="215"/>
      <c r="AC53" s="215"/>
      <c r="AD53" s="215"/>
      <c r="AE53" s="215"/>
      <c r="AF53" s="167"/>
      <c r="AG53" s="220"/>
      <c r="AH53" s="209">
        <v>4</v>
      </c>
      <c r="AI53" s="210" t="str">
        <f>IF(AND(AC51=4,AD51=1),"X","")</f>
        <v/>
      </c>
      <c r="AJ53" s="211" t="str">
        <f>IF(AND(AC51=4,AD51=2),"X","")</f>
        <v/>
      </c>
      <c r="AK53" s="212" t="str">
        <f>IF(AND(AC51=4,AD51=3),"X","")</f>
        <v/>
      </c>
      <c r="AL53" s="212" t="str">
        <f>IF(AND(AC51=4,AD51=4),"X","")</f>
        <v/>
      </c>
      <c r="AM53" s="176" t="str">
        <f>IF(AND(AC51=4,AD51=5),"X","")</f>
        <v/>
      </c>
      <c r="AN53" s="175"/>
      <c r="AO53" s="230"/>
    </row>
    <row r="54" spans="1:41" s="168" customFormat="1" ht="14.1" customHeight="1">
      <c r="A54" s="215"/>
      <c r="B54" s="234"/>
      <c r="C54" s="215"/>
      <c r="D54" s="240"/>
      <c r="E54" s="237"/>
      <c r="F54" s="237"/>
      <c r="G54" s="237"/>
      <c r="H54" s="237"/>
      <c r="I54" s="215"/>
      <c r="J54" s="215"/>
      <c r="K54" s="215"/>
      <c r="L54" s="215"/>
      <c r="M54" s="232"/>
      <c r="N54" s="232"/>
      <c r="O54" s="215"/>
      <c r="P54" s="167"/>
      <c r="Q54" s="220"/>
      <c r="R54" s="209">
        <v>3</v>
      </c>
      <c r="S54" s="210" t="str">
        <f>IF(AND(M51=3,N51=1),"X","")</f>
        <v/>
      </c>
      <c r="T54" s="211" t="str">
        <f>IF(AND(M51=3,N51=2),"X","")</f>
        <v/>
      </c>
      <c r="U54" s="211" t="str">
        <f>IF(AND(M51=3,N51=3),"X","")</f>
        <v/>
      </c>
      <c r="V54" s="212" t="str">
        <f>IF(AND(M51=3,N51=4),"X","")</f>
        <v/>
      </c>
      <c r="W54" s="177" t="str">
        <f>IF(AND(M51=3,N51=5),"X","")</f>
        <v/>
      </c>
      <c r="X54" s="167"/>
      <c r="Y54" s="215"/>
      <c r="Z54" s="227"/>
      <c r="AA54" s="215"/>
      <c r="AB54" s="215"/>
      <c r="AC54" s="215"/>
      <c r="AD54" s="215"/>
      <c r="AE54" s="215"/>
      <c r="AF54" s="167"/>
      <c r="AG54" s="220"/>
      <c r="AH54" s="209">
        <v>3</v>
      </c>
      <c r="AI54" s="210" t="str">
        <f>IF(AND(AC51=3,AD51=1),"X","")</f>
        <v>X</v>
      </c>
      <c r="AJ54" s="211" t="str">
        <f>IF(AND(AC51=3,AD51=2),"X","")</f>
        <v/>
      </c>
      <c r="AK54" s="211" t="str">
        <f>IF(AND(AC51=3,AD51=3),"X","")</f>
        <v/>
      </c>
      <c r="AL54" s="212" t="str">
        <f>IF(AND(AC51=3,AD51=4),"X","")</f>
        <v/>
      </c>
      <c r="AM54" s="177" t="str">
        <f>IF(AND(AC51=3,AD51=5),"X","")</f>
        <v/>
      </c>
      <c r="AN54" s="175"/>
      <c r="AO54" s="230"/>
    </row>
    <row r="55" spans="1:41" s="168" customFormat="1" ht="14.1" customHeight="1">
      <c r="A55" s="215"/>
      <c r="B55" s="234"/>
      <c r="C55" s="215"/>
      <c r="D55" s="240"/>
      <c r="E55" s="237"/>
      <c r="F55" s="237"/>
      <c r="G55" s="237"/>
      <c r="H55" s="237"/>
      <c r="I55" s="215"/>
      <c r="J55" s="215"/>
      <c r="K55" s="215"/>
      <c r="L55" s="215"/>
      <c r="M55" s="232"/>
      <c r="N55" s="232"/>
      <c r="O55" s="215"/>
      <c r="P55" s="167"/>
      <c r="Q55" s="220"/>
      <c r="R55" s="209">
        <v>2</v>
      </c>
      <c r="S55" s="210" t="str">
        <f>IF(AND(M51=2,N51=1),"X","")</f>
        <v/>
      </c>
      <c r="T55" s="210" t="str">
        <f>IF(AND(M51=2,N51=2),"X","")</f>
        <v/>
      </c>
      <c r="U55" s="211" t="str">
        <f>IF(AND(M51=2,N51=3),"X","")</f>
        <v/>
      </c>
      <c r="V55" s="211" t="str">
        <f>IF(AND(M51=2,N51=4),"X","")</f>
        <v/>
      </c>
      <c r="W55" s="177" t="str">
        <f>IF(AND(M51=2,N51=5),"X","")</f>
        <v/>
      </c>
      <c r="X55" s="167"/>
      <c r="Y55" s="215"/>
      <c r="Z55" s="227"/>
      <c r="AA55" s="215"/>
      <c r="AB55" s="215"/>
      <c r="AC55" s="215"/>
      <c r="AD55" s="215"/>
      <c r="AE55" s="215"/>
      <c r="AF55" s="167"/>
      <c r="AG55" s="220"/>
      <c r="AH55" s="209">
        <v>2</v>
      </c>
      <c r="AI55" s="210" t="str">
        <f>IF(AND(AC51=2,AD51=1),"X","")</f>
        <v/>
      </c>
      <c r="AJ55" s="210" t="str">
        <f>IF(AND(AC51=2,AD51=2),"X","")</f>
        <v/>
      </c>
      <c r="AK55" s="211" t="str">
        <f>IF(AND(AC51=2,AD51=3),"X","")</f>
        <v/>
      </c>
      <c r="AL55" s="211" t="str">
        <f>IF(AND(AC51=2,AD51=4),"X","")</f>
        <v/>
      </c>
      <c r="AM55" s="177" t="str">
        <f>IF(AND(AC51=2,AD51=5),"X","")</f>
        <v/>
      </c>
      <c r="AN55" s="175"/>
      <c r="AO55" s="230"/>
    </row>
    <row r="56" spans="1:41" s="168" customFormat="1" ht="14.1" customHeight="1">
      <c r="A56" s="215"/>
      <c r="B56" s="234"/>
      <c r="C56" s="215"/>
      <c r="D56" s="240"/>
      <c r="E56" s="237"/>
      <c r="F56" s="237"/>
      <c r="G56" s="237"/>
      <c r="H56" s="237"/>
      <c r="I56" s="215"/>
      <c r="J56" s="215"/>
      <c r="K56" s="215"/>
      <c r="L56" s="215"/>
      <c r="M56" s="232"/>
      <c r="N56" s="232"/>
      <c r="O56" s="215"/>
      <c r="P56" s="167"/>
      <c r="Q56" s="220"/>
      <c r="R56" s="209">
        <v>1</v>
      </c>
      <c r="S56" s="210" t="str">
        <f>IF(AND(M51=1,N51=1),"X","")</f>
        <v/>
      </c>
      <c r="T56" s="210" t="str">
        <f>IF(AND(M51=1,N51=2),"X","")</f>
        <v/>
      </c>
      <c r="U56" s="210" t="str">
        <f>IF(AND(M51=1,N51=3),"X","")</f>
        <v/>
      </c>
      <c r="V56" s="210" t="str">
        <f>IF(AND(M51=1,N51=4),"X","")</f>
        <v/>
      </c>
      <c r="W56" s="178" t="str">
        <f>IF(AND(M51=1,N51=5),"X","")</f>
        <v/>
      </c>
      <c r="X56" s="167"/>
      <c r="Y56" s="215"/>
      <c r="Z56" s="227"/>
      <c r="AA56" s="215"/>
      <c r="AB56" s="215"/>
      <c r="AC56" s="215"/>
      <c r="AD56" s="215"/>
      <c r="AE56" s="215"/>
      <c r="AF56" s="167"/>
      <c r="AG56" s="220"/>
      <c r="AH56" s="209">
        <v>1</v>
      </c>
      <c r="AI56" s="210" t="str">
        <f>IF(AND(AC51=1,AD51=1),"X","")</f>
        <v/>
      </c>
      <c r="AJ56" s="210" t="str">
        <f>IF(AND(AC51=1,AD51=2),"X","")</f>
        <v/>
      </c>
      <c r="AK56" s="210" t="str">
        <f>IF(AND(AC51=1,AD51=3),"X","")</f>
        <v/>
      </c>
      <c r="AL56" s="210" t="str">
        <f>IF(AND(AC51=1,AD51=4),"X","")</f>
        <v/>
      </c>
      <c r="AM56" s="178" t="str">
        <f>IF(AND(AC51=1,AD51=5),"X","")</f>
        <v/>
      </c>
      <c r="AN56" s="175"/>
      <c r="AO56" s="230"/>
    </row>
    <row r="57" spans="1:41" s="168" customFormat="1" ht="14.1" customHeight="1">
      <c r="A57" s="215"/>
      <c r="B57" s="234"/>
      <c r="C57" s="215"/>
      <c r="D57" s="240"/>
      <c r="E57" s="237"/>
      <c r="F57" s="237"/>
      <c r="G57" s="237"/>
      <c r="H57" s="237"/>
      <c r="I57" s="215"/>
      <c r="J57" s="215"/>
      <c r="K57" s="215"/>
      <c r="L57" s="215"/>
      <c r="M57" s="232"/>
      <c r="N57" s="232"/>
      <c r="O57" s="215"/>
      <c r="P57" s="167"/>
      <c r="Q57" s="179"/>
      <c r="R57" s="213"/>
      <c r="S57" s="209">
        <v>1</v>
      </c>
      <c r="T57" s="209">
        <v>2</v>
      </c>
      <c r="U57" s="209">
        <v>3</v>
      </c>
      <c r="V57" s="209">
        <v>4</v>
      </c>
      <c r="W57" s="180">
        <v>5</v>
      </c>
      <c r="X57" s="167"/>
      <c r="Y57" s="215"/>
      <c r="Z57" s="227"/>
      <c r="AA57" s="215"/>
      <c r="AB57" s="215"/>
      <c r="AC57" s="215"/>
      <c r="AD57" s="215"/>
      <c r="AE57" s="215"/>
      <c r="AF57" s="167"/>
      <c r="AG57" s="179"/>
      <c r="AH57" s="213"/>
      <c r="AI57" s="209">
        <v>1</v>
      </c>
      <c r="AJ57" s="209">
        <v>2</v>
      </c>
      <c r="AK57" s="209">
        <v>3</v>
      </c>
      <c r="AL57" s="209">
        <v>4</v>
      </c>
      <c r="AM57" s="180">
        <v>5</v>
      </c>
      <c r="AN57" s="175"/>
      <c r="AO57" s="230"/>
    </row>
    <row r="58" spans="1:41" s="168" customFormat="1" ht="15" customHeight="1" thickBot="1">
      <c r="A58" s="215"/>
      <c r="B58" s="234"/>
      <c r="C58" s="215"/>
      <c r="D58" s="240"/>
      <c r="E58" s="237"/>
      <c r="F58" s="237"/>
      <c r="G58" s="237"/>
      <c r="H58" s="237"/>
      <c r="I58" s="215"/>
      <c r="J58" s="215"/>
      <c r="K58" s="215"/>
      <c r="L58" s="215"/>
      <c r="M58" s="232"/>
      <c r="N58" s="232"/>
      <c r="O58" s="215"/>
      <c r="P58" s="167"/>
      <c r="Q58" s="181"/>
      <c r="R58" s="182"/>
      <c r="S58" s="221" t="s">
        <v>12</v>
      </c>
      <c r="T58" s="221"/>
      <c r="U58" s="221"/>
      <c r="V58" s="221"/>
      <c r="W58" s="222"/>
      <c r="X58" s="183"/>
      <c r="Y58" s="215"/>
      <c r="Z58" s="227"/>
      <c r="AA58" s="215"/>
      <c r="AB58" s="215"/>
      <c r="AC58" s="215"/>
      <c r="AD58" s="215"/>
      <c r="AE58" s="215"/>
      <c r="AF58" s="167"/>
      <c r="AG58" s="181"/>
      <c r="AH58" s="182"/>
      <c r="AI58" s="221" t="s">
        <v>12</v>
      </c>
      <c r="AJ58" s="221"/>
      <c r="AK58" s="221"/>
      <c r="AL58" s="221"/>
      <c r="AM58" s="222"/>
      <c r="AN58" s="184"/>
      <c r="AO58" s="230"/>
    </row>
    <row r="59" spans="1:41" s="168" customFormat="1" ht="14.1" customHeight="1">
      <c r="A59" s="216"/>
      <c r="B59" s="235"/>
      <c r="C59" s="216"/>
      <c r="D59" s="241"/>
      <c r="E59" s="238"/>
      <c r="F59" s="238"/>
      <c r="G59" s="238"/>
      <c r="H59" s="238"/>
      <c r="I59" s="216"/>
      <c r="J59" s="216"/>
      <c r="K59" s="216"/>
      <c r="L59" s="216"/>
      <c r="M59" s="232"/>
      <c r="N59" s="232"/>
      <c r="O59" s="216"/>
      <c r="P59" s="166"/>
      <c r="Q59" s="166"/>
      <c r="R59" s="166"/>
      <c r="S59" s="166"/>
      <c r="T59" s="166"/>
      <c r="U59" s="166"/>
      <c r="V59" s="166"/>
      <c r="W59" s="166"/>
      <c r="X59" s="166"/>
      <c r="Y59" s="216"/>
      <c r="Z59" s="228"/>
      <c r="AA59" s="216"/>
      <c r="AB59" s="216"/>
      <c r="AC59" s="216"/>
      <c r="AD59" s="216"/>
      <c r="AE59" s="216"/>
      <c r="AF59" s="166"/>
      <c r="AG59" s="166"/>
      <c r="AH59" s="166"/>
      <c r="AI59" s="166"/>
      <c r="AJ59" s="166"/>
      <c r="AK59" s="166"/>
      <c r="AL59" s="166"/>
      <c r="AM59" s="166"/>
      <c r="AN59" s="186"/>
      <c r="AO59" s="231"/>
    </row>
    <row r="60" spans="1:41" s="168" customFormat="1" ht="13.5" customHeight="1" thickBot="1">
      <c r="A60" s="214">
        <v>6</v>
      </c>
      <c r="B60" s="233"/>
      <c r="C60" s="214" t="s">
        <v>470</v>
      </c>
      <c r="D60" s="239" t="s">
        <v>456</v>
      </c>
      <c r="E60" s="236" t="s">
        <v>471</v>
      </c>
      <c r="F60" s="236"/>
      <c r="G60" s="236"/>
      <c r="H60" s="236"/>
      <c r="I60" s="214" t="s">
        <v>431</v>
      </c>
      <c r="J60" s="214" t="s">
        <v>472</v>
      </c>
      <c r="K60" s="214" t="s">
        <v>461</v>
      </c>
      <c r="L60" s="214" t="s">
        <v>432</v>
      </c>
      <c r="M60" s="232">
        <v>2</v>
      </c>
      <c r="N60" s="232">
        <v>4</v>
      </c>
      <c r="O60" s="214">
        <f>M60*N60</f>
        <v>8</v>
      </c>
      <c r="P60" s="164"/>
      <c r="Q60" s="164"/>
      <c r="R60" s="164"/>
      <c r="S60" s="164"/>
      <c r="T60" s="164"/>
      <c r="U60" s="164"/>
      <c r="V60" s="164"/>
      <c r="W60" s="164"/>
      <c r="X60" s="164"/>
      <c r="Y60" s="214"/>
      <c r="Z60" s="226" t="s">
        <v>473</v>
      </c>
      <c r="AA60" s="214" t="s">
        <v>433</v>
      </c>
      <c r="AB60" s="214"/>
      <c r="AC60" s="214">
        <v>1</v>
      </c>
      <c r="AD60" s="214">
        <v>3</v>
      </c>
      <c r="AE60" s="214">
        <f>AC60*AD60</f>
        <v>3</v>
      </c>
      <c r="AF60" s="164"/>
      <c r="AG60" s="164"/>
      <c r="AH60" s="164"/>
      <c r="AI60" s="164"/>
      <c r="AJ60" s="164"/>
      <c r="AK60" s="164"/>
      <c r="AL60" s="164"/>
      <c r="AM60" s="164"/>
      <c r="AN60" s="187"/>
      <c r="AO60" s="229"/>
    </row>
    <row r="61" spans="1:41" s="168" customFormat="1" ht="12.75" customHeight="1">
      <c r="A61" s="215"/>
      <c r="B61" s="234"/>
      <c r="C61" s="215"/>
      <c r="D61" s="240"/>
      <c r="E61" s="237"/>
      <c r="F61" s="237"/>
      <c r="G61" s="237"/>
      <c r="H61" s="237"/>
      <c r="I61" s="215"/>
      <c r="J61" s="215"/>
      <c r="K61" s="215"/>
      <c r="L61" s="215"/>
      <c r="M61" s="232"/>
      <c r="N61" s="232"/>
      <c r="O61" s="215"/>
      <c r="P61" s="167"/>
      <c r="Q61" s="219" t="s">
        <v>11</v>
      </c>
      <c r="R61" s="169">
        <v>5</v>
      </c>
      <c r="S61" s="170" t="str">
        <f>IF(AND(M60=5,N60=1),"X","")</f>
        <v/>
      </c>
      <c r="T61" s="171" t="str">
        <f>IF(AND(M60=5,N60=2),"X","")</f>
        <v/>
      </c>
      <c r="U61" s="171" t="str">
        <f>IF(AND(M60=5,N60=3),"X","")</f>
        <v/>
      </c>
      <c r="V61" s="172" t="str">
        <f>IF(AND(M60=5,N60=4),"X","")</f>
        <v/>
      </c>
      <c r="W61" s="173" t="str">
        <f>IF(AND(M60=5,N60=5),"X","")</f>
        <v/>
      </c>
      <c r="X61" s="167"/>
      <c r="Y61" s="215"/>
      <c r="Z61" s="227"/>
      <c r="AA61" s="215"/>
      <c r="AB61" s="215"/>
      <c r="AC61" s="215"/>
      <c r="AD61" s="215"/>
      <c r="AE61" s="215"/>
      <c r="AF61" s="167"/>
      <c r="AG61" s="219" t="s">
        <v>11</v>
      </c>
      <c r="AH61" s="169">
        <v>5</v>
      </c>
      <c r="AI61" s="170" t="str">
        <f>IF(AND(AC60=5,AD60=1),"X","")</f>
        <v/>
      </c>
      <c r="AJ61" s="171" t="str">
        <f>IF(AND(AC60=5,AD60=2),"X","")</f>
        <v/>
      </c>
      <c r="AK61" s="171" t="str">
        <f>IF(AND(AC60=5,AD60=3),"X","")</f>
        <v/>
      </c>
      <c r="AL61" s="172" t="str">
        <f>IF(AND(AC60=5,AD60=4),"X","")</f>
        <v/>
      </c>
      <c r="AM61" s="173" t="str">
        <f>IF(AND(AC60=5,AD60=5),"X","")</f>
        <v/>
      </c>
      <c r="AN61" s="175"/>
      <c r="AO61" s="230"/>
    </row>
    <row r="62" spans="1:41" s="168" customFormat="1" ht="14.1" customHeight="1">
      <c r="A62" s="215"/>
      <c r="B62" s="234"/>
      <c r="C62" s="215"/>
      <c r="D62" s="240"/>
      <c r="E62" s="237"/>
      <c r="F62" s="237"/>
      <c r="G62" s="237"/>
      <c r="H62" s="237"/>
      <c r="I62" s="215"/>
      <c r="J62" s="215"/>
      <c r="K62" s="215"/>
      <c r="L62" s="215"/>
      <c r="M62" s="232"/>
      <c r="N62" s="232"/>
      <c r="O62" s="215"/>
      <c r="P62" s="167"/>
      <c r="Q62" s="220"/>
      <c r="R62" s="209">
        <v>4</v>
      </c>
      <c r="S62" s="210" t="str">
        <f>IF(AND(M60=4,N60=1),"X","")</f>
        <v/>
      </c>
      <c r="T62" s="211" t="str">
        <f>IF(AND(M60=4,N60=2),"X","")</f>
        <v/>
      </c>
      <c r="U62" s="212" t="str">
        <f>IF(AND(M60=4,N60=3),"X","")</f>
        <v/>
      </c>
      <c r="V62" s="212" t="str">
        <f>IF(AND(M60=4,N60=4),"X","")</f>
        <v/>
      </c>
      <c r="W62" s="176" t="str">
        <f>IF(AND(M60=4,N60=5),"X","")</f>
        <v/>
      </c>
      <c r="X62" s="167"/>
      <c r="Y62" s="215"/>
      <c r="Z62" s="227"/>
      <c r="AA62" s="215"/>
      <c r="AB62" s="215"/>
      <c r="AC62" s="215"/>
      <c r="AD62" s="215"/>
      <c r="AE62" s="215"/>
      <c r="AF62" s="167"/>
      <c r="AG62" s="220"/>
      <c r="AH62" s="209">
        <v>4</v>
      </c>
      <c r="AI62" s="210" t="str">
        <f>IF(AND(AC60=4,AD60=1),"X","")</f>
        <v/>
      </c>
      <c r="AJ62" s="211" t="str">
        <f>IF(AND(AC60=4,AD60=2),"X","")</f>
        <v/>
      </c>
      <c r="AK62" s="212" t="str">
        <f>IF(AND(AC60=4,AD60=3),"X","")</f>
        <v/>
      </c>
      <c r="AL62" s="212" t="str">
        <f>IF(AND(AC60=4,AD60=4),"X","")</f>
        <v/>
      </c>
      <c r="AM62" s="176" t="str">
        <f>IF(AND(AC60=4,AD60=5),"X","")</f>
        <v/>
      </c>
      <c r="AN62" s="175"/>
      <c r="AO62" s="230"/>
    </row>
    <row r="63" spans="1:41" s="168" customFormat="1" ht="14.1" customHeight="1">
      <c r="A63" s="215"/>
      <c r="B63" s="234"/>
      <c r="C63" s="215"/>
      <c r="D63" s="240"/>
      <c r="E63" s="237"/>
      <c r="F63" s="237"/>
      <c r="G63" s="237"/>
      <c r="H63" s="237"/>
      <c r="I63" s="215"/>
      <c r="J63" s="215"/>
      <c r="K63" s="215"/>
      <c r="L63" s="215"/>
      <c r="M63" s="232"/>
      <c r="N63" s="232"/>
      <c r="O63" s="215"/>
      <c r="P63" s="167"/>
      <c r="Q63" s="220"/>
      <c r="R63" s="209">
        <v>3</v>
      </c>
      <c r="S63" s="210" t="str">
        <f>IF(AND(M60=3,N60=1),"X","")</f>
        <v/>
      </c>
      <c r="T63" s="211" t="str">
        <f>IF(AND(M60=3,N60=2),"X","")</f>
        <v/>
      </c>
      <c r="U63" s="211" t="str">
        <f>IF(AND(M60=3,N60=3),"X","")</f>
        <v/>
      </c>
      <c r="V63" s="212" t="str">
        <f>IF(AND(M60=3,N60=4),"X","")</f>
        <v/>
      </c>
      <c r="W63" s="177" t="str">
        <f>IF(AND(M60=3,N60=5),"X","")</f>
        <v/>
      </c>
      <c r="X63" s="167"/>
      <c r="Y63" s="215"/>
      <c r="Z63" s="227"/>
      <c r="AA63" s="215"/>
      <c r="AB63" s="215"/>
      <c r="AC63" s="215"/>
      <c r="AD63" s="215"/>
      <c r="AE63" s="215"/>
      <c r="AF63" s="167"/>
      <c r="AG63" s="220"/>
      <c r="AH63" s="209">
        <v>3</v>
      </c>
      <c r="AI63" s="210" t="str">
        <f>IF(AND(AC60=3,AD60=1),"X","")</f>
        <v/>
      </c>
      <c r="AJ63" s="211" t="str">
        <f>IF(AND(AC60=3,AD60=2),"X","")</f>
        <v/>
      </c>
      <c r="AK63" s="211" t="str">
        <f>IF(AND(AC60=3,AD60=3),"X","")</f>
        <v/>
      </c>
      <c r="AL63" s="212" t="str">
        <f>IF(AND(AC60=3,AD60=4),"X","")</f>
        <v/>
      </c>
      <c r="AM63" s="177" t="str">
        <f>IF(AND(AC60=3,AD60=5),"X","")</f>
        <v/>
      </c>
      <c r="AN63" s="175"/>
      <c r="AO63" s="230"/>
    </row>
    <row r="64" spans="1:41" s="168" customFormat="1" ht="14.1" customHeight="1">
      <c r="A64" s="215"/>
      <c r="B64" s="234"/>
      <c r="C64" s="215"/>
      <c r="D64" s="240"/>
      <c r="E64" s="237"/>
      <c r="F64" s="237"/>
      <c r="G64" s="237"/>
      <c r="H64" s="237"/>
      <c r="I64" s="215"/>
      <c r="J64" s="215"/>
      <c r="K64" s="215"/>
      <c r="L64" s="215"/>
      <c r="M64" s="232"/>
      <c r="N64" s="232"/>
      <c r="O64" s="215"/>
      <c r="P64" s="167"/>
      <c r="Q64" s="220"/>
      <c r="R64" s="209">
        <v>2</v>
      </c>
      <c r="S64" s="210" t="str">
        <f>IF(AND(M60=2,N60=1),"X","")</f>
        <v/>
      </c>
      <c r="T64" s="210" t="str">
        <f>IF(AND(M60=2,N60=2),"X","")</f>
        <v/>
      </c>
      <c r="U64" s="211" t="str">
        <f>IF(AND(M60=2,N60=3),"X","")</f>
        <v/>
      </c>
      <c r="V64" s="211" t="str">
        <f>IF(AND(M60=2,N60=4),"X","")</f>
        <v>X</v>
      </c>
      <c r="W64" s="177" t="str">
        <f>IF(AND(M60=2,N60=5),"X","")</f>
        <v/>
      </c>
      <c r="X64" s="167"/>
      <c r="Y64" s="215"/>
      <c r="Z64" s="227"/>
      <c r="AA64" s="215"/>
      <c r="AB64" s="215"/>
      <c r="AC64" s="215"/>
      <c r="AD64" s="215"/>
      <c r="AE64" s="215"/>
      <c r="AF64" s="167"/>
      <c r="AG64" s="220"/>
      <c r="AH64" s="209">
        <v>2</v>
      </c>
      <c r="AI64" s="210" t="str">
        <f>IF(AND(AC60=2,AD60=1),"X","")</f>
        <v/>
      </c>
      <c r="AJ64" s="210" t="str">
        <f>IF(AND(AC60=2,AD60=2),"X","")</f>
        <v/>
      </c>
      <c r="AK64" s="211" t="str">
        <f>IF(AND(AC60=2,AD60=3),"X","")</f>
        <v/>
      </c>
      <c r="AL64" s="211" t="str">
        <f>IF(AND(AC60=2,AD60=4),"X","")</f>
        <v/>
      </c>
      <c r="AM64" s="177" t="str">
        <f>IF(AND(AC60=2,AD60=5),"X","")</f>
        <v/>
      </c>
      <c r="AN64" s="175"/>
      <c r="AO64" s="230"/>
    </row>
    <row r="65" spans="1:41" s="168" customFormat="1" ht="14.1" customHeight="1">
      <c r="A65" s="215"/>
      <c r="B65" s="234"/>
      <c r="C65" s="215"/>
      <c r="D65" s="240"/>
      <c r="E65" s="237"/>
      <c r="F65" s="237"/>
      <c r="G65" s="237"/>
      <c r="H65" s="237"/>
      <c r="I65" s="215"/>
      <c r="J65" s="215"/>
      <c r="K65" s="215"/>
      <c r="L65" s="215"/>
      <c r="M65" s="232"/>
      <c r="N65" s="232"/>
      <c r="O65" s="215"/>
      <c r="P65" s="167"/>
      <c r="Q65" s="220"/>
      <c r="R65" s="209">
        <v>1</v>
      </c>
      <c r="S65" s="210" t="str">
        <f>IF(AND(M60=1,N60=1),"X","")</f>
        <v/>
      </c>
      <c r="T65" s="210" t="str">
        <f>IF(AND(M60=1,N60=2),"X","")</f>
        <v/>
      </c>
      <c r="U65" s="210" t="str">
        <f>IF(AND(M60=1,N60=3),"X","")</f>
        <v/>
      </c>
      <c r="V65" s="210" t="str">
        <f>IF(AND(M60=1,N60=4),"X","")</f>
        <v/>
      </c>
      <c r="W65" s="178" t="str">
        <f>IF(AND(M60=1,N60=5),"X","")</f>
        <v/>
      </c>
      <c r="X65" s="167"/>
      <c r="Y65" s="215"/>
      <c r="Z65" s="227"/>
      <c r="AA65" s="215"/>
      <c r="AB65" s="215"/>
      <c r="AC65" s="215"/>
      <c r="AD65" s="215"/>
      <c r="AE65" s="215"/>
      <c r="AF65" s="167"/>
      <c r="AG65" s="220"/>
      <c r="AH65" s="209">
        <v>1</v>
      </c>
      <c r="AI65" s="210" t="str">
        <f>IF(AND(AC60=1,AD60=1),"X","")</f>
        <v/>
      </c>
      <c r="AJ65" s="210" t="str">
        <f>IF(AND(AC60=1,AD60=2),"X","")</f>
        <v/>
      </c>
      <c r="AK65" s="210" t="str">
        <f>IF(AND(AC60=1,AD60=3),"X","")</f>
        <v>X</v>
      </c>
      <c r="AL65" s="210" t="str">
        <f>IF(AND(AC60=1,AD60=4),"X","")</f>
        <v/>
      </c>
      <c r="AM65" s="178" t="str">
        <f>IF(AND(AC60=1,AD60=5),"X","")</f>
        <v/>
      </c>
      <c r="AN65" s="175"/>
      <c r="AO65" s="230"/>
    </row>
    <row r="66" spans="1:41" s="168" customFormat="1" ht="14.1" customHeight="1">
      <c r="A66" s="215"/>
      <c r="B66" s="234"/>
      <c r="C66" s="215"/>
      <c r="D66" s="240"/>
      <c r="E66" s="237"/>
      <c r="F66" s="237"/>
      <c r="G66" s="237"/>
      <c r="H66" s="237"/>
      <c r="I66" s="215"/>
      <c r="J66" s="215"/>
      <c r="K66" s="215"/>
      <c r="L66" s="215"/>
      <c r="M66" s="232"/>
      <c r="N66" s="232"/>
      <c r="O66" s="215"/>
      <c r="P66" s="167"/>
      <c r="Q66" s="179"/>
      <c r="R66" s="213"/>
      <c r="S66" s="209">
        <v>1</v>
      </c>
      <c r="T66" s="209">
        <v>2</v>
      </c>
      <c r="U66" s="209">
        <v>3</v>
      </c>
      <c r="V66" s="209">
        <v>4</v>
      </c>
      <c r="W66" s="180">
        <v>5</v>
      </c>
      <c r="X66" s="167"/>
      <c r="Y66" s="215"/>
      <c r="Z66" s="227"/>
      <c r="AA66" s="215"/>
      <c r="AB66" s="215"/>
      <c r="AC66" s="215"/>
      <c r="AD66" s="215"/>
      <c r="AE66" s="215"/>
      <c r="AF66" s="167"/>
      <c r="AG66" s="179"/>
      <c r="AH66" s="213"/>
      <c r="AI66" s="209">
        <v>1</v>
      </c>
      <c r="AJ66" s="209">
        <v>2</v>
      </c>
      <c r="AK66" s="209">
        <v>3</v>
      </c>
      <c r="AL66" s="209">
        <v>4</v>
      </c>
      <c r="AM66" s="180">
        <v>5</v>
      </c>
      <c r="AN66" s="175"/>
      <c r="AO66" s="230"/>
    </row>
    <row r="67" spans="1:41" s="168" customFormat="1" ht="15" customHeight="1" thickBot="1">
      <c r="A67" s="215"/>
      <c r="B67" s="234"/>
      <c r="C67" s="215"/>
      <c r="D67" s="240"/>
      <c r="E67" s="237"/>
      <c r="F67" s="237"/>
      <c r="G67" s="237"/>
      <c r="H67" s="237"/>
      <c r="I67" s="215"/>
      <c r="J67" s="215"/>
      <c r="K67" s="215"/>
      <c r="L67" s="215"/>
      <c r="M67" s="232"/>
      <c r="N67" s="232"/>
      <c r="O67" s="215"/>
      <c r="P67" s="167"/>
      <c r="Q67" s="181"/>
      <c r="R67" s="182"/>
      <c r="S67" s="221" t="s">
        <v>12</v>
      </c>
      <c r="T67" s="221"/>
      <c r="U67" s="221"/>
      <c r="V67" s="221"/>
      <c r="W67" s="222"/>
      <c r="X67" s="183"/>
      <c r="Y67" s="215"/>
      <c r="Z67" s="227"/>
      <c r="AA67" s="215"/>
      <c r="AB67" s="215"/>
      <c r="AC67" s="215"/>
      <c r="AD67" s="215"/>
      <c r="AE67" s="215"/>
      <c r="AF67" s="167"/>
      <c r="AG67" s="181"/>
      <c r="AH67" s="182"/>
      <c r="AI67" s="221" t="s">
        <v>12</v>
      </c>
      <c r="AJ67" s="221"/>
      <c r="AK67" s="221"/>
      <c r="AL67" s="221"/>
      <c r="AM67" s="222"/>
      <c r="AN67" s="184"/>
      <c r="AO67" s="230"/>
    </row>
    <row r="68" spans="1:41" s="168" customFormat="1" ht="14.1" customHeight="1">
      <c r="A68" s="216"/>
      <c r="B68" s="235"/>
      <c r="C68" s="216"/>
      <c r="D68" s="241"/>
      <c r="E68" s="238"/>
      <c r="F68" s="238"/>
      <c r="G68" s="238"/>
      <c r="H68" s="238"/>
      <c r="I68" s="216"/>
      <c r="J68" s="216"/>
      <c r="K68" s="216"/>
      <c r="L68" s="216"/>
      <c r="M68" s="232"/>
      <c r="N68" s="232"/>
      <c r="O68" s="216"/>
      <c r="P68" s="166"/>
      <c r="Q68" s="166"/>
      <c r="R68" s="166"/>
      <c r="S68" s="166"/>
      <c r="T68" s="166"/>
      <c r="U68" s="166"/>
      <c r="V68" s="166"/>
      <c r="W68" s="166"/>
      <c r="X68" s="166"/>
      <c r="Y68" s="216"/>
      <c r="Z68" s="228"/>
      <c r="AA68" s="216"/>
      <c r="AB68" s="216"/>
      <c r="AC68" s="216"/>
      <c r="AD68" s="216"/>
      <c r="AE68" s="216"/>
      <c r="AF68" s="166"/>
      <c r="AG68" s="166"/>
      <c r="AH68" s="166"/>
      <c r="AI68" s="166"/>
      <c r="AJ68" s="166"/>
      <c r="AK68" s="166"/>
      <c r="AL68" s="166"/>
      <c r="AM68" s="166"/>
      <c r="AN68" s="186"/>
      <c r="AO68" s="231"/>
    </row>
    <row r="69" spans="1:41" s="168" customFormat="1" ht="13.5" customHeight="1" thickBot="1">
      <c r="A69" s="214">
        <v>7</v>
      </c>
      <c r="B69" s="233"/>
      <c r="C69" s="214" t="s">
        <v>470</v>
      </c>
      <c r="D69" s="239" t="s">
        <v>456</v>
      </c>
      <c r="E69" s="236"/>
      <c r="F69" s="236"/>
      <c r="G69" s="236" t="s">
        <v>474</v>
      </c>
      <c r="H69" s="298"/>
      <c r="I69" s="214" t="s">
        <v>431</v>
      </c>
      <c r="J69" s="214" t="s">
        <v>487</v>
      </c>
      <c r="K69" s="214" t="s">
        <v>486</v>
      </c>
      <c r="L69" s="214" t="s">
        <v>432</v>
      </c>
      <c r="M69" s="232">
        <v>2</v>
      </c>
      <c r="N69" s="232">
        <v>5</v>
      </c>
      <c r="O69" s="214">
        <f>M69*N69</f>
        <v>10</v>
      </c>
      <c r="P69" s="164"/>
      <c r="Q69" s="164"/>
      <c r="R69" s="164"/>
      <c r="S69" s="164"/>
      <c r="T69" s="164"/>
      <c r="U69" s="164"/>
      <c r="V69" s="164"/>
      <c r="W69" s="164"/>
      <c r="X69" s="164"/>
      <c r="Y69" s="214"/>
      <c r="Z69" s="226" t="s">
        <v>481</v>
      </c>
      <c r="AA69" s="214" t="s">
        <v>482</v>
      </c>
      <c r="AB69" s="214"/>
      <c r="AC69" s="214">
        <v>2</v>
      </c>
      <c r="AD69" s="214">
        <v>2</v>
      </c>
      <c r="AE69" s="214">
        <f>AC69*AD69</f>
        <v>4</v>
      </c>
      <c r="AF69" s="164"/>
      <c r="AG69" s="164"/>
      <c r="AH69" s="164"/>
      <c r="AI69" s="164"/>
      <c r="AJ69" s="164"/>
      <c r="AK69" s="164"/>
      <c r="AL69" s="164"/>
      <c r="AM69" s="164"/>
      <c r="AN69" s="187"/>
      <c r="AO69" s="229"/>
    </row>
    <row r="70" spans="1:41" s="168" customFormat="1" ht="12.75" customHeight="1">
      <c r="A70" s="215"/>
      <c r="B70" s="234"/>
      <c r="C70" s="215"/>
      <c r="D70" s="240"/>
      <c r="E70" s="237"/>
      <c r="F70" s="237"/>
      <c r="G70" s="237"/>
      <c r="H70" s="299"/>
      <c r="I70" s="215"/>
      <c r="J70" s="215"/>
      <c r="K70" s="215"/>
      <c r="L70" s="215"/>
      <c r="M70" s="232"/>
      <c r="N70" s="232"/>
      <c r="O70" s="215"/>
      <c r="P70" s="167"/>
      <c r="Q70" s="219" t="s">
        <v>11</v>
      </c>
      <c r="R70" s="169">
        <v>5</v>
      </c>
      <c r="S70" s="170" t="str">
        <f>IF(AND(M69=5,N69=1),"X","")</f>
        <v/>
      </c>
      <c r="T70" s="171" t="str">
        <f>IF(AND(M69=5,N69=2),"X","")</f>
        <v/>
      </c>
      <c r="U70" s="171" t="str">
        <f>IF(AND(M69=5,N69=3),"X","")</f>
        <v/>
      </c>
      <c r="V70" s="172" t="str">
        <f>IF(AND(M69=5,N69=4),"X","")</f>
        <v/>
      </c>
      <c r="W70" s="173" t="str">
        <f>IF(AND(M69=5,N69=5),"X","")</f>
        <v/>
      </c>
      <c r="X70" s="167"/>
      <c r="Y70" s="215"/>
      <c r="Z70" s="227"/>
      <c r="AA70" s="215"/>
      <c r="AB70" s="215"/>
      <c r="AC70" s="215"/>
      <c r="AD70" s="215"/>
      <c r="AE70" s="215"/>
      <c r="AF70" s="167"/>
      <c r="AG70" s="219" t="s">
        <v>11</v>
      </c>
      <c r="AH70" s="169">
        <v>5</v>
      </c>
      <c r="AI70" s="170" t="str">
        <f>IF(AND(AC69=5,AD69=1),"X","")</f>
        <v/>
      </c>
      <c r="AJ70" s="171" t="str">
        <f>IF(AND(AC69=5,AD69=2),"X","")</f>
        <v/>
      </c>
      <c r="AK70" s="171" t="str">
        <f>IF(AND(AC69=5,AD69=3),"X","")</f>
        <v/>
      </c>
      <c r="AL70" s="172" t="str">
        <f>IF(AND(AC69=5,AD69=4),"X","")</f>
        <v/>
      </c>
      <c r="AM70" s="173" t="str">
        <f>IF(AND(AC69=5,AD69=5),"X","")</f>
        <v/>
      </c>
      <c r="AN70" s="175"/>
      <c r="AO70" s="230"/>
    </row>
    <row r="71" spans="1:41" s="168" customFormat="1" ht="14.1" customHeight="1">
      <c r="A71" s="215"/>
      <c r="B71" s="234"/>
      <c r="C71" s="215"/>
      <c r="D71" s="240"/>
      <c r="E71" s="237"/>
      <c r="F71" s="237"/>
      <c r="G71" s="237"/>
      <c r="H71" s="299"/>
      <c r="I71" s="215"/>
      <c r="J71" s="215"/>
      <c r="K71" s="215"/>
      <c r="L71" s="215"/>
      <c r="M71" s="232"/>
      <c r="N71" s="232"/>
      <c r="O71" s="215"/>
      <c r="P71" s="167"/>
      <c r="Q71" s="220"/>
      <c r="R71" s="209">
        <v>4</v>
      </c>
      <c r="S71" s="210" t="str">
        <f>IF(AND(M69=4,N69=1),"X","")</f>
        <v/>
      </c>
      <c r="T71" s="211" t="str">
        <f>IF(AND(M69=4,N69=2),"X","")</f>
        <v/>
      </c>
      <c r="U71" s="212" t="str">
        <f>IF(AND(M69=4,N69=3),"X","")</f>
        <v/>
      </c>
      <c r="V71" s="212" t="str">
        <f>IF(AND(M69=4,N69=4),"X","")</f>
        <v/>
      </c>
      <c r="W71" s="176" t="str">
        <f>IF(AND(M69=4,N69=5),"X","")</f>
        <v/>
      </c>
      <c r="X71" s="167"/>
      <c r="Y71" s="215"/>
      <c r="Z71" s="227"/>
      <c r="AA71" s="215"/>
      <c r="AB71" s="215"/>
      <c r="AC71" s="215"/>
      <c r="AD71" s="215"/>
      <c r="AE71" s="215"/>
      <c r="AF71" s="167"/>
      <c r="AG71" s="220"/>
      <c r="AH71" s="209">
        <v>4</v>
      </c>
      <c r="AI71" s="210" t="str">
        <f>IF(AND(AC69=4,AD69=1),"X","")</f>
        <v/>
      </c>
      <c r="AJ71" s="211" t="str">
        <f>IF(AND(AC69=4,AD69=2),"X","")</f>
        <v/>
      </c>
      <c r="AK71" s="212" t="str">
        <f>IF(AND(AC69=4,AD69=3),"X","")</f>
        <v/>
      </c>
      <c r="AL71" s="212" t="str">
        <f>IF(AND(AC69=4,AD69=4),"X","")</f>
        <v/>
      </c>
      <c r="AM71" s="176" t="str">
        <f>IF(AND(AC69=4,AD69=5),"X","")</f>
        <v/>
      </c>
      <c r="AN71" s="175"/>
      <c r="AO71" s="230"/>
    </row>
    <row r="72" spans="1:41" s="168" customFormat="1" ht="14.1" customHeight="1">
      <c r="A72" s="215"/>
      <c r="B72" s="234"/>
      <c r="C72" s="215"/>
      <c r="D72" s="240"/>
      <c r="E72" s="237"/>
      <c r="F72" s="237"/>
      <c r="G72" s="237"/>
      <c r="H72" s="299"/>
      <c r="I72" s="215"/>
      <c r="J72" s="215"/>
      <c r="K72" s="215"/>
      <c r="L72" s="215"/>
      <c r="M72" s="232"/>
      <c r="N72" s="232"/>
      <c r="O72" s="215"/>
      <c r="P72" s="167"/>
      <c r="Q72" s="220"/>
      <c r="R72" s="209">
        <v>3</v>
      </c>
      <c r="S72" s="210" t="str">
        <f>IF(AND(M69=3,N69=1),"X","")</f>
        <v/>
      </c>
      <c r="T72" s="211" t="str">
        <f>IF(AND(M69=3,N69=2),"X","")</f>
        <v/>
      </c>
      <c r="U72" s="211" t="str">
        <f>IF(AND(M69=3,N69=3),"X","")</f>
        <v/>
      </c>
      <c r="V72" s="212" t="str">
        <f>IF(AND(M69=3,N69=4),"X","")</f>
        <v/>
      </c>
      <c r="W72" s="177" t="str">
        <f>IF(AND(M69=3,N69=5),"X","")</f>
        <v/>
      </c>
      <c r="X72" s="167"/>
      <c r="Y72" s="215"/>
      <c r="Z72" s="227"/>
      <c r="AA72" s="215"/>
      <c r="AB72" s="215"/>
      <c r="AC72" s="215"/>
      <c r="AD72" s="215"/>
      <c r="AE72" s="215"/>
      <c r="AF72" s="167"/>
      <c r="AG72" s="220"/>
      <c r="AH72" s="209">
        <v>3</v>
      </c>
      <c r="AI72" s="210" t="str">
        <f>IF(AND(AC69=3,AD69=1),"X","")</f>
        <v/>
      </c>
      <c r="AJ72" s="211" t="str">
        <f>IF(AND(AC69=3,AD69=2),"X","")</f>
        <v/>
      </c>
      <c r="AK72" s="211" t="str">
        <f>IF(AND(AC69=3,AD69=3),"X","")</f>
        <v/>
      </c>
      <c r="AL72" s="212" t="str">
        <f>IF(AND(AC69=3,AD69=4),"X","")</f>
        <v/>
      </c>
      <c r="AM72" s="177" t="str">
        <f>IF(AND(AC69=3,AD69=5),"X","")</f>
        <v/>
      </c>
      <c r="AN72" s="175"/>
      <c r="AO72" s="230"/>
    </row>
    <row r="73" spans="1:41" s="168" customFormat="1" ht="14.1" customHeight="1">
      <c r="A73" s="215"/>
      <c r="B73" s="234"/>
      <c r="C73" s="215"/>
      <c r="D73" s="240"/>
      <c r="E73" s="237"/>
      <c r="F73" s="237"/>
      <c r="G73" s="237"/>
      <c r="H73" s="299"/>
      <c r="I73" s="215"/>
      <c r="J73" s="215"/>
      <c r="K73" s="215"/>
      <c r="L73" s="215"/>
      <c r="M73" s="232"/>
      <c r="N73" s="232"/>
      <c r="O73" s="215"/>
      <c r="P73" s="167"/>
      <c r="Q73" s="220"/>
      <c r="R73" s="209">
        <v>2</v>
      </c>
      <c r="S73" s="210" t="str">
        <f>IF(AND(M69=2,N69=1),"X","")</f>
        <v/>
      </c>
      <c r="T73" s="210" t="str">
        <f>IF(AND(M69=2,N69=2),"X","")</f>
        <v/>
      </c>
      <c r="U73" s="211" t="str">
        <f>IF(AND(M69=2,N69=3),"X","")</f>
        <v/>
      </c>
      <c r="V73" s="211" t="str">
        <f>IF(AND(M69=2,N69=4),"X","")</f>
        <v/>
      </c>
      <c r="W73" s="177" t="str">
        <f>IF(AND(M69=2,N69=5),"X","")</f>
        <v>X</v>
      </c>
      <c r="X73" s="167"/>
      <c r="Y73" s="215"/>
      <c r="Z73" s="227"/>
      <c r="AA73" s="215"/>
      <c r="AB73" s="215"/>
      <c r="AC73" s="215"/>
      <c r="AD73" s="215"/>
      <c r="AE73" s="215"/>
      <c r="AF73" s="167"/>
      <c r="AG73" s="220"/>
      <c r="AH73" s="209">
        <v>2</v>
      </c>
      <c r="AI73" s="210" t="str">
        <f>IF(AND(AC69=2,AD69=1),"X","")</f>
        <v/>
      </c>
      <c r="AJ73" s="210" t="str">
        <f>IF(AND(AC69=2,AD69=2),"X","")</f>
        <v>X</v>
      </c>
      <c r="AK73" s="211" t="str">
        <f>IF(AND(AC69=2,AD69=3),"X","")</f>
        <v/>
      </c>
      <c r="AL73" s="211" t="str">
        <f>IF(AND(AC69=2,AD69=4),"X","")</f>
        <v/>
      </c>
      <c r="AM73" s="177" t="str">
        <f>IF(AND(AC69=2,AD69=5),"X","")</f>
        <v/>
      </c>
      <c r="AN73" s="175"/>
      <c r="AO73" s="230"/>
    </row>
    <row r="74" spans="1:41" s="168" customFormat="1" ht="14.1" customHeight="1">
      <c r="A74" s="215"/>
      <c r="B74" s="234"/>
      <c r="C74" s="215"/>
      <c r="D74" s="240"/>
      <c r="E74" s="237"/>
      <c r="F74" s="237"/>
      <c r="G74" s="237"/>
      <c r="H74" s="299"/>
      <c r="I74" s="215"/>
      <c r="J74" s="215"/>
      <c r="K74" s="215"/>
      <c r="L74" s="215"/>
      <c r="M74" s="232"/>
      <c r="N74" s="232"/>
      <c r="O74" s="215"/>
      <c r="P74" s="167"/>
      <c r="Q74" s="220"/>
      <c r="R74" s="209">
        <v>1</v>
      </c>
      <c r="S74" s="210" t="str">
        <f>IF(AND(M69=1,N69=1),"X","")</f>
        <v/>
      </c>
      <c r="T74" s="210" t="str">
        <f>IF(AND(M69=1,N69=2),"X","")</f>
        <v/>
      </c>
      <c r="U74" s="210" t="str">
        <f>IF(AND(M69=1,N69=3),"X","")</f>
        <v/>
      </c>
      <c r="V74" s="210" t="str">
        <f>IF(AND(M69=1,N69=4),"X","")</f>
        <v/>
      </c>
      <c r="W74" s="178" t="str">
        <f>IF(AND(M69=1,N69=5),"X","")</f>
        <v/>
      </c>
      <c r="X74" s="167"/>
      <c r="Y74" s="215"/>
      <c r="Z74" s="227"/>
      <c r="AA74" s="215"/>
      <c r="AB74" s="215"/>
      <c r="AC74" s="215"/>
      <c r="AD74" s="215"/>
      <c r="AE74" s="215"/>
      <c r="AF74" s="167"/>
      <c r="AG74" s="220"/>
      <c r="AH74" s="209">
        <v>1</v>
      </c>
      <c r="AI74" s="210" t="str">
        <f>IF(AND(AC69=1,AD69=1),"X","")</f>
        <v/>
      </c>
      <c r="AJ74" s="210" t="str">
        <f>IF(AND(AC69=1,AD69=2),"X","")</f>
        <v/>
      </c>
      <c r="AK74" s="210" t="str">
        <f>IF(AND(AC69=1,AD69=3),"X","")</f>
        <v/>
      </c>
      <c r="AL74" s="210" t="str">
        <f>IF(AND(AC69=1,AD69=4),"X","")</f>
        <v/>
      </c>
      <c r="AM74" s="178" t="str">
        <f>IF(AND(AC69=1,AD69=5),"X","")</f>
        <v/>
      </c>
      <c r="AN74" s="175"/>
      <c r="AO74" s="230"/>
    </row>
    <row r="75" spans="1:41" s="168" customFormat="1" ht="14.1" customHeight="1">
      <c r="A75" s="215"/>
      <c r="B75" s="234"/>
      <c r="C75" s="215"/>
      <c r="D75" s="240"/>
      <c r="E75" s="237"/>
      <c r="F75" s="237"/>
      <c r="G75" s="237"/>
      <c r="H75" s="299"/>
      <c r="I75" s="215"/>
      <c r="J75" s="215"/>
      <c r="K75" s="215"/>
      <c r="L75" s="215"/>
      <c r="M75" s="232"/>
      <c r="N75" s="232"/>
      <c r="O75" s="215"/>
      <c r="P75" s="167"/>
      <c r="Q75" s="179"/>
      <c r="R75" s="213"/>
      <c r="S75" s="209">
        <v>1</v>
      </c>
      <c r="T75" s="209">
        <v>2</v>
      </c>
      <c r="U75" s="209">
        <v>3</v>
      </c>
      <c r="V75" s="209">
        <v>4</v>
      </c>
      <c r="W75" s="180">
        <v>5</v>
      </c>
      <c r="X75" s="167"/>
      <c r="Y75" s="215"/>
      <c r="Z75" s="227"/>
      <c r="AA75" s="215"/>
      <c r="AB75" s="215"/>
      <c r="AC75" s="215"/>
      <c r="AD75" s="215"/>
      <c r="AE75" s="215"/>
      <c r="AF75" s="167"/>
      <c r="AG75" s="179"/>
      <c r="AH75" s="213"/>
      <c r="AI75" s="209">
        <v>1</v>
      </c>
      <c r="AJ75" s="209">
        <v>2</v>
      </c>
      <c r="AK75" s="209">
        <v>3</v>
      </c>
      <c r="AL75" s="209">
        <v>4</v>
      </c>
      <c r="AM75" s="180">
        <v>5</v>
      </c>
      <c r="AN75" s="175"/>
      <c r="AO75" s="230"/>
    </row>
    <row r="76" spans="1:41" s="168" customFormat="1" ht="15" customHeight="1" thickBot="1">
      <c r="A76" s="215"/>
      <c r="B76" s="234"/>
      <c r="C76" s="215"/>
      <c r="D76" s="240"/>
      <c r="E76" s="237"/>
      <c r="F76" s="237"/>
      <c r="G76" s="237"/>
      <c r="H76" s="299"/>
      <c r="I76" s="215"/>
      <c r="J76" s="215"/>
      <c r="K76" s="215"/>
      <c r="L76" s="215"/>
      <c r="M76" s="232"/>
      <c r="N76" s="232"/>
      <c r="O76" s="215"/>
      <c r="P76" s="167"/>
      <c r="Q76" s="181"/>
      <c r="R76" s="182"/>
      <c r="S76" s="221" t="s">
        <v>12</v>
      </c>
      <c r="T76" s="221"/>
      <c r="U76" s="221"/>
      <c r="V76" s="221"/>
      <c r="W76" s="222"/>
      <c r="X76" s="183"/>
      <c r="Y76" s="215"/>
      <c r="Z76" s="227"/>
      <c r="AA76" s="215"/>
      <c r="AB76" s="215"/>
      <c r="AC76" s="215"/>
      <c r="AD76" s="215"/>
      <c r="AE76" s="215"/>
      <c r="AF76" s="167"/>
      <c r="AG76" s="181"/>
      <c r="AH76" s="182"/>
      <c r="AI76" s="221" t="s">
        <v>12</v>
      </c>
      <c r="AJ76" s="221"/>
      <c r="AK76" s="221"/>
      <c r="AL76" s="221"/>
      <c r="AM76" s="222"/>
      <c r="AN76" s="184"/>
      <c r="AO76" s="230"/>
    </row>
    <row r="77" spans="1:41" s="168" customFormat="1" ht="14.1" customHeight="1">
      <c r="A77" s="216"/>
      <c r="B77" s="235"/>
      <c r="C77" s="216"/>
      <c r="D77" s="241"/>
      <c r="E77" s="238"/>
      <c r="F77" s="238"/>
      <c r="G77" s="238"/>
      <c r="H77" s="300"/>
      <c r="I77" s="216"/>
      <c r="J77" s="216"/>
      <c r="K77" s="216"/>
      <c r="L77" s="216"/>
      <c r="M77" s="232"/>
      <c r="N77" s="232"/>
      <c r="O77" s="216"/>
      <c r="P77" s="166"/>
      <c r="Q77" s="166"/>
      <c r="R77" s="166"/>
      <c r="S77" s="166"/>
      <c r="T77" s="166"/>
      <c r="U77" s="166"/>
      <c r="V77" s="166"/>
      <c r="W77" s="166"/>
      <c r="X77" s="166"/>
      <c r="Y77" s="216"/>
      <c r="Z77" s="228"/>
      <c r="AA77" s="216"/>
      <c r="AB77" s="216"/>
      <c r="AC77" s="216"/>
      <c r="AD77" s="216"/>
      <c r="AE77" s="216"/>
      <c r="AF77" s="166"/>
      <c r="AG77" s="166"/>
      <c r="AH77" s="166"/>
      <c r="AI77" s="166"/>
      <c r="AJ77" s="166"/>
      <c r="AK77" s="166"/>
      <c r="AL77" s="166"/>
      <c r="AM77" s="166"/>
      <c r="AN77" s="186"/>
      <c r="AO77" s="231"/>
    </row>
    <row r="78" spans="1:41" s="168" customFormat="1" ht="13.5" customHeight="1" thickBot="1">
      <c r="A78" s="214">
        <v>8</v>
      </c>
      <c r="B78" s="233"/>
      <c r="C78" s="214" t="s">
        <v>475</v>
      </c>
      <c r="D78" s="239" t="s">
        <v>456</v>
      </c>
      <c r="E78" s="236" t="s">
        <v>476</v>
      </c>
      <c r="F78" s="236"/>
      <c r="G78" s="236"/>
      <c r="H78" s="236"/>
      <c r="I78" s="214" t="s">
        <v>431</v>
      </c>
      <c r="J78" s="214" t="s">
        <v>477</v>
      </c>
      <c r="K78" s="214" t="s">
        <v>461</v>
      </c>
      <c r="L78" s="214" t="s">
        <v>478</v>
      </c>
      <c r="M78" s="232">
        <v>3</v>
      </c>
      <c r="N78" s="232">
        <v>4</v>
      </c>
      <c r="O78" s="214">
        <f>M78*N78</f>
        <v>12</v>
      </c>
      <c r="P78" s="164"/>
      <c r="Q78" s="164"/>
      <c r="R78" s="164"/>
      <c r="S78" s="164"/>
      <c r="T78" s="164"/>
      <c r="U78" s="164"/>
      <c r="V78" s="164"/>
      <c r="W78" s="164"/>
      <c r="X78" s="164"/>
      <c r="Y78" s="214"/>
      <c r="Z78" s="226" t="s">
        <v>480</v>
      </c>
      <c r="AA78" s="214" t="s">
        <v>433</v>
      </c>
      <c r="AB78" s="214"/>
      <c r="AC78" s="215">
        <v>2</v>
      </c>
      <c r="AD78" s="215">
        <v>2</v>
      </c>
      <c r="AE78" s="242">
        <f>AC78*AD78</f>
        <v>4</v>
      </c>
      <c r="AF78" s="165"/>
      <c r="AG78" s="166"/>
      <c r="AH78" s="166"/>
      <c r="AI78" s="166"/>
      <c r="AJ78" s="166"/>
      <c r="AK78" s="166"/>
      <c r="AL78" s="166"/>
      <c r="AM78" s="166"/>
      <c r="AN78" s="167"/>
      <c r="AO78" s="229"/>
    </row>
    <row r="79" spans="1:41" s="168" customFormat="1" ht="12.75" customHeight="1">
      <c r="A79" s="215"/>
      <c r="B79" s="234"/>
      <c r="C79" s="215"/>
      <c r="D79" s="240"/>
      <c r="E79" s="237"/>
      <c r="F79" s="237"/>
      <c r="G79" s="237"/>
      <c r="H79" s="237"/>
      <c r="I79" s="215"/>
      <c r="J79" s="215"/>
      <c r="K79" s="215"/>
      <c r="L79" s="215"/>
      <c r="M79" s="232"/>
      <c r="N79" s="232"/>
      <c r="O79" s="215"/>
      <c r="P79" s="167"/>
      <c r="Q79" s="219" t="s">
        <v>11</v>
      </c>
      <c r="R79" s="169">
        <v>5</v>
      </c>
      <c r="S79" s="170" t="str">
        <f>IF(AND(M78=5,N78=1),"X","")</f>
        <v/>
      </c>
      <c r="T79" s="171" t="str">
        <f>IF(AND(M78=5,N78=2),"X","")</f>
        <v/>
      </c>
      <c r="U79" s="171" t="str">
        <f>IF(AND(M78=5,N78=3),"X","")</f>
        <v/>
      </c>
      <c r="V79" s="172" t="str">
        <f>IF(AND(M78=5,N78=4),"X","")</f>
        <v/>
      </c>
      <c r="W79" s="173" t="str">
        <f>IF(AND(M78=5,N78=5),"X","")</f>
        <v/>
      </c>
      <c r="X79" s="167"/>
      <c r="Y79" s="215"/>
      <c r="Z79" s="227"/>
      <c r="AA79" s="215"/>
      <c r="AB79" s="215"/>
      <c r="AC79" s="215"/>
      <c r="AD79" s="215"/>
      <c r="AE79" s="242"/>
      <c r="AF79" s="174"/>
      <c r="AG79" s="219" t="s">
        <v>11</v>
      </c>
      <c r="AH79" s="169">
        <v>5</v>
      </c>
      <c r="AI79" s="170" t="str">
        <f>IF(AND(AC78=5,AD78=1),"X","")</f>
        <v/>
      </c>
      <c r="AJ79" s="171" t="str">
        <f>IF(AND(AC78=5,AD78=2),"X","")</f>
        <v/>
      </c>
      <c r="AK79" s="171" t="str">
        <f>IF(AND(AC78=5,AD78=3),"X","")</f>
        <v/>
      </c>
      <c r="AL79" s="172" t="str">
        <f>IF(AND(AC78=5,AD78=4),"X","")</f>
        <v/>
      </c>
      <c r="AM79" s="173" t="str">
        <f>IF(AND(AC78=5,AD78=5),"X","")</f>
        <v/>
      </c>
      <c r="AN79" s="175"/>
      <c r="AO79" s="230"/>
    </row>
    <row r="80" spans="1:41" s="168" customFormat="1" ht="14.1" customHeight="1">
      <c r="A80" s="215"/>
      <c r="B80" s="234"/>
      <c r="C80" s="215"/>
      <c r="D80" s="240"/>
      <c r="E80" s="237"/>
      <c r="F80" s="237"/>
      <c r="G80" s="237"/>
      <c r="H80" s="237"/>
      <c r="I80" s="215"/>
      <c r="J80" s="215"/>
      <c r="K80" s="215"/>
      <c r="L80" s="215"/>
      <c r="M80" s="232"/>
      <c r="N80" s="232"/>
      <c r="O80" s="215"/>
      <c r="P80" s="167"/>
      <c r="Q80" s="220"/>
      <c r="R80" s="209">
        <v>4</v>
      </c>
      <c r="S80" s="210" t="str">
        <f>IF(AND(M78=4,N78=1),"X","")</f>
        <v/>
      </c>
      <c r="T80" s="211" t="str">
        <f>IF(AND(M78=4,N78=2),"X","")</f>
        <v/>
      </c>
      <c r="U80" s="212" t="str">
        <f>IF(AND(M78=4,N78=3),"X","")</f>
        <v/>
      </c>
      <c r="V80" s="212" t="str">
        <f>IF(AND(M78=4,N78=4),"X","")</f>
        <v/>
      </c>
      <c r="W80" s="176" t="str">
        <f>IF(AND(M78=4,N78=5),"X","")</f>
        <v/>
      </c>
      <c r="X80" s="167"/>
      <c r="Y80" s="215"/>
      <c r="Z80" s="227"/>
      <c r="AA80" s="215"/>
      <c r="AB80" s="215"/>
      <c r="AC80" s="215"/>
      <c r="AD80" s="215"/>
      <c r="AE80" s="242"/>
      <c r="AF80" s="174"/>
      <c r="AG80" s="220"/>
      <c r="AH80" s="209">
        <v>4</v>
      </c>
      <c r="AI80" s="210" t="str">
        <f>IF(AND(AC78=4,AD78=1),"X","")</f>
        <v/>
      </c>
      <c r="AJ80" s="211" t="str">
        <f>IF(AND(AC78=4,AD78=2),"X","")</f>
        <v/>
      </c>
      <c r="AK80" s="212" t="str">
        <f>IF(AND(AC78=4,AD78=3),"X","")</f>
        <v/>
      </c>
      <c r="AL80" s="212" t="str">
        <f>IF(AND(AC78=4,AD78=4),"X","")</f>
        <v/>
      </c>
      <c r="AM80" s="176" t="str">
        <f>IF(AND(AC78=4,AD78=5),"X","")</f>
        <v/>
      </c>
      <c r="AN80" s="175"/>
      <c r="AO80" s="230"/>
    </row>
    <row r="81" spans="1:41" s="168" customFormat="1" ht="14.1" customHeight="1">
      <c r="A81" s="215"/>
      <c r="B81" s="234"/>
      <c r="C81" s="215"/>
      <c r="D81" s="240"/>
      <c r="E81" s="237"/>
      <c r="F81" s="237"/>
      <c r="G81" s="237"/>
      <c r="H81" s="237"/>
      <c r="I81" s="215"/>
      <c r="J81" s="215"/>
      <c r="K81" s="215"/>
      <c r="L81" s="215"/>
      <c r="M81" s="232"/>
      <c r="N81" s="232"/>
      <c r="O81" s="215"/>
      <c r="P81" s="167"/>
      <c r="Q81" s="220"/>
      <c r="R81" s="209">
        <v>3</v>
      </c>
      <c r="S81" s="210" t="str">
        <f>IF(AND(M78=3,N78=1),"X","")</f>
        <v/>
      </c>
      <c r="T81" s="211" t="str">
        <f>IF(AND(M78=3,N78=2),"X","")</f>
        <v/>
      </c>
      <c r="U81" s="211" t="str">
        <f>IF(AND(M78=3,N78=3),"X","")</f>
        <v/>
      </c>
      <c r="V81" s="212" t="str">
        <f>IF(AND(M78=3,N78=4),"X","")</f>
        <v>X</v>
      </c>
      <c r="W81" s="177" t="str">
        <f>IF(AND(M78=3,N78=5),"X","")</f>
        <v/>
      </c>
      <c r="X81" s="167"/>
      <c r="Y81" s="215"/>
      <c r="Z81" s="227"/>
      <c r="AA81" s="215"/>
      <c r="AB81" s="215"/>
      <c r="AC81" s="215"/>
      <c r="AD81" s="215"/>
      <c r="AE81" s="242"/>
      <c r="AF81" s="174"/>
      <c r="AG81" s="220"/>
      <c r="AH81" s="209">
        <v>3</v>
      </c>
      <c r="AI81" s="210" t="str">
        <f>IF(AND(AC78=3,AD78=1),"X","")</f>
        <v/>
      </c>
      <c r="AJ81" s="211" t="str">
        <f>IF(AND(AC78=3,AD78=2),"X","")</f>
        <v/>
      </c>
      <c r="AK81" s="211" t="str">
        <f>IF(AND(AC78=3,AD78=3),"X","")</f>
        <v/>
      </c>
      <c r="AL81" s="212" t="str">
        <f>IF(AND(AC78=3,AD78=4),"X","")</f>
        <v/>
      </c>
      <c r="AM81" s="177" t="str">
        <f>IF(AND(AC78=3,AD78=5),"X","")</f>
        <v/>
      </c>
      <c r="AN81" s="175"/>
      <c r="AO81" s="230"/>
    </row>
    <row r="82" spans="1:41" s="168" customFormat="1" ht="14.1" customHeight="1">
      <c r="A82" s="215"/>
      <c r="B82" s="234"/>
      <c r="C82" s="215"/>
      <c r="D82" s="240"/>
      <c r="E82" s="237"/>
      <c r="F82" s="237"/>
      <c r="G82" s="237"/>
      <c r="H82" s="237"/>
      <c r="I82" s="215"/>
      <c r="J82" s="215"/>
      <c r="K82" s="215"/>
      <c r="L82" s="215"/>
      <c r="M82" s="232"/>
      <c r="N82" s="232"/>
      <c r="O82" s="215"/>
      <c r="P82" s="167"/>
      <c r="Q82" s="220"/>
      <c r="R82" s="209">
        <v>2</v>
      </c>
      <c r="S82" s="210" t="str">
        <f>IF(AND(M78=2,N78=1),"X","")</f>
        <v/>
      </c>
      <c r="T82" s="210" t="str">
        <f>IF(AND(M78=2,N78=2),"X","")</f>
        <v/>
      </c>
      <c r="U82" s="211" t="str">
        <f>IF(AND(M78=2,N78=3),"X","")</f>
        <v/>
      </c>
      <c r="V82" s="211" t="str">
        <f>IF(AND(M78=2,N78=4),"X","")</f>
        <v/>
      </c>
      <c r="W82" s="177" t="str">
        <f>IF(AND(M78=2,N78=5),"X","")</f>
        <v/>
      </c>
      <c r="X82" s="167"/>
      <c r="Y82" s="215"/>
      <c r="Z82" s="227"/>
      <c r="AA82" s="215"/>
      <c r="AB82" s="215"/>
      <c r="AC82" s="215"/>
      <c r="AD82" s="215"/>
      <c r="AE82" s="242"/>
      <c r="AF82" s="174"/>
      <c r="AG82" s="220"/>
      <c r="AH82" s="209">
        <v>2</v>
      </c>
      <c r="AI82" s="210" t="str">
        <f>IF(AND(AC78=2,AD78=1),"X","")</f>
        <v/>
      </c>
      <c r="AJ82" s="210" t="str">
        <f>IF(AND(AC78=2,AD78=2),"X","")</f>
        <v>X</v>
      </c>
      <c r="AK82" s="211" t="str">
        <f>IF(AND(AC78=2,AD78=3),"X","")</f>
        <v/>
      </c>
      <c r="AL82" s="211" t="str">
        <f>IF(AND(AC78=2,AD78=4),"X","")</f>
        <v/>
      </c>
      <c r="AM82" s="177" t="str">
        <f>IF(AND(AC78=2,AD78=5),"X","")</f>
        <v/>
      </c>
      <c r="AN82" s="175"/>
      <c r="AO82" s="230"/>
    </row>
    <row r="83" spans="1:41" s="168" customFormat="1" ht="14.1" customHeight="1">
      <c r="A83" s="215"/>
      <c r="B83" s="234"/>
      <c r="C83" s="215"/>
      <c r="D83" s="240"/>
      <c r="E83" s="237"/>
      <c r="F83" s="237"/>
      <c r="G83" s="237"/>
      <c r="H83" s="237"/>
      <c r="I83" s="215"/>
      <c r="J83" s="215"/>
      <c r="K83" s="215"/>
      <c r="L83" s="215"/>
      <c r="M83" s="232"/>
      <c r="N83" s="232"/>
      <c r="O83" s="215"/>
      <c r="P83" s="167"/>
      <c r="Q83" s="220"/>
      <c r="R83" s="209">
        <v>1</v>
      </c>
      <c r="S83" s="210" t="str">
        <f>IF(AND(M78=1,N78=1),"X","")</f>
        <v/>
      </c>
      <c r="T83" s="210" t="str">
        <f>IF(AND(M78=1,N78=2),"X","")</f>
        <v/>
      </c>
      <c r="U83" s="210" t="str">
        <f>IF(AND(M78=1,N78=3),"X","")</f>
        <v/>
      </c>
      <c r="V83" s="210" t="str">
        <f>IF(AND(M78=1,N78=4),"X","")</f>
        <v/>
      </c>
      <c r="W83" s="178" t="str">
        <f>IF(AND(M78=1,N78=5),"X","")</f>
        <v/>
      </c>
      <c r="X83" s="167"/>
      <c r="Y83" s="215"/>
      <c r="Z83" s="227"/>
      <c r="AA83" s="215"/>
      <c r="AB83" s="215"/>
      <c r="AC83" s="215"/>
      <c r="AD83" s="215"/>
      <c r="AE83" s="242"/>
      <c r="AF83" s="174"/>
      <c r="AG83" s="220"/>
      <c r="AH83" s="209">
        <v>1</v>
      </c>
      <c r="AI83" s="210" t="str">
        <f>IF(AND(AC78=1,AD78=1),"X","")</f>
        <v/>
      </c>
      <c r="AJ83" s="210" t="str">
        <f>IF(AND(AC78=1,AD78=2),"X","")</f>
        <v/>
      </c>
      <c r="AK83" s="210" t="str">
        <f>IF(AND(AC78=1,AD78=3),"X","")</f>
        <v/>
      </c>
      <c r="AL83" s="210" t="str">
        <f>IF(AND(AC78=1,AD78=4),"X","")</f>
        <v/>
      </c>
      <c r="AM83" s="178" t="str">
        <f>IF(AND(AC78=1,AD78=5),"X","")</f>
        <v/>
      </c>
      <c r="AN83" s="175"/>
      <c r="AO83" s="230"/>
    </row>
    <row r="84" spans="1:41" s="168" customFormat="1" ht="14.1" customHeight="1">
      <c r="A84" s="215"/>
      <c r="B84" s="234"/>
      <c r="C84" s="215"/>
      <c r="D84" s="240"/>
      <c r="E84" s="237"/>
      <c r="F84" s="237"/>
      <c r="G84" s="237"/>
      <c r="H84" s="237"/>
      <c r="I84" s="215"/>
      <c r="J84" s="215"/>
      <c r="K84" s="215"/>
      <c r="L84" s="215"/>
      <c r="M84" s="232"/>
      <c r="N84" s="232"/>
      <c r="O84" s="215"/>
      <c r="P84" s="167"/>
      <c r="Q84" s="179"/>
      <c r="R84" s="213"/>
      <c r="S84" s="209">
        <v>1</v>
      </c>
      <c r="T84" s="209">
        <v>2</v>
      </c>
      <c r="U84" s="209">
        <v>3</v>
      </c>
      <c r="V84" s="209">
        <v>4</v>
      </c>
      <c r="W84" s="180">
        <v>5</v>
      </c>
      <c r="X84" s="167"/>
      <c r="Y84" s="215"/>
      <c r="Z84" s="227"/>
      <c r="AA84" s="215"/>
      <c r="AB84" s="215"/>
      <c r="AC84" s="215"/>
      <c r="AD84" s="215"/>
      <c r="AE84" s="242"/>
      <c r="AF84" s="174"/>
      <c r="AG84" s="179"/>
      <c r="AH84" s="213"/>
      <c r="AI84" s="209">
        <v>1</v>
      </c>
      <c r="AJ84" s="209">
        <v>2</v>
      </c>
      <c r="AK84" s="209">
        <v>3</v>
      </c>
      <c r="AL84" s="209">
        <v>4</v>
      </c>
      <c r="AM84" s="180">
        <v>5</v>
      </c>
      <c r="AN84" s="175"/>
      <c r="AO84" s="230"/>
    </row>
    <row r="85" spans="1:41" s="168" customFormat="1" ht="15" customHeight="1" thickBot="1">
      <c r="A85" s="215"/>
      <c r="B85" s="234"/>
      <c r="C85" s="215"/>
      <c r="D85" s="240"/>
      <c r="E85" s="237"/>
      <c r="F85" s="237"/>
      <c r="G85" s="237"/>
      <c r="H85" s="237"/>
      <c r="I85" s="215"/>
      <c r="J85" s="215"/>
      <c r="K85" s="215"/>
      <c r="L85" s="215"/>
      <c r="M85" s="232"/>
      <c r="N85" s="232"/>
      <c r="O85" s="215"/>
      <c r="P85" s="167"/>
      <c r="Q85" s="181"/>
      <c r="R85" s="182"/>
      <c r="S85" s="221" t="s">
        <v>12</v>
      </c>
      <c r="T85" s="221"/>
      <c r="U85" s="221"/>
      <c r="V85" s="221"/>
      <c r="W85" s="222"/>
      <c r="X85" s="183"/>
      <c r="Y85" s="215"/>
      <c r="Z85" s="227"/>
      <c r="AA85" s="215"/>
      <c r="AB85" s="215"/>
      <c r="AC85" s="215"/>
      <c r="AD85" s="215"/>
      <c r="AE85" s="242"/>
      <c r="AF85" s="174"/>
      <c r="AG85" s="181"/>
      <c r="AH85" s="182"/>
      <c r="AI85" s="221" t="s">
        <v>12</v>
      </c>
      <c r="AJ85" s="221"/>
      <c r="AK85" s="221"/>
      <c r="AL85" s="221"/>
      <c r="AM85" s="222"/>
      <c r="AN85" s="184"/>
      <c r="AO85" s="230"/>
    </row>
    <row r="86" spans="1:41" s="168" customFormat="1" ht="14.1" customHeight="1">
      <c r="A86" s="216"/>
      <c r="B86" s="235"/>
      <c r="C86" s="216"/>
      <c r="D86" s="241"/>
      <c r="E86" s="238"/>
      <c r="F86" s="238"/>
      <c r="G86" s="238"/>
      <c r="H86" s="238"/>
      <c r="I86" s="216"/>
      <c r="J86" s="216"/>
      <c r="K86" s="216"/>
      <c r="L86" s="216"/>
      <c r="M86" s="232"/>
      <c r="N86" s="232"/>
      <c r="O86" s="216"/>
      <c r="P86" s="166"/>
      <c r="Q86" s="166"/>
      <c r="R86" s="166"/>
      <c r="S86" s="166"/>
      <c r="T86" s="166"/>
      <c r="U86" s="166"/>
      <c r="V86" s="166"/>
      <c r="W86" s="166"/>
      <c r="X86" s="166"/>
      <c r="Y86" s="216"/>
      <c r="Z86" s="228"/>
      <c r="AA86" s="216"/>
      <c r="AB86" s="216"/>
      <c r="AC86" s="216"/>
      <c r="AD86" s="216"/>
      <c r="AE86" s="243"/>
      <c r="AF86" s="185"/>
      <c r="AG86" s="166"/>
      <c r="AH86" s="166"/>
      <c r="AI86" s="166"/>
      <c r="AJ86" s="166"/>
      <c r="AK86" s="166"/>
      <c r="AL86" s="166"/>
      <c r="AM86" s="166"/>
      <c r="AN86" s="186"/>
      <c r="AO86" s="231"/>
    </row>
    <row r="87" spans="1:41" s="168" customFormat="1" ht="13.5" customHeight="1" thickBot="1">
      <c r="A87" s="214">
        <v>9</v>
      </c>
      <c r="B87" s="233"/>
      <c r="C87" s="214" t="s">
        <v>463</v>
      </c>
      <c r="D87" s="239" t="s">
        <v>439</v>
      </c>
      <c r="E87" s="236"/>
      <c r="F87" s="236"/>
      <c r="G87" s="236"/>
      <c r="H87" s="214" t="s">
        <v>485</v>
      </c>
      <c r="I87" s="214" t="s">
        <v>431</v>
      </c>
      <c r="J87" s="214" t="s">
        <v>483</v>
      </c>
      <c r="K87" s="214" t="s">
        <v>479</v>
      </c>
      <c r="L87" s="214" t="s">
        <v>432</v>
      </c>
      <c r="M87" s="232">
        <v>4</v>
      </c>
      <c r="N87" s="232">
        <v>3</v>
      </c>
      <c r="O87" s="214">
        <f>M87*N87</f>
        <v>12</v>
      </c>
      <c r="P87" s="164"/>
      <c r="Q87" s="164"/>
      <c r="R87" s="164"/>
      <c r="S87" s="164"/>
      <c r="T87" s="164"/>
      <c r="U87" s="164"/>
      <c r="V87" s="164"/>
      <c r="W87" s="164"/>
      <c r="X87" s="164"/>
      <c r="Y87" s="214"/>
      <c r="Z87" s="226" t="s">
        <v>484</v>
      </c>
      <c r="AA87" s="214" t="s">
        <v>482</v>
      </c>
      <c r="AB87" s="214"/>
      <c r="AC87" s="214">
        <v>2</v>
      </c>
      <c r="AD87" s="214">
        <v>3</v>
      </c>
      <c r="AE87" s="214">
        <f>AC87*AD87</f>
        <v>6</v>
      </c>
      <c r="AF87" s="164"/>
      <c r="AG87" s="164"/>
      <c r="AH87" s="164"/>
      <c r="AI87" s="164"/>
      <c r="AJ87" s="164"/>
      <c r="AK87" s="164"/>
      <c r="AL87" s="164"/>
      <c r="AM87" s="164"/>
      <c r="AN87" s="187"/>
      <c r="AO87" s="229"/>
    </row>
    <row r="88" spans="1:41" s="168" customFormat="1" ht="12.75" customHeight="1">
      <c r="A88" s="215"/>
      <c r="B88" s="234"/>
      <c r="C88" s="215"/>
      <c r="D88" s="240"/>
      <c r="E88" s="237"/>
      <c r="F88" s="237"/>
      <c r="G88" s="237"/>
      <c r="H88" s="215"/>
      <c r="I88" s="215"/>
      <c r="J88" s="215"/>
      <c r="K88" s="215"/>
      <c r="L88" s="215"/>
      <c r="M88" s="232"/>
      <c r="N88" s="232"/>
      <c r="O88" s="215"/>
      <c r="P88" s="167"/>
      <c r="Q88" s="219" t="s">
        <v>11</v>
      </c>
      <c r="R88" s="169">
        <v>5</v>
      </c>
      <c r="S88" s="170" t="str">
        <f>IF(AND(M87=5,N87=1),"X","")</f>
        <v/>
      </c>
      <c r="T88" s="171" t="str">
        <f>IF(AND(M87=5,N87=2),"X","")</f>
        <v/>
      </c>
      <c r="U88" s="171" t="str">
        <f>IF(AND(M87=5,N87=3),"X","")</f>
        <v/>
      </c>
      <c r="V88" s="172" t="str">
        <f>IF(AND(M87=5,N87=4),"X","")</f>
        <v/>
      </c>
      <c r="W88" s="173" t="str">
        <f>IF(AND(M87=5,N87=5),"X","")</f>
        <v/>
      </c>
      <c r="X88" s="167"/>
      <c r="Y88" s="215"/>
      <c r="Z88" s="227"/>
      <c r="AA88" s="215"/>
      <c r="AB88" s="215"/>
      <c r="AC88" s="215"/>
      <c r="AD88" s="215"/>
      <c r="AE88" s="215"/>
      <c r="AF88" s="167"/>
      <c r="AG88" s="219" t="s">
        <v>11</v>
      </c>
      <c r="AH88" s="169">
        <v>5</v>
      </c>
      <c r="AI88" s="170" t="str">
        <f>IF(AND(AC87=5,AD87=1),"X","")</f>
        <v/>
      </c>
      <c r="AJ88" s="171" t="str">
        <f>IF(AND(AC87=5,AD87=2),"X","")</f>
        <v/>
      </c>
      <c r="AK88" s="171" t="str">
        <f>IF(AND(AC87=5,AD87=3),"X","")</f>
        <v/>
      </c>
      <c r="AL88" s="172" t="str">
        <f>IF(AND(AC87=5,AD87=4),"X","")</f>
        <v/>
      </c>
      <c r="AM88" s="173" t="str">
        <f>IF(AND(AC87=5,AD87=5),"X","")</f>
        <v/>
      </c>
      <c r="AN88" s="175"/>
      <c r="AO88" s="230"/>
    </row>
    <row r="89" spans="1:41" s="168" customFormat="1" ht="14.1" customHeight="1">
      <c r="A89" s="215"/>
      <c r="B89" s="234"/>
      <c r="C89" s="215"/>
      <c r="D89" s="240"/>
      <c r="E89" s="237"/>
      <c r="F89" s="237"/>
      <c r="G89" s="237"/>
      <c r="H89" s="215"/>
      <c r="I89" s="215"/>
      <c r="J89" s="215"/>
      <c r="K89" s="215"/>
      <c r="L89" s="215"/>
      <c r="M89" s="232"/>
      <c r="N89" s="232"/>
      <c r="O89" s="215"/>
      <c r="P89" s="167"/>
      <c r="Q89" s="220"/>
      <c r="R89" s="209">
        <v>4</v>
      </c>
      <c r="S89" s="210" t="str">
        <f>IF(AND(M87=4,N87=1),"X","")</f>
        <v/>
      </c>
      <c r="T89" s="211" t="str">
        <f>IF(AND(M87=4,N87=2),"X","")</f>
        <v/>
      </c>
      <c r="U89" s="212" t="str">
        <f>IF(AND(M87=4,N87=3),"X","")</f>
        <v>X</v>
      </c>
      <c r="V89" s="212" t="str">
        <f>IF(AND(M87=4,N87=4),"X","")</f>
        <v/>
      </c>
      <c r="W89" s="176" t="str">
        <f>IF(AND(M87=4,N87=5),"X","")</f>
        <v/>
      </c>
      <c r="X89" s="167"/>
      <c r="Y89" s="215"/>
      <c r="Z89" s="227"/>
      <c r="AA89" s="215"/>
      <c r="AB89" s="215"/>
      <c r="AC89" s="215"/>
      <c r="AD89" s="215"/>
      <c r="AE89" s="215"/>
      <c r="AF89" s="167"/>
      <c r="AG89" s="220"/>
      <c r="AH89" s="209">
        <v>4</v>
      </c>
      <c r="AI89" s="210" t="str">
        <f>IF(AND(AC87=4,AD87=1),"X","")</f>
        <v/>
      </c>
      <c r="AJ89" s="211" t="str">
        <f>IF(AND(AC87=4,AD87=2),"X","")</f>
        <v/>
      </c>
      <c r="AK89" s="212" t="str">
        <f>IF(AND(AC87=4,AD87=3),"X","")</f>
        <v/>
      </c>
      <c r="AL89" s="212" t="str">
        <f>IF(AND(AC87=4,AD87=4),"X","")</f>
        <v/>
      </c>
      <c r="AM89" s="176" t="str">
        <f>IF(AND(AC87=4,AD87=5),"X","")</f>
        <v/>
      </c>
      <c r="AN89" s="175"/>
      <c r="AO89" s="230"/>
    </row>
    <row r="90" spans="1:41" s="168" customFormat="1" ht="14.1" customHeight="1">
      <c r="A90" s="215"/>
      <c r="B90" s="234"/>
      <c r="C90" s="215"/>
      <c r="D90" s="240"/>
      <c r="E90" s="237"/>
      <c r="F90" s="237"/>
      <c r="G90" s="237"/>
      <c r="H90" s="215"/>
      <c r="I90" s="215"/>
      <c r="J90" s="215"/>
      <c r="K90" s="215"/>
      <c r="L90" s="215"/>
      <c r="M90" s="232"/>
      <c r="N90" s="232"/>
      <c r="O90" s="215"/>
      <c r="P90" s="167"/>
      <c r="Q90" s="220"/>
      <c r="R90" s="209">
        <v>3</v>
      </c>
      <c r="S90" s="210" t="str">
        <f>IF(AND(M87=3,N87=1),"X","")</f>
        <v/>
      </c>
      <c r="T90" s="211" t="str">
        <f>IF(AND(M87=3,N87=2),"X","")</f>
        <v/>
      </c>
      <c r="U90" s="211" t="str">
        <f>IF(AND(M87=3,N87=3),"X","")</f>
        <v/>
      </c>
      <c r="V90" s="212" t="str">
        <f>IF(AND(M87=3,N87=4),"X","")</f>
        <v/>
      </c>
      <c r="W90" s="177" t="str">
        <f>IF(AND(M87=3,N87=5),"X","")</f>
        <v/>
      </c>
      <c r="X90" s="167"/>
      <c r="Y90" s="215"/>
      <c r="Z90" s="227"/>
      <c r="AA90" s="215"/>
      <c r="AB90" s="215"/>
      <c r="AC90" s="215"/>
      <c r="AD90" s="215"/>
      <c r="AE90" s="215"/>
      <c r="AF90" s="167"/>
      <c r="AG90" s="220"/>
      <c r="AH90" s="209">
        <v>3</v>
      </c>
      <c r="AI90" s="210" t="str">
        <f>IF(AND(AC87=3,AD87=1),"X","")</f>
        <v/>
      </c>
      <c r="AJ90" s="211" t="str">
        <f>IF(AND(AC87=3,AD87=2),"X","")</f>
        <v/>
      </c>
      <c r="AK90" s="211" t="str">
        <f>IF(AND(AC87=3,AD87=3),"X","")</f>
        <v/>
      </c>
      <c r="AL90" s="212" t="str">
        <f>IF(AND(AC87=3,AD87=4),"X","")</f>
        <v/>
      </c>
      <c r="AM90" s="177" t="str">
        <f>IF(AND(AC87=3,AD87=5),"X","")</f>
        <v/>
      </c>
      <c r="AN90" s="175"/>
      <c r="AO90" s="230"/>
    </row>
    <row r="91" spans="1:41" s="168" customFormat="1" ht="14.1" customHeight="1">
      <c r="A91" s="215"/>
      <c r="B91" s="234"/>
      <c r="C91" s="215"/>
      <c r="D91" s="240"/>
      <c r="E91" s="237"/>
      <c r="F91" s="237"/>
      <c r="G91" s="237"/>
      <c r="H91" s="215"/>
      <c r="I91" s="215"/>
      <c r="J91" s="215"/>
      <c r="K91" s="215"/>
      <c r="L91" s="215"/>
      <c r="M91" s="232"/>
      <c r="N91" s="232"/>
      <c r="O91" s="215"/>
      <c r="P91" s="167"/>
      <c r="Q91" s="220"/>
      <c r="R91" s="209">
        <v>2</v>
      </c>
      <c r="S91" s="210" t="str">
        <f>IF(AND(M87=2,N87=1),"X","")</f>
        <v/>
      </c>
      <c r="T91" s="210" t="str">
        <f>IF(AND(M87=2,N87=2),"X","")</f>
        <v/>
      </c>
      <c r="U91" s="211" t="str">
        <f>IF(AND(M87=2,N87=3),"X","")</f>
        <v/>
      </c>
      <c r="V91" s="211" t="str">
        <f>IF(AND(M87=2,N87=4),"X","")</f>
        <v/>
      </c>
      <c r="W91" s="177" t="str">
        <f>IF(AND(M87=2,N87=5),"X","")</f>
        <v/>
      </c>
      <c r="X91" s="167"/>
      <c r="Y91" s="215"/>
      <c r="Z91" s="227"/>
      <c r="AA91" s="215"/>
      <c r="AB91" s="215"/>
      <c r="AC91" s="215"/>
      <c r="AD91" s="215"/>
      <c r="AE91" s="215"/>
      <c r="AF91" s="167"/>
      <c r="AG91" s="220"/>
      <c r="AH91" s="209">
        <v>2</v>
      </c>
      <c r="AI91" s="210" t="str">
        <f>IF(AND(AC87=2,AD87=1),"X","")</f>
        <v/>
      </c>
      <c r="AJ91" s="210" t="str">
        <f>IF(AND(AC87=2,AD87=2),"X","")</f>
        <v/>
      </c>
      <c r="AK91" s="211" t="str">
        <f>IF(AND(AC87=2,AD87=3),"X","")</f>
        <v>X</v>
      </c>
      <c r="AL91" s="211" t="str">
        <f>IF(AND(AC87=2,AD87=4),"X","")</f>
        <v/>
      </c>
      <c r="AM91" s="177" t="str">
        <f>IF(AND(AC87=2,AD87=5),"X","")</f>
        <v/>
      </c>
      <c r="AN91" s="175"/>
      <c r="AO91" s="230"/>
    </row>
    <row r="92" spans="1:41" s="168" customFormat="1" ht="14.1" customHeight="1">
      <c r="A92" s="215"/>
      <c r="B92" s="234"/>
      <c r="C92" s="215"/>
      <c r="D92" s="240"/>
      <c r="E92" s="237"/>
      <c r="F92" s="237"/>
      <c r="G92" s="237"/>
      <c r="H92" s="215"/>
      <c r="I92" s="215"/>
      <c r="J92" s="215"/>
      <c r="K92" s="215"/>
      <c r="L92" s="215"/>
      <c r="M92" s="232"/>
      <c r="N92" s="232"/>
      <c r="O92" s="215"/>
      <c r="P92" s="167"/>
      <c r="Q92" s="220"/>
      <c r="R92" s="209">
        <v>1</v>
      </c>
      <c r="S92" s="210" t="str">
        <f>IF(AND(M87=1,N87=1),"X","")</f>
        <v/>
      </c>
      <c r="T92" s="210" t="str">
        <f>IF(AND(M87=1,N87=2),"X","")</f>
        <v/>
      </c>
      <c r="U92" s="210" t="str">
        <f>IF(AND(M87=1,N87=3),"X","")</f>
        <v/>
      </c>
      <c r="V92" s="210" t="str">
        <f>IF(AND(M87=1,N87=4),"X","")</f>
        <v/>
      </c>
      <c r="W92" s="178" t="str">
        <f>IF(AND(M87=1,N87=5),"X","")</f>
        <v/>
      </c>
      <c r="X92" s="167"/>
      <c r="Y92" s="215"/>
      <c r="Z92" s="227"/>
      <c r="AA92" s="215"/>
      <c r="AB92" s="215"/>
      <c r="AC92" s="215"/>
      <c r="AD92" s="215"/>
      <c r="AE92" s="215"/>
      <c r="AF92" s="167"/>
      <c r="AG92" s="220"/>
      <c r="AH92" s="209">
        <v>1</v>
      </c>
      <c r="AI92" s="210" t="str">
        <f>IF(AND(AC87=1,AD87=1),"X","")</f>
        <v/>
      </c>
      <c r="AJ92" s="210" t="str">
        <f>IF(AND(AC87=1,AD87=2),"X","")</f>
        <v/>
      </c>
      <c r="AK92" s="210" t="str">
        <f>IF(AND(AC87=1,AD87=3),"X","")</f>
        <v/>
      </c>
      <c r="AL92" s="210" t="str">
        <f>IF(AND(AC87=1,AD87=4),"X","")</f>
        <v/>
      </c>
      <c r="AM92" s="178" t="str">
        <f>IF(AND(AC87=1,AD87=5),"X","")</f>
        <v/>
      </c>
      <c r="AN92" s="175"/>
      <c r="AO92" s="230"/>
    </row>
    <row r="93" spans="1:41" s="168" customFormat="1" ht="14.1" customHeight="1">
      <c r="A93" s="215"/>
      <c r="B93" s="234"/>
      <c r="C93" s="215"/>
      <c r="D93" s="240"/>
      <c r="E93" s="237"/>
      <c r="F93" s="237"/>
      <c r="G93" s="237"/>
      <c r="H93" s="215"/>
      <c r="I93" s="215"/>
      <c r="J93" s="215"/>
      <c r="K93" s="215"/>
      <c r="L93" s="215"/>
      <c r="M93" s="232"/>
      <c r="N93" s="232"/>
      <c r="O93" s="215"/>
      <c r="P93" s="167"/>
      <c r="Q93" s="179"/>
      <c r="R93" s="213"/>
      <c r="S93" s="209">
        <v>1</v>
      </c>
      <c r="T93" s="209">
        <v>2</v>
      </c>
      <c r="U93" s="209">
        <v>3</v>
      </c>
      <c r="V93" s="209">
        <v>4</v>
      </c>
      <c r="W93" s="180">
        <v>5</v>
      </c>
      <c r="X93" s="167"/>
      <c r="Y93" s="215"/>
      <c r="Z93" s="227"/>
      <c r="AA93" s="215"/>
      <c r="AB93" s="215"/>
      <c r="AC93" s="215"/>
      <c r="AD93" s="215"/>
      <c r="AE93" s="215"/>
      <c r="AF93" s="167"/>
      <c r="AG93" s="179"/>
      <c r="AH93" s="213"/>
      <c r="AI93" s="209">
        <v>1</v>
      </c>
      <c r="AJ93" s="209">
        <v>2</v>
      </c>
      <c r="AK93" s="209">
        <v>3</v>
      </c>
      <c r="AL93" s="209">
        <v>4</v>
      </c>
      <c r="AM93" s="180">
        <v>5</v>
      </c>
      <c r="AN93" s="175"/>
      <c r="AO93" s="230"/>
    </row>
    <row r="94" spans="1:41" s="168" customFormat="1" ht="15" customHeight="1" thickBot="1">
      <c r="A94" s="215"/>
      <c r="B94" s="234"/>
      <c r="C94" s="215"/>
      <c r="D94" s="240"/>
      <c r="E94" s="237"/>
      <c r="F94" s="237"/>
      <c r="G94" s="237"/>
      <c r="H94" s="215"/>
      <c r="I94" s="215"/>
      <c r="J94" s="215"/>
      <c r="K94" s="215"/>
      <c r="L94" s="215"/>
      <c r="M94" s="232"/>
      <c r="N94" s="232"/>
      <c r="O94" s="215"/>
      <c r="P94" s="167"/>
      <c r="Q94" s="181"/>
      <c r="R94" s="182"/>
      <c r="S94" s="221" t="s">
        <v>12</v>
      </c>
      <c r="T94" s="221"/>
      <c r="U94" s="221"/>
      <c r="V94" s="221"/>
      <c r="W94" s="222"/>
      <c r="X94" s="183"/>
      <c r="Y94" s="215"/>
      <c r="Z94" s="227"/>
      <c r="AA94" s="215"/>
      <c r="AB94" s="215"/>
      <c r="AC94" s="215"/>
      <c r="AD94" s="215"/>
      <c r="AE94" s="215"/>
      <c r="AF94" s="167"/>
      <c r="AG94" s="181"/>
      <c r="AH94" s="182"/>
      <c r="AI94" s="221" t="s">
        <v>12</v>
      </c>
      <c r="AJ94" s="221"/>
      <c r="AK94" s="221"/>
      <c r="AL94" s="221"/>
      <c r="AM94" s="222"/>
      <c r="AN94" s="184"/>
      <c r="AO94" s="230"/>
    </row>
    <row r="95" spans="1:41" s="168" customFormat="1" ht="14.1" customHeight="1">
      <c r="A95" s="216"/>
      <c r="B95" s="235"/>
      <c r="C95" s="216"/>
      <c r="D95" s="241"/>
      <c r="E95" s="238"/>
      <c r="F95" s="238"/>
      <c r="G95" s="238"/>
      <c r="H95" s="216"/>
      <c r="I95" s="216"/>
      <c r="J95" s="216"/>
      <c r="K95" s="216"/>
      <c r="L95" s="216"/>
      <c r="M95" s="232"/>
      <c r="N95" s="232"/>
      <c r="O95" s="216"/>
      <c r="P95" s="166"/>
      <c r="Q95" s="166"/>
      <c r="R95" s="166"/>
      <c r="S95" s="166"/>
      <c r="T95" s="166"/>
      <c r="U95" s="166"/>
      <c r="V95" s="166"/>
      <c r="W95" s="166"/>
      <c r="X95" s="166"/>
      <c r="Y95" s="216"/>
      <c r="Z95" s="228"/>
      <c r="AA95" s="216"/>
      <c r="AB95" s="216"/>
      <c r="AC95" s="216"/>
      <c r="AD95" s="216"/>
      <c r="AE95" s="216"/>
      <c r="AF95" s="166"/>
      <c r="AG95" s="166"/>
      <c r="AH95" s="166"/>
      <c r="AI95" s="166"/>
      <c r="AJ95" s="166"/>
      <c r="AK95" s="166"/>
      <c r="AL95" s="166"/>
      <c r="AM95" s="166"/>
      <c r="AN95" s="186"/>
      <c r="AO95" s="231"/>
    </row>
    <row r="96" spans="1:41" s="168" customFormat="1" ht="13.5" customHeight="1" thickBot="1">
      <c r="A96" s="214">
        <v>10</v>
      </c>
      <c r="B96" s="233"/>
      <c r="C96" s="214" t="s">
        <v>435</v>
      </c>
      <c r="D96" s="239" t="s">
        <v>439</v>
      </c>
      <c r="E96" s="236" t="s">
        <v>488</v>
      </c>
      <c r="F96" s="236"/>
      <c r="G96" s="236"/>
      <c r="H96" s="236"/>
      <c r="I96" s="214" t="s">
        <v>431</v>
      </c>
      <c r="J96" s="214" t="s">
        <v>489</v>
      </c>
      <c r="K96" s="214" t="s">
        <v>461</v>
      </c>
      <c r="L96" s="214" t="s">
        <v>432</v>
      </c>
      <c r="M96" s="232">
        <v>4</v>
      </c>
      <c r="N96" s="232">
        <v>4</v>
      </c>
      <c r="O96" s="214">
        <f>M96*N96</f>
        <v>16</v>
      </c>
      <c r="P96" s="164"/>
      <c r="Q96" s="164"/>
      <c r="R96" s="164"/>
      <c r="S96" s="164"/>
      <c r="T96" s="164"/>
      <c r="U96" s="164"/>
      <c r="V96" s="164"/>
      <c r="W96" s="164"/>
      <c r="X96" s="164"/>
      <c r="Y96" s="214"/>
      <c r="Z96" s="226" t="s">
        <v>490</v>
      </c>
      <c r="AA96" s="214" t="s">
        <v>433</v>
      </c>
      <c r="AB96" s="214"/>
      <c r="AC96" s="215">
        <v>2</v>
      </c>
      <c r="AD96" s="215">
        <v>3</v>
      </c>
      <c r="AE96" s="242">
        <f>AC96*AD96</f>
        <v>6</v>
      </c>
      <c r="AF96" s="165"/>
      <c r="AG96" s="166"/>
      <c r="AH96" s="166"/>
      <c r="AI96" s="166"/>
      <c r="AJ96" s="166"/>
      <c r="AK96" s="166"/>
      <c r="AL96" s="166"/>
      <c r="AM96" s="166"/>
      <c r="AN96" s="167"/>
      <c r="AO96" s="229"/>
    </row>
    <row r="97" spans="1:41" s="168" customFormat="1" ht="12.75" customHeight="1">
      <c r="A97" s="215"/>
      <c r="B97" s="234"/>
      <c r="C97" s="215"/>
      <c r="D97" s="240"/>
      <c r="E97" s="237"/>
      <c r="F97" s="237"/>
      <c r="G97" s="237"/>
      <c r="H97" s="237"/>
      <c r="I97" s="215"/>
      <c r="J97" s="215"/>
      <c r="K97" s="215"/>
      <c r="L97" s="215"/>
      <c r="M97" s="232"/>
      <c r="N97" s="232"/>
      <c r="O97" s="215"/>
      <c r="P97" s="167"/>
      <c r="Q97" s="219" t="s">
        <v>11</v>
      </c>
      <c r="R97" s="169">
        <v>5</v>
      </c>
      <c r="S97" s="170" t="str">
        <f>IF(AND(M96=5,N96=1),"X","")</f>
        <v/>
      </c>
      <c r="T97" s="171" t="str">
        <f>IF(AND(M96=5,N96=2),"X","")</f>
        <v/>
      </c>
      <c r="U97" s="171" t="str">
        <f>IF(AND(M96=5,N96=3),"X","")</f>
        <v/>
      </c>
      <c r="V97" s="172" t="str">
        <f>IF(AND(M96=5,N96=4),"X","")</f>
        <v/>
      </c>
      <c r="W97" s="173" t="str">
        <f>IF(AND(M96=5,N96=5),"X","")</f>
        <v/>
      </c>
      <c r="X97" s="167"/>
      <c r="Y97" s="215"/>
      <c r="Z97" s="227"/>
      <c r="AA97" s="215"/>
      <c r="AB97" s="215"/>
      <c r="AC97" s="215"/>
      <c r="AD97" s="215"/>
      <c r="AE97" s="242"/>
      <c r="AF97" s="174"/>
      <c r="AG97" s="219" t="s">
        <v>11</v>
      </c>
      <c r="AH97" s="169">
        <v>5</v>
      </c>
      <c r="AI97" s="170" t="str">
        <f>IF(AND(AC96=5,AD96=1),"X","")</f>
        <v/>
      </c>
      <c r="AJ97" s="171" t="str">
        <f>IF(AND(AC96=5,AD96=2),"X","")</f>
        <v/>
      </c>
      <c r="AK97" s="171" t="str">
        <f>IF(AND(AC96=5,AD96=3),"X","")</f>
        <v/>
      </c>
      <c r="AL97" s="172" t="str">
        <f>IF(AND(AC96=5,AD96=4),"X","")</f>
        <v/>
      </c>
      <c r="AM97" s="173" t="str">
        <f>IF(AND(AC96=5,AD96=5),"X","")</f>
        <v/>
      </c>
      <c r="AN97" s="175"/>
      <c r="AO97" s="230"/>
    </row>
    <row r="98" spans="1:41" s="168" customFormat="1" ht="14.1" customHeight="1">
      <c r="A98" s="215"/>
      <c r="B98" s="234"/>
      <c r="C98" s="215"/>
      <c r="D98" s="240"/>
      <c r="E98" s="237"/>
      <c r="F98" s="237"/>
      <c r="G98" s="237"/>
      <c r="H98" s="237"/>
      <c r="I98" s="215"/>
      <c r="J98" s="215"/>
      <c r="K98" s="215"/>
      <c r="L98" s="215"/>
      <c r="M98" s="232"/>
      <c r="N98" s="232"/>
      <c r="O98" s="215"/>
      <c r="P98" s="167"/>
      <c r="Q98" s="220"/>
      <c r="R98" s="209">
        <v>4</v>
      </c>
      <c r="S98" s="210" t="str">
        <f>IF(AND(M96=4,N96=1),"X","")</f>
        <v/>
      </c>
      <c r="T98" s="211" t="str">
        <f>IF(AND(M96=4,N96=2),"X","")</f>
        <v/>
      </c>
      <c r="U98" s="212" t="str">
        <f>IF(AND(M96=4,N96=3),"X","")</f>
        <v/>
      </c>
      <c r="V98" s="212" t="str">
        <f>IF(AND(M96=4,N96=4),"X","")</f>
        <v>X</v>
      </c>
      <c r="W98" s="176" t="str">
        <f>IF(AND(M96=4,N96=5),"X","")</f>
        <v/>
      </c>
      <c r="X98" s="167"/>
      <c r="Y98" s="215"/>
      <c r="Z98" s="227"/>
      <c r="AA98" s="215"/>
      <c r="AB98" s="215"/>
      <c r="AC98" s="215"/>
      <c r="AD98" s="215"/>
      <c r="AE98" s="242"/>
      <c r="AF98" s="174"/>
      <c r="AG98" s="220"/>
      <c r="AH98" s="209">
        <v>4</v>
      </c>
      <c r="AI98" s="210" t="str">
        <f>IF(AND(AC96=4,AD96=1),"X","")</f>
        <v/>
      </c>
      <c r="AJ98" s="211" t="str">
        <f>IF(AND(AC96=4,AD96=2),"X","")</f>
        <v/>
      </c>
      <c r="AK98" s="212" t="str">
        <f>IF(AND(AC96=4,AD96=3),"X","")</f>
        <v/>
      </c>
      <c r="AL98" s="212" t="str">
        <f>IF(AND(AC96=4,AD96=4),"X","")</f>
        <v/>
      </c>
      <c r="AM98" s="176" t="str">
        <f>IF(AND(AC96=4,AD96=5),"X","")</f>
        <v/>
      </c>
      <c r="AN98" s="175"/>
      <c r="AO98" s="230"/>
    </row>
    <row r="99" spans="1:41" s="168" customFormat="1" ht="14.1" customHeight="1">
      <c r="A99" s="215"/>
      <c r="B99" s="234"/>
      <c r="C99" s="215"/>
      <c r="D99" s="240"/>
      <c r="E99" s="237"/>
      <c r="F99" s="237"/>
      <c r="G99" s="237"/>
      <c r="H99" s="237"/>
      <c r="I99" s="215"/>
      <c r="J99" s="215"/>
      <c r="K99" s="215"/>
      <c r="L99" s="215"/>
      <c r="M99" s="232"/>
      <c r="N99" s="232"/>
      <c r="O99" s="215"/>
      <c r="P99" s="167"/>
      <c r="Q99" s="220"/>
      <c r="R99" s="209">
        <v>3</v>
      </c>
      <c r="S99" s="210" t="str">
        <f>IF(AND(M96=3,N96=1),"X","")</f>
        <v/>
      </c>
      <c r="T99" s="211" t="str">
        <f>IF(AND(M96=3,N96=2),"X","")</f>
        <v/>
      </c>
      <c r="U99" s="211" t="str">
        <f>IF(AND(M96=3,N96=3),"X","")</f>
        <v/>
      </c>
      <c r="V99" s="212" t="str">
        <f>IF(AND(M96=3,N96=4),"X","")</f>
        <v/>
      </c>
      <c r="W99" s="177" t="str">
        <f>IF(AND(M96=3,N96=5),"X","")</f>
        <v/>
      </c>
      <c r="X99" s="167"/>
      <c r="Y99" s="215"/>
      <c r="Z99" s="227"/>
      <c r="AA99" s="215"/>
      <c r="AB99" s="215"/>
      <c r="AC99" s="215"/>
      <c r="AD99" s="215"/>
      <c r="AE99" s="242"/>
      <c r="AF99" s="174"/>
      <c r="AG99" s="220"/>
      <c r="AH99" s="209">
        <v>3</v>
      </c>
      <c r="AI99" s="210" t="str">
        <f>IF(AND(AC96=3,AD96=1),"X","")</f>
        <v/>
      </c>
      <c r="AJ99" s="211" t="str">
        <f>IF(AND(AC96=3,AD96=2),"X","")</f>
        <v/>
      </c>
      <c r="AK99" s="211" t="str">
        <f>IF(AND(AC96=3,AD96=3),"X","")</f>
        <v/>
      </c>
      <c r="AL99" s="212" t="str">
        <f>IF(AND(AC96=3,AD96=4),"X","")</f>
        <v/>
      </c>
      <c r="AM99" s="177" t="str">
        <f>IF(AND(AC96=3,AD96=5),"X","")</f>
        <v/>
      </c>
      <c r="AN99" s="175"/>
      <c r="AO99" s="230"/>
    </row>
    <row r="100" spans="1:41" s="168" customFormat="1" ht="14.1" customHeight="1">
      <c r="A100" s="215"/>
      <c r="B100" s="234"/>
      <c r="C100" s="215"/>
      <c r="D100" s="240"/>
      <c r="E100" s="237"/>
      <c r="F100" s="237"/>
      <c r="G100" s="237"/>
      <c r="H100" s="237"/>
      <c r="I100" s="215"/>
      <c r="J100" s="215"/>
      <c r="K100" s="215"/>
      <c r="L100" s="215"/>
      <c r="M100" s="232"/>
      <c r="N100" s="232"/>
      <c r="O100" s="215"/>
      <c r="P100" s="167"/>
      <c r="Q100" s="220"/>
      <c r="R100" s="209">
        <v>2</v>
      </c>
      <c r="S100" s="210" t="str">
        <f>IF(AND(M96=2,N96=1),"X","")</f>
        <v/>
      </c>
      <c r="T100" s="210" t="str">
        <f>IF(AND(M96=2,N96=2),"X","")</f>
        <v/>
      </c>
      <c r="U100" s="211" t="str">
        <f>IF(AND(M96=2,N96=3),"X","")</f>
        <v/>
      </c>
      <c r="V100" s="211" t="str">
        <f>IF(AND(M96=2,N96=4),"X","")</f>
        <v/>
      </c>
      <c r="W100" s="177" t="str">
        <f>IF(AND(M96=2,N96=5),"X","")</f>
        <v/>
      </c>
      <c r="X100" s="167"/>
      <c r="Y100" s="215"/>
      <c r="Z100" s="227"/>
      <c r="AA100" s="215"/>
      <c r="AB100" s="215"/>
      <c r="AC100" s="215"/>
      <c r="AD100" s="215"/>
      <c r="AE100" s="242"/>
      <c r="AF100" s="174"/>
      <c r="AG100" s="220"/>
      <c r="AH100" s="209">
        <v>2</v>
      </c>
      <c r="AI100" s="210" t="str">
        <f>IF(AND(AC96=2,AD96=1),"X","")</f>
        <v/>
      </c>
      <c r="AJ100" s="210" t="str">
        <f>IF(AND(AC96=2,AD96=2),"X","")</f>
        <v/>
      </c>
      <c r="AK100" s="211" t="str">
        <f>IF(AND(AC96=2,AD96=3),"X","")</f>
        <v>X</v>
      </c>
      <c r="AL100" s="211" t="str">
        <f>IF(AND(AC96=2,AD96=4),"X","")</f>
        <v/>
      </c>
      <c r="AM100" s="177" t="str">
        <f>IF(AND(AC96=2,AD96=5),"X","")</f>
        <v/>
      </c>
      <c r="AN100" s="175"/>
      <c r="AO100" s="230"/>
    </row>
    <row r="101" spans="1:41" s="168" customFormat="1" ht="14.1" customHeight="1">
      <c r="A101" s="215"/>
      <c r="B101" s="234"/>
      <c r="C101" s="215"/>
      <c r="D101" s="240"/>
      <c r="E101" s="237"/>
      <c r="F101" s="237"/>
      <c r="G101" s="237"/>
      <c r="H101" s="237"/>
      <c r="I101" s="215"/>
      <c r="J101" s="215"/>
      <c r="K101" s="215"/>
      <c r="L101" s="215"/>
      <c r="M101" s="232"/>
      <c r="N101" s="232"/>
      <c r="O101" s="215"/>
      <c r="P101" s="167"/>
      <c r="Q101" s="220"/>
      <c r="R101" s="209">
        <v>1</v>
      </c>
      <c r="S101" s="210" t="str">
        <f>IF(AND(M96=1,N96=1),"X","")</f>
        <v/>
      </c>
      <c r="T101" s="210" t="str">
        <f>IF(AND(M96=1,N96=2),"X","")</f>
        <v/>
      </c>
      <c r="U101" s="210" t="str">
        <f>IF(AND(M96=1,N96=3),"X","")</f>
        <v/>
      </c>
      <c r="V101" s="210" t="str">
        <f>IF(AND(M96=1,N96=4),"X","")</f>
        <v/>
      </c>
      <c r="W101" s="178" t="str">
        <f>IF(AND(M96=1,N96=5),"X","")</f>
        <v/>
      </c>
      <c r="X101" s="167"/>
      <c r="Y101" s="215"/>
      <c r="Z101" s="227"/>
      <c r="AA101" s="215"/>
      <c r="AB101" s="215"/>
      <c r="AC101" s="215"/>
      <c r="AD101" s="215"/>
      <c r="AE101" s="242"/>
      <c r="AF101" s="174"/>
      <c r="AG101" s="220"/>
      <c r="AH101" s="209">
        <v>1</v>
      </c>
      <c r="AI101" s="210" t="str">
        <f>IF(AND(AC96=1,AD96=1),"X","")</f>
        <v/>
      </c>
      <c r="AJ101" s="210" t="str">
        <f>IF(AND(AC96=1,AD96=2),"X","")</f>
        <v/>
      </c>
      <c r="AK101" s="210" t="str">
        <f>IF(AND(AC96=1,AD96=3),"X","")</f>
        <v/>
      </c>
      <c r="AL101" s="210" t="str">
        <f>IF(AND(AC96=1,AD96=4),"X","")</f>
        <v/>
      </c>
      <c r="AM101" s="178" t="str">
        <f>IF(AND(AC96=1,AD96=5),"X","")</f>
        <v/>
      </c>
      <c r="AN101" s="175"/>
      <c r="AO101" s="230"/>
    </row>
    <row r="102" spans="1:41" s="168" customFormat="1" ht="14.1" customHeight="1">
      <c r="A102" s="215"/>
      <c r="B102" s="234"/>
      <c r="C102" s="215"/>
      <c r="D102" s="240"/>
      <c r="E102" s="237"/>
      <c r="F102" s="237"/>
      <c r="G102" s="237"/>
      <c r="H102" s="237"/>
      <c r="I102" s="215"/>
      <c r="J102" s="215"/>
      <c r="K102" s="215"/>
      <c r="L102" s="215"/>
      <c r="M102" s="232"/>
      <c r="N102" s="232"/>
      <c r="O102" s="215"/>
      <c r="P102" s="167"/>
      <c r="Q102" s="179"/>
      <c r="R102" s="213"/>
      <c r="S102" s="209">
        <v>1</v>
      </c>
      <c r="T102" s="209">
        <v>2</v>
      </c>
      <c r="U102" s="209">
        <v>3</v>
      </c>
      <c r="V102" s="209">
        <v>4</v>
      </c>
      <c r="W102" s="180">
        <v>5</v>
      </c>
      <c r="X102" s="167"/>
      <c r="Y102" s="215"/>
      <c r="Z102" s="227"/>
      <c r="AA102" s="215"/>
      <c r="AB102" s="215"/>
      <c r="AC102" s="215"/>
      <c r="AD102" s="215"/>
      <c r="AE102" s="242"/>
      <c r="AF102" s="174"/>
      <c r="AG102" s="179"/>
      <c r="AH102" s="213"/>
      <c r="AI102" s="209">
        <v>1</v>
      </c>
      <c r="AJ102" s="209">
        <v>2</v>
      </c>
      <c r="AK102" s="209">
        <v>3</v>
      </c>
      <c r="AL102" s="209">
        <v>4</v>
      </c>
      <c r="AM102" s="180">
        <v>5</v>
      </c>
      <c r="AN102" s="175"/>
      <c r="AO102" s="230"/>
    </row>
    <row r="103" spans="1:41" s="168" customFormat="1" ht="15" customHeight="1" thickBot="1">
      <c r="A103" s="215"/>
      <c r="B103" s="234"/>
      <c r="C103" s="215"/>
      <c r="D103" s="240"/>
      <c r="E103" s="237"/>
      <c r="F103" s="237"/>
      <c r="G103" s="237"/>
      <c r="H103" s="237"/>
      <c r="I103" s="215"/>
      <c r="J103" s="215"/>
      <c r="K103" s="215"/>
      <c r="L103" s="215"/>
      <c r="M103" s="232"/>
      <c r="N103" s="232"/>
      <c r="O103" s="215"/>
      <c r="P103" s="167"/>
      <c r="Q103" s="181"/>
      <c r="R103" s="182"/>
      <c r="S103" s="221" t="s">
        <v>12</v>
      </c>
      <c r="T103" s="221"/>
      <c r="U103" s="221"/>
      <c r="V103" s="221"/>
      <c r="W103" s="222"/>
      <c r="X103" s="183"/>
      <c r="Y103" s="215"/>
      <c r="Z103" s="227"/>
      <c r="AA103" s="215"/>
      <c r="AB103" s="215"/>
      <c r="AC103" s="215"/>
      <c r="AD103" s="215"/>
      <c r="AE103" s="242"/>
      <c r="AF103" s="174"/>
      <c r="AG103" s="181"/>
      <c r="AH103" s="182"/>
      <c r="AI103" s="221" t="s">
        <v>12</v>
      </c>
      <c r="AJ103" s="221"/>
      <c r="AK103" s="221"/>
      <c r="AL103" s="221"/>
      <c r="AM103" s="222"/>
      <c r="AN103" s="184"/>
      <c r="AO103" s="230"/>
    </row>
    <row r="104" spans="1:41" s="168" customFormat="1" ht="14.1" customHeight="1">
      <c r="A104" s="216"/>
      <c r="B104" s="235"/>
      <c r="C104" s="216"/>
      <c r="D104" s="241"/>
      <c r="E104" s="238"/>
      <c r="F104" s="238"/>
      <c r="G104" s="238"/>
      <c r="H104" s="238"/>
      <c r="I104" s="216"/>
      <c r="J104" s="216"/>
      <c r="K104" s="216"/>
      <c r="L104" s="216"/>
      <c r="M104" s="232"/>
      <c r="N104" s="232"/>
      <c r="O104" s="216"/>
      <c r="P104" s="166"/>
      <c r="Q104" s="166"/>
      <c r="R104" s="166"/>
      <c r="S104" s="166"/>
      <c r="T104" s="166"/>
      <c r="U104" s="166"/>
      <c r="V104" s="166"/>
      <c r="W104" s="166"/>
      <c r="X104" s="166"/>
      <c r="Y104" s="216"/>
      <c r="Z104" s="228"/>
      <c r="AA104" s="216"/>
      <c r="AB104" s="216"/>
      <c r="AC104" s="216"/>
      <c r="AD104" s="216"/>
      <c r="AE104" s="243"/>
      <c r="AF104" s="185"/>
      <c r="AG104" s="166"/>
      <c r="AH104" s="166"/>
      <c r="AI104" s="166"/>
      <c r="AJ104" s="166"/>
      <c r="AK104" s="166"/>
      <c r="AL104" s="166"/>
      <c r="AM104" s="166"/>
      <c r="AN104" s="186"/>
      <c r="AO104" s="231"/>
    </row>
    <row r="105" spans="1:41" s="168" customFormat="1" ht="13.5" customHeight="1" thickBot="1">
      <c r="A105" s="214"/>
      <c r="B105" s="233"/>
      <c r="C105" s="214"/>
      <c r="D105" s="239"/>
      <c r="E105" s="236"/>
      <c r="F105" s="236"/>
      <c r="G105" s="236"/>
      <c r="H105" s="236"/>
      <c r="I105" s="214"/>
      <c r="J105" s="214"/>
      <c r="K105" s="214"/>
      <c r="L105" s="214"/>
      <c r="M105" s="232"/>
      <c r="N105" s="232"/>
      <c r="O105" s="214"/>
      <c r="P105" s="164"/>
      <c r="Q105" s="164"/>
      <c r="R105" s="164"/>
      <c r="S105" s="164"/>
      <c r="T105" s="164"/>
      <c r="U105" s="164"/>
      <c r="V105" s="164"/>
      <c r="W105" s="164"/>
      <c r="X105" s="164"/>
      <c r="Y105" s="214"/>
      <c r="Z105" s="226"/>
      <c r="AA105" s="214"/>
      <c r="AB105" s="214"/>
      <c r="AC105" s="214"/>
      <c r="AD105" s="214"/>
      <c r="AE105" s="214"/>
      <c r="AF105" s="164"/>
      <c r="AG105" s="164"/>
      <c r="AH105" s="164"/>
      <c r="AI105" s="164"/>
      <c r="AJ105" s="164"/>
      <c r="AK105" s="164"/>
      <c r="AL105" s="164"/>
      <c r="AM105" s="164"/>
      <c r="AN105" s="187"/>
      <c r="AO105" s="229"/>
    </row>
    <row r="106" spans="1:41" s="168" customFormat="1" ht="12.75" customHeight="1">
      <c r="A106" s="215"/>
      <c r="B106" s="234"/>
      <c r="C106" s="215"/>
      <c r="D106" s="240"/>
      <c r="E106" s="237"/>
      <c r="F106" s="237"/>
      <c r="G106" s="237"/>
      <c r="H106" s="237"/>
      <c r="I106" s="215"/>
      <c r="J106" s="215"/>
      <c r="K106" s="215"/>
      <c r="L106" s="215"/>
      <c r="M106" s="232"/>
      <c r="N106" s="232"/>
      <c r="O106" s="215"/>
      <c r="P106" s="167"/>
      <c r="Q106" s="219"/>
      <c r="R106" s="169"/>
      <c r="S106" s="170"/>
      <c r="T106" s="171"/>
      <c r="U106" s="171"/>
      <c r="V106" s="172"/>
      <c r="W106" s="173"/>
      <c r="X106" s="167"/>
      <c r="Y106" s="215"/>
      <c r="Z106" s="227"/>
      <c r="AA106" s="215"/>
      <c r="AB106" s="215"/>
      <c r="AC106" s="215"/>
      <c r="AD106" s="215"/>
      <c r="AE106" s="215"/>
      <c r="AF106" s="167"/>
      <c r="AG106" s="219"/>
      <c r="AH106" s="169"/>
      <c r="AI106" s="170"/>
      <c r="AJ106" s="171"/>
      <c r="AK106" s="171"/>
      <c r="AL106" s="172"/>
      <c r="AM106" s="173"/>
      <c r="AN106" s="175"/>
      <c r="AO106" s="230"/>
    </row>
    <row r="107" spans="1:41" s="168" customFormat="1" ht="14.1" customHeight="1">
      <c r="A107" s="215"/>
      <c r="B107" s="234"/>
      <c r="C107" s="215"/>
      <c r="D107" s="240"/>
      <c r="E107" s="237"/>
      <c r="F107" s="237"/>
      <c r="G107" s="237"/>
      <c r="H107" s="237"/>
      <c r="I107" s="215"/>
      <c r="J107" s="215"/>
      <c r="K107" s="215"/>
      <c r="L107" s="215"/>
      <c r="M107" s="232"/>
      <c r="N107" s="232"/>
      <c r="O107" s="215"/>
      <c r="P107" s="167"/>
      <c r="Q107" s="220"/>
      <c r="R107" s="209"/>
      <c r="S107" s="210"/>
      <c r="T107" s="211"/>
      <c r="U107" s="212"/>
      <c r="V107" s="212"/>
      <c r="W107" s="176"/>
      <c r="X107" s="167"/>
      <c r="Y107" s="215"/>
      <c r="Z107" s="227"/>
      <c r="AA107" s="215"/>
      <c r="AB107" s="215"/>
      <c r="AC107" s="215"/>
      <c r="AD107" s="215"/>
      <c r="AE107" s="215"/>
      <c r="AF107" s="167"/>
      <c r="AG107" s="220"/>
      <c r="AH107" s="209"/>
      <c r="AI107" s="210"/>
      <c r="AJ107" s="211"/>
      <c r="AK107" s="212"/>
      <c r="AL107" s="212"/>
      <c r="AM107" s="176"/>
      <c r="AN107" s="175"/>
      <c r="AO107" s="230"/>
    </row>
    <row r="108" spans="1:41" s="168" customFormat="1" ht="14.1" customHeight="1">
      <c r="A108" s="215"/>
      <c r="B108" s="234"/>
      <c r="C108" s="215"/>
      <c r="D108" s="240"/>
      <c r="E108" s="237"/>
      <c r="F108" s="237"/>
      <c r="G108" s="237"/>
      <c r="H108" s="237"/>
      <c r="I108" s="215"/>
      <c r="J108" s="215"/>
      <c r="K108" s="215"/>
      <c r="L108" s="215"/>
      <c r="M108" s="232"/>
      <c r="N108" s="232"/>
      <c r="O108" s="215"/>
      <c r="P108" s="167"/>
      <c r="Q108" s="220"/>
      <c r="R108" s="209"/>
      <c r="S108" s="210"/>
      <c r="T108" s="211"/>
      <c r="U108" s="211"/>
      <c r="V108" s="212"/>
      <c r="W108" s="177"/>
      <c r="X108" s="167"/>
      <c r="Y108" s="215"/>
      <c r="Z108" s="227"/>
      <c r="AA108" s="215"/>
      <c r="AB108" s="215"/>
      <c r="AC108" s="215"/>
      <c r="AD108" s="215"/>
      <c r="AE108" s="215"/>
      <c r="AF108" s="167"/>
      <c r="AG108" s="220"/>
      <c r="AH108" s="209"/>
      <c r="AI108" s="210"/>
      <c r="AJ108" s="211"/>
      <c r="AK108" s="211"/>
      <c r="AL108" s="212"/>
      <c r="AM108" s="177"/>
      <c r="AN108" s="175"/>
      <c r="AO108" s="230"/>
    </row>
    <row r="109" spans="1:41" s="168" customFormat="1" ht="14.1" customHeight="1">
      <c r="A109" s="215"/>
      <c r="B109" s="234"/>
      <c r="C109" s="215"/>
      <c r="D109" s="240"/>
      <c r="E109" s="237"/>
      <c r="F109" s="237"/>
      <c r="G109" s="237"/>
      <c r="H109" s="237"/>
      <c r="I109" s="215"/>
      <c r="J109" s="215"/>
      <c r="K109" s="215"/>
      <c r="L109" s="215"/>
      <c r="M109" s="232"/>
      <c r="N109" s="232"/>
      <c r="O109" s="215"/>
      <c r="P109" s="167"/>
      <c r="Q109" s="220"/>
      <c r="R109" s="209"/>
      <c r="S109" s="210"/>
      <c r="T109" s="210"/>
      <c r="U109" s="211"/>
      <c r="V109" s="211"/>
      <c r="W109" s="177"/>
      <c r="X109" s="167"/>
      <c r="Y109" s="215"/>
      <c r="Z109" s="227"/>
      <c r="AA109" s="215"/>
      <c r="AB109" s="215"/>
      <c r="AC109" s="215"/>
      <c r="AD109" s="215"/>
      <c r="AE109" s="215"/>
      <c r="AF109" s="167"/>
      <c r="AG109" s="220"/>
      <c r="AH109" s="209"/>
      <c r="AI109" s="210"/>
      <c r="AJ109" s="210"/>
      <c r="AK109" s="211"/>
      <c r="AL109" s="211"/>
      <c r="AM109" s="177"/>
      <c r="AN109" s="175"/>
      <c r="AO109" s="230"/>
    </row>
    <row r="110" spans="1:41" s="168" customFormat="1" ht="14.1" customHeight="1">
      <c r="A110" s="215"/>
      <c r="B110" s="234"/>
      <c r="C110" s="215"/>
      <c r="D110" s="240"/>
      <c r="E110" s="237"/>
      <c r="F110" s="237"/>
      <c r="G110" s="237"/>
      <c r="H110" s="237"/>
      <c r="I110" s="215"/>
      <c r="J110" s="215"/>
      <c r="K110" s="215"/>
      <c r="L110" s="215"/>
      <c r="M110" s="232"/>
      <c r="N110" s="232"/>
      <c r="O110" s="215"/>
      <c r="P110" s="167"/>
      <c r="Q110" s="220"/>
      <c r="R110" s="209"/>
      <c r="S110" s="210"/>
      <c r="T110" s="210"/>
      <c r="U110" s="210"/>
      <c r="V110" s="210"/>
      <c r="W110" s="178"/>
      <c r="X110" s="167"/>
      <c r="Y110" s="215"/>
      <c r="Z110" s="227"/>
      <c r="AA110" s="215"/>
      <c r="AB110" s="215"/>
      <c r="AC110" s="215"/>
      <c r="AD110" s="215"/>
      <c r="AE110" s="215"/>
      <c r="AF110" s="167"/>
      <c r="AG110" s="220"/>
      <c r="AH110" s="209"/>
      <c r="AI110" s="210"/>
      <c r="AJ110" s="210"/>
      <c r="AK110" s="210"/>
      <c r="AL110" s="210"/>
      <c r="AM110" s="178"/>
      <c r="AN110" s="175"/>
      <c r="AO110" s="230"/>
    </row>
    <row r="111" spans="1:41" s="168" customFormat="1" ht="14.1" customHeight="1">
      <c r="A111" s="215"/>
      <c r="B111" s="234"/>
      <c r="C111" s="215"/>
      <c r="D111" s="240"/>
      <c r="E111" s="237"/>
      <c r="F111" s="237"/>
      <c r="G111" s="237"/>
      <c r="H111" s="237"/>
      <c r="I111" s="215"/>
      <c r="J111" s="215"/>
      <c r="K111" s="215"/>
      <c r="L111" s="215"/>
      <c r="M111" s="232"/>
      <c r="N111" s="232"/>
      <c r="O111" s="215"/>
      <c r="P111" s="167"/>
      <c r="Q111" s="179"/>
      <c r="R111" s="213"/>
      <c r="S111" s="209"/>
      <c r="T111" s="209"/>
      <c r="U111" s="209"/>
      <c r="V111" s="209"/>
      <c r="W111" s="180"/>
      <c r="X111" s="167"/>
      <c r="Y111" s="215"/>
      <c r="Z111" s="227"/>
      <c r="AA111" s="215"/>
      <c r="AB111" s="215"/>
      <c r="AC111" s="215"/>
      <c r="AD111" s="215"/>
      <c r="AE111" s="215"/>
      <c r="AF111" s="167"/>
      <c r="AG111" s="179"/>
      <c r="AH111" s="213"/>
      <c r="AI111" s="209"/>
      <c r="AJ111" s="209"/>
      <c r="AK111" s="209"/>
      <c r="AL111" s="209"/>
      <c r="AM111" s="180"/>
      <c r="AN111" s="175"/>
      <c r="AO111" s="230"/>
    </row>
    <row r="112" spans="1:41" s="168" customFormat="1" ht="15" customHeight="1" thickBot="1">
      <c r="A112" s="215"/>
      <c r="B112" s="234"/>
      <c r="C112" s="215"/>
      <c r="D112" s="240"/>
      <c r="E112" s="237"/>
      <c r="F112" s="237"/>
      <c r="G112" s="237"/>
      <c r="H112" s="237"/>
      <c r="I112" s="215"/>
      <c r="J112" s="215"/>
      <c r="K112" s="215"/>
      <c r="L112" s="215"/>
      <c r="M112" s="232"/>
      <c r="N112" s="232"/>
      <c r="O112" s="215"/>
      <c r="P112" s="167"/>
      <c r="Q112" s="181"/>
      <c r="R112" s="182"/>
      <c r="S112" s="221"/>
      <c r="T112" s="221"/>
      <c r="U112" s="221"/>
      <c r="V112" s="221"/>
      <c r="W112" s="222"/>
      <c r="X112" s="183"/>
      <c r="Y112" s="215"/>
      <c r="Z112" s="227"/>
      <c r="AA112" s="215"/>
      <c r="AB112" s="215"/>
      <c r="AC112" s="215"/>
      <c r="AD112" s="215"/>
      <c r="AE112" s="215"/>
      <c r="AF112" s="167"/>
      <c r="AG112" s="181"/>
      <c r="AH112" s="182"/>
      <c r="AI112" s="221"/>
      <c r="AJ112" s="221"/>
      <c r="AK112" s="221"/>
      <c r="AL112" s="221"/>
      <c r="AM112" s="222"/>
      <c r="AN112" s="184"/>
      <c r="AO112" s="230"/>
    </row>
    <row r="113" spans="1:41" s="168" customFormat="1" ht="14.1" customHeight="1">
      <c r="A113" s="216"/>
      <c r="B113" s="235"/>
      <c r="C113" s="216"/>
      <c r="D113" s="241"/>
      <c r="E113" s="238"/>
      <c r="F113" s="238"/>
      <c r="G113" s="238"/>
      <c r="H113" s="238"/>
      <c r="I113" s="216"/>
      <c r="J113" s="216"/>
      <c r="K113" s="216"/>
      <c r="L113" s="216"/>
      <c r="M113" s="232"/>
      <c r="N113" s="232"/>
      <c r="O113" s="216"/>
      <c r="P113" s="166"/>
      <c r="Q113" s="166"/>
      <c r="R113" s="166"/>
      <c r="S113" s="166"/>
      <c r="T113" s="166"/>
      <c r="U113" s="166"/>
      <c r="V113" s="166"/>
      <c r="W113" s="166"/>
      <c r="X113" s="166"/>
      <c r="Y113" s="216"/>
      <c r="Z113" s="228"/>
      <c r="AA113" s="216"/>
      <c r="AB113" s="216"/>
      <c r="AC113" s="216"/>
      <c r="AD113" s="216"/>
      <c r="AE113" s="216"/>
      <c r="AF113" s="166"/>
      <c r="AG113" s="166"/>
      <c r="AH113" s="166"/>
      <c r="AI113" s="166"/>
      <c r="AJ113" s="166"/>
      <c r="AK113" s="166"/>
      <c r="AL113" s="166"/>
      <c r="AM113" s="166"/>
      <c r="AN113" s="186"/>
      <c r="AO113" s="231"/>
    </row>
    <row r="114" spans="1:41" s="168" customFormat="1" ht="13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s="168" customFormat="1" ht="12.7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s="168" customFormat="1" ht="14.1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s="168" customFormat="1" ht="14.1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s="168" customFormat="1" ht="14.1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s="168" customFormat="1" ht="14.1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s="168" customFormat="1" ht="14.1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s="168" customFormat="1" ht="1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s="168" customFormat="1" ht="14.1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s="168" customFormat="1" ht="13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s="168" customFormat="1" ht="12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s="168" customFormat="1" ht="14.1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s="168" customFormat="1" ht="14.1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s="168" customFormat="1" ht="14.1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s="168" customFormat="1" ht="14.1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s="168" customFormat="1" ht="14.1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s="168" customFormat="1" ht="1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s="168" customFormat="1" ht="14.1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s="168" customFormat="1" ht="13.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s="168" customFormat="1" ht="12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s="168" customFormat="1" ht="14.1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s="168" customFormat="1" ht="14.1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s="168" customFormat="1" ht="14.1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s="168" customFormat="1" ht="14.1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s="168" customFormat="1" ht="14.1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s="168" customFormat="1" ht="1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s="168" customFormat="1" ht="14.1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s="168" customFormat="1" ht="13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s="168" customFormat="1" ht="12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s="168" customFormat="1" ht="14.1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s="168" customFormat="1" ht="14.1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s="168" customFormat="1" ht="14.1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s="168" customFormat="1" ht="14.1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s="168" customFormat="1" ht="14.1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s="168" customFormat="1" ht="1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s="168" customFormat="1" ht="14.1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s="168" customFormat="1" ht="13.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s="168" customFormat="1" ht="12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s="168" customFormat="1" ht="14.1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s="168" customFormat="1" ht="14.1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s="168" customFormat="1" ht="14.1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s="168" customFormat="1" ht="14.1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s="168" customFormat="1" ht="14.1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s="168" customFormat="1" ht="1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s="168" customFormat="1" ht="14.1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s="168" customFormat="1" ht="13.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s="168" customFormat="1" ht="12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s="168" customFormat="1" ht="14.1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s="168" customFormat="1" ht="14.1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s="168" customFormat="1" ht="14.1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s="168" customFormat="1" ht="14.1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s="168" customFormat="1" ht="14.1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s="168" customFormat="1" ht="1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s="168" customFormat="1" ht="14.1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s="168" customFormat="1" ht="13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s="168" customFormat="1" ht="12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s="168" customFormat="1" ht="14.1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s="168" customFormat="1" ht="14.1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s="168" customFormat="1" ht="14.1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s="168" customFormat="1" ht="14.1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s="168" customFormat="1" ht="14.1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s="168" customFormat="1" ht="1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s="168" customFormat="1" ht="14.1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s="168" customFormat="1" ht="13.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s="168" customFormat="1" ht="12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s="168" customFormat="1" ht="14.1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s="168" customFormat="1" ht="14.1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s="168" customFormat="1" ht="14.1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s="168" customFormat="1" ht="14.1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s="168" customFormat="1" ht="14.1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s="168" customFormat="1" ht="1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s="168" customFormat="1" ht="14.1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s="168" customFormat="1" ht="13.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s="168" customFormat="1" ht="12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s="168" customFormat="1" ht="14.1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s="168" customFormat="1" ht="14.1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s="168" customFormat="1" ht="14.1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s="168" customFormat="1" ht="14.1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s="168" customFormat="1" ht="14.1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s="168" customFormat="1" ht="1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s="168" customFormat="1" ht="14.1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s="168" customFormat="1" ht="13.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s="168" customFormat="1" ht="12.7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s="168" customFormat="1" ht="14.1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s="168" customFormat="1" ht="14.1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s="168" customFormat="1" ht="14.1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s="168" customFormat="1" ht="14.1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s="168" customFormat="1" ht="14.1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s="168" customFormat="1" ht="1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s="168" customFormat="1" ht="14.1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s="168" customFormat="1" ht="13.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s="168" customFormat="1" ht="12.7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s="168" customFormat="1" ht="14.1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s="168" customFormat="1" ht="14.1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s="168" customFormat="1" ht="14.1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s="168" customFormat="1" ht="14.1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s="168" customFormat="1" ht="14.1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s="168" customFormat="1" ht="1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s="168" customFormat="1" ht="14.1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s="168" customFormat="1" ht="13.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s="168" customFormat="1" ht="12.7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s="168" customFormat="1" ht="14.1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41" s="168" customFormat="1" ht="14.1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41" s="168" customFormat="1" ht="14.1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1:41" s="168" customFormat="1" ht="14.1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1:41" s="168" customFormat="1" ht="14.1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1:41" s="168" customFormat="1" ht="1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41" s="168" customFormat="1" ht="14.1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41" s="168" customFormat="1" ht="13.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41" s="168" customFormat="1" ht="12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41" s="168" customFormat="1" ht="14.1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41" s="168" customFormat="1" ht="14.1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41" s="168" customFormat="1" ht="14.1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41" s="168" customFormat="1" ht="14.1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41" s="168" customFormat="1" ht="14.1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41" s="168" customFormat="1" ht="1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41" s="168" customFormat="1" ht="14.1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41" s="168" customFormat="1" ht="13.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41" s="168" customFormat="1" ht="12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41" s="168" customFormat="1" ht="18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41" s="168" customFormat="1" ht="18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41" s="168" customFormat="1" ht="18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41" s="168" customFormat="1" ht="18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41" s="168" customFormat="1" ht="18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41" s="168" customFormat="1" ht="18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41" s="168" customFormat="1" ht="18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41" s="168" customFormat="1" ht="13.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41" s="168" customFormat="1" ht="12.7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41" s="168" customFormat="1" ht="18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41" s="168" customFormat="1" ht="18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41" s="168" customFormat="1" ht="18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41" s="168" customFormat="1" ht="18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41" s="168" customFormat="1" ht="18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41" s="168" customFormat="1" ht="18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41" s="168" customFormat="1" ht="18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41" s="168" customFormat="1" ht="13.5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41" s="168" customFormat="1" ht="12.7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41" s="168" customFormat="1" ht="18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41" s="168" customFormat="1" ht="18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41" s="168" customFormat="1" ht="18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41" s="168" customFormat="1" ht="18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41" s="168" customFormat="1" ht="18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s="168" customFormat="1" ht="18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s="168" customFormat="1" ht="18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s="168" customFormat="1" ht="13.5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s="168" customFormat="1" ht="12.7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s="168" customFormat="1" ht="18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s="168" customFormat="1" ht="18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s="168" customFormat="1" ht="18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s="168" customFormat="1" ht="18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s="168" customFormat="1" ht="18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s="168" customFormat="1" ht="18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s="168" customFormat="1" ht="18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s="168" customFormat="1" ht="13.5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s="168" customFormat="1" ht="12.75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s="168" customFormat="1" ht="18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s="168" customFormat="1" ht="18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s="168" customFormat="1" ht="18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s="168" customFormat="1" ht="18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s="168" customFormat="1" ht="18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s="168" customFormat="1" ht="18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s="168" customFormat="1" ht="18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s="168" customFormat="1" ht="13.5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" s="168" customFormat="1" ht="12.7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" s="168" customFormat="1" ht="18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" s="168" customFormat="1" ht="18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" s="168" customFormat="1" ht="18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" s="168" customFormat="1" ht="18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" s="168" customFormat="1" ht="18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" s="168" customFormat="1" ht="18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" s="168" customFormat="1" ht="18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" s="168" customFormat="1" ht="13.5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" s="168" customFormat="1" ht="12.75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" s="168" customFormat="1" ht="18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" s="168" customFormat="1" ht="18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41" s="168" customFormat="1" ht="18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41" s="168" customFormat="1" ht="18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41" s="168" customFormat="1" ht="18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41" s="168" customFormat="1" ht="18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41" s="168" customFormat="1" ht="18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41" s="168" customFormat="1" ht="13.5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41" s="168" customFormat="1" ht="12.75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41" s="168" customFormat="1" ht="14.1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41" s="168" customFormat="1" ht="14.1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41" s="168" customFormat="1" ht="14.1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41" s="168" customFormat="1" ht="14.1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41" s="168" customFormat="1" ht="14.1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41" s="168" customFormat="1" ht="15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1:41" s="168" customFormat="1" ht="14.1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1:41" s="168" customFormat="1" ht="13.5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1:41" s="168" customFormat="1" ht="12.75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41" s="168" customFormat="1" ht="14.1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41" s="168" customFormat="1" ht="14.1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41" s="168" customFormat="1" ht="14.1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41" s="168" customFormat="1" ht="14.1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41" s="168" customFormat="1" ht="14.1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1:41" s="168" customFormat="1" ht="15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1:41" s="168" customFormat="1" ht="14.1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1:41" s="168" customFormat="1" ht="13.5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1:41" s="168" customFormat="1" ht="12.75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41" s="168" customFormat="1" ht="18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41" s="168" customFormat="1" ht="18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41" s="168" customFormat="1" ht="18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41" s="168" customFormat="1" ht="18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41" s="168" customFormat="1" ht="18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1:41" s="168" customFormat="1" ht="18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1:41" s="168" customFormat="1" ht="18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1:41" s="168" customFormat="1" ht="13.5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1:41" s="168" customFormat="1" ht="12.75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1:41" s="168" customFormat="1" ht="18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1:41" s="168" customFormat="1" ht="18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1:41" s="168" customFormat="1" ht="18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1:41" s="168" customFormat="1" ht="18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1:41" s="168" customFormat="1" ht="18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1:41" s="168" customFormat="1" ht="18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1:41" s="168" customFormat="1" ht="18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1:41" s="168" customFormat="1" ht="13.5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1:41" s="168" customFormat="1" ht="12.75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1:41" s="168" customFormat="1" ht="18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1:41" s="168" customFormat="1" ht="18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1:41" s="168" customFormat="1" ht="18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1:41" s="168" customFormat="1" ht="18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1:41" s="168" customFormat="1" ht="18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1:41" s="168" customFormat="1" ht="18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1:41" s="168" customFormat="1" ht="18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1:41" s="168" customFormat="1" ht="13.5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1:41" s="168" customFormat="1" ht="12.75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1:41" s="168" customFormat="1" ht="18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1:41" s="168" customFormat="1" ht="18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1:41" s="168" customFormat="1" ht="18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1:41" s="168" customFormat="1" ht="18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1:41" s="168" customFormat="1" ht="18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41" s="168" customFormat="1" ht="18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1:41" s="168" customFormat="1" ht="18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1:41" s="168" customFormat="1" ht="13.5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1:41" s="168" customFormat="1" ht="12.75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1:41" s="168" customFormat="1" ht="18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41" s="168" customFormat="1" ht="18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41" s="168" customFormat="1" ht="18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s="168" customFormat="1" ht="18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s="168" customFormat="1" ht="18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s="168" customFormat="1" ht="18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s="168" customFormat="1" ht="18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s="168" customFormat="1" ht="13.5" customHeight="1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s="168" customFormat="1" ht="12.75" customHeight="1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s="168" customFormat="1" ht="18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s="168" customFormat="1" ht="18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s="168" customFormat="1" ht="18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s="168" customFormat="1" ht="18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s="168" customFormat="1" ht="18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s="168" customFormat="1" ht="18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s="168" customFormat="1" ht="18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s="168" customFormat="1" ht="13.5" customHeigh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s="168" customFormat="1" ht="12.75" customHeigh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s="168" customFormat="1" ht="18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s="168" customFormat="1" ht="18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s="168" customFormat="1" ht="18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s="168" customFormat="1" ht="18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s="168" customFormat="1" ht="18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s="168" customFormat="1" ht="18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s="168" customFormat="1" ht="18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s="168" customFormat="1" ht="13.5" customHeight="1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s="168" customFormat="1" ht="12.75" customHeight="1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s="168" customFormat="1" ht="18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s="168" customFormat="1" ht="18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s="168" customFormat="1" ht="18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s="168" customFormat="1" ht="18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s="168" customFormat="1" ht="18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s="168" customFormat="1" ht="18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s="168" customFormat="1" ht="18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s="168" customFormat="1" ht="13.5" customHeigh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s="168" customFormat="1" ht="12.75" customHeigh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s="168" customFormat="1" ht="18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s="168" customFormat="1" ht="18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s="168" customFormat="1" ht="18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s="168" customFormat="1" ht="18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s="168" customFormat="1" ht="18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s="168" customFormat="1" ht="18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s="168" customFormat="1" ht="18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s="168" customFormat="1" ht="13.5" customHeigh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s="168" customFormat="1" ht="12.75" customHeigh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s="168" customFormat="1" ht="18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s="168" customFormat="1" ht="18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s="168" customFormat="1" ht="18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41" s="168" customFormat="1" ht="18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41" s="168" customFormat="1" ht="18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41" s="168" customFormat="1" ht="18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41" s="168" customFormat="1" ht="18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41" s="168" customFormat="1" ht="18">
      <c r="E402" s="189"/>
      <c r="F402" s="189"/>
      <c r="G402" s="189"/>
      <c r="H402" s="189"/>
      <c r="J402" s="193"/>
      <c r="K402" s="193"/>
      <c r="Y402" s="195"/>
      <c r="AO402" s="5"/>
    </row>
    <row r="403" spans="1:41" s="168" customFormat="1" ht="18">
      <c r="E403" s="189"/>
      <c r="F403" s="189"/>
      <c r="G403" s="189"/>
      <c r="H403" s="189"/>
      <c r="J403" s="193"/>
      <c r="K403" s="193"/>
      <c r="Y403" s="195"/>
      <c r="AO403" s="5"/>
    </row>
    <row r="404" spans="1:41" s="168" customFormat="1" ht="18">
      <c r="E404" s="189"/>
      <c r="F404" s="189"/>
      <c r="G404" s="189"/>
      <c r="H404" s="189"/>
      <c r="J404" s="193"/>
      <c r="K404" s="193"/>
      <c r="Y404" s="195"/>
      <c r="AO404" s="5"/>
    </row>
    <row r="405" spans="1:41" s="168" customFormat="1" ht="18">
      <c r="E405" s="189"/>
      <c r="F405" s="189"/>
      <c r="G405" s="189"/>
      <c r="H405" s="189"/>
      <c r="J405" s="193"/>
      <c r="K405" s="193"/>
      <c r="Y405" s="195"/>
      <c r="AO405" s="5"/>
    </row>
    <row r="406" spans="1:41" s="168" customFormat="1" ht="18">
      <c r="E406" s="189"/>
      <c r="F406" s="189"/>
      <c r="G406" s="189"/>
      <c r="H406" s="189"/>
      <c r="J406" s="193"/>
      <c r="K406" s="193"/>
      <c r="Y406" s="195"/>
      <c r="AO406" s="5"/>
    </row>
    <row r="407" spans="1:41" s="168" customFormat="1" ht="18">
      <c r="E407" s="189"/>
      <c r="F407" s="189"/>
      <c r="G407" s="189"/>
      <c r="H407" s="189"/>
      <c r="J407" s="193"/>
      <c r="K407" s="193"/>
      <c r="Y407" s="195"/>
      <c r="AO407" s="5"/>
    </row>
    <row r="408" spans="1:41" s="168" customFormat="1" ht="18">
      <c r="E408" s="189"/>
      <c r="F408" s="189"/>
      <c r="G408" s="189"/>
      <c r="H408" s="189"/>
      <c r="J408" s="193"/>
      <c r="K408" s="193"/>
      <c r="Y408" s="195"/>
      <c r="AO408" s="5"/>
    </row>
    <row r="409" spans="1:41" s="168" customFormat="1" ht="18">
      <c r="E409" s="189"/>
      <c r="F409" s="189"/>
      <c r="G409" s="189"/>
      <c r="H409" s="189"/>
      <c r="J409" s="193"/>
      <c r="K409" s="193"/>
      <c r="Y409" s="195"/>
      <c r="AO409" s="5"/>
    </row>
    <row r="410" spans="1:41" s="168" customFormat="1" ht="18">
      <c r="E410" s="189"/>
      <c r="F410" s="189"/>
      <c r="G410" s="189"/>
      <c r="H410" s="189"/>
      <c r="J410" s="193"/>
      <c r="K410" s="193"/>
      <c r="Y410" s="195"/>
      <c r="AO410" s="5"/>
    </row>
    <row r="411" spans="1:41" s="168" customFormat="1" ht="18">
      <c r="E411" s="189"/>
      <c r="F411" s="189"/>
      <c r="G411" s="189"/>
      <c r="H411" s="189"/>
      <c r="J411" s="193"/>
      <c r="K411" s="193"/>
      <c r="Y411" s="196"/>
      <c r="AO411" s="5"/>
    </row>
    <row r="412" spans="1:41" s="168" customFormat="1" ht="18">
      <c r="E412" s="189"/>
      <c r="F412" s="189"/>
      <c r="G412" s="189"/>
      <c r="H412" s="189"/>
      <c r="J412" s="193"/>
      <c r="K412" s="193"/>
      <c r="Y412" s="196"/>
      <c r="AO412" s="5"/>
    </row>
    <row r="413" spans="1:41" s="168" customFormat="1" ht="18">
      <c r="E413" s="189"/>
      <c r="F413" s="189"/>
      <c r="G413" s="189"/>
      <c r="H413" s="189"/>
      <c r="J413" s="193"/>
      <c r="K413" s="193"/>
      <c r="Y413" s="196"/>
      <c r="AO413" s="5"/>
    </row>
    <row r="414" spans="1:41" s="168" customFormat="1" ht="18">
      <c r="E414" s="189"/>
      <c r="F414" s="189"/>
      <c r="G414" s="189"/>
      <c r="H414" s="189"/>
      <c r="J414" s="193"/>
      <c r="K414" s="193"/>
      <c r="Y414" s="196"/>
      <c r="AO414" s="5"/>
    </row>
    <row r="415" spans="1:41" s="168" customFormat="1" ht="18">
      <c r="E415" s="189"/>
      <c r="F415" s="189"/>
      <c r="G415" s="189"/>
      <c r="H415" s="189"/>
      <c r="J415" s="193"/>
      <c r="K415" s="193"/>
      <c r="Y415" s="196"/>
      <c r="AO415" s="5"/>
    </row>
    <row r="416" spans="1:41" s="168" customFormat="1" ht="18">
      <c r="E416" s="189"/>
      <c r="F416" s="189"/>
      <c r="G416" s="189"/>
      <c r="H416" s="189"/>
      <c r="J416" s="193"/>
      <c r="K416" s="193"/>
      <c r="Y416" s="196"/>
      <c r="AO416" s="5"/>
    </row>
    <row r="417" spans="5:41" s="168" customFormat="1" ht="18">
      <c r="E417" s="189"/>
      <c r="F417" s="189"/>
      <c r="G417" s="189"/>
      <c r="H417" s="189"/>
      <c r="J417" s="193"/>
      <c r="K417" s="193"/>
      <c r="Y417" s="196"/>
      <c r="AO417" s="5"/>
    </row>
    <row r="418" spans="5:41" s="168" customFormat="1" ht="18">
      <c r="E418" s="189"/>
      <c r="F418" s="189"/>
      <c r="G418" s="189"/>
      <c r="H418" s="189"/>
      <c r="J418" s="193"/>
      <c r="K418" s="193"/>
      <c r="Y418" s="196"/>
      <c r="AO418" s="5"/>
    </row>
    <row r="419" spans="5:41" s="168" customFormat="1" ht="18">
      <c r="E419" s="189"/>
      <c r="F419" s="189"/>
      <c r="G419" s="189"/>
      <c r="H419" s="189"/>
      <c r="J419" s="193"/>
      <c r="K419" s="193"/>
      <c r="Y419" s="196"/>
      <c r="AO419" s="5"/>
    </row>
    <row r="420" spans="5:41" s="168" customFormat="1" ht="18">
      <c r="E420" s="189"/>
      <c r="F420" s="189"/>
      <c r="G420" s="189"/>
      <c r="H420" s="189"/>
      <c r="J420" s="193"/>
      <c r="K420" s="193"/>
      <c r="Y420" s="196"/>
      <c r="AO420" s="5"/>
    </row>
    <row r="421" spans="5:41" s="168" customFormat="1" ht="18">
      <c r="E421" s="189"/>
      <c r="F421" s="189"/>
      <c r="G421" s="189"/>
      <c r="H421" s="189"/>
      <c r="J421" s="193"/>
      <c r="K421" s="193"/>
      <c r="Y421" s="196"/>
      <c r="AO421" s="5"/>
    </row>
    <row r="422" spans="5:41" s="168" customFormat="1" ht="18">
      <c r="E422" s="189"/>
      <c r="F422" s="189"/>
      <c r="G422" s="189"/>
      <c r="H422" s="189"/>
      <c r="J422" s="193"/>
      <c r="K422" s="193"/>
      <c r="Y422" s="196"/>
      <c r="AO422" s="5"/>
    </row>
    <row r="423" spans="5:41" s="168" customFormat="1" ht="18">
      <c r="E423" s="189"/>
      <c r="F423" s="189"/>
      <c r="G423" s="189"/>
      <c r="H423" s="189"/>
      <c r="J423" s="193"/>
      <c r="K423" s="193"/>
      <c r="Y423" s="196"/>
      <c r="AO423" s="5"/>
    </row>
  </sheetData>
  <mergeCells count="356">
    <mergeCell ref="C42:C50"/>
    <mergeCell ref="C51:C59"/>
    <mergeCell ref="C60:C68"/>
    <mergeCell ref="C69:C77"/>
    <mergeCell ref="C87:C95"/>
    <mergeCell ref="C105:C113"/>
    <mergeCell ref="D42:D50"/>
    <mergeCell ref="D51:D59"/>
    <mergeCell ref="D60:D68"/>
    <mergeCell ref="D69:D77"/>
    <mergeCell ref="D78:D86"/>
    <mergeCell ref="D87:D95"/>
    <mergeCell ref="D96:D104"/>
    <mergeCell ref="D105:D113"/>
    <mergeCell ref="E60:E68"/>
    <mergeCell ref="F60:F68"/>
    <mergeCell ref="G42:G50"/>
    <mergeCell ref="H42:H50"/>
    <mergeCell ref="H69:H77"/>
    <mergeCell ref="AB33:AB41"/>
    <mergeCell ref="AC33:AC41"/>
    <mergeCell ref="C24:C32"/>
    <mergeCell ref="C33:C41"/>
    <mergeCell ref="AB24:AB32"/>
    <mergeCell ref="AC24:AC32"/>
    <mergeCell ref="AD24:AD32"/>
    <mergeCell ref="AE24:AE32"/>
    <mergeCell ref="AO24:AO32"/>
    <mergeCell ref="Q25:Q29"/>
    <mergeCell ref="AG25:AG29"/>
    <mergeCell ref="S31:W31"/>
    <mergeCell ref="AI31:AM31"/>
    <mergeCell ref="J24:J32"/>
    <mergeCell ref="K24:K32"/>
    <mergeCell ref="L24:L32"/>
    <mergeCell ref="M24:M32"/>
    <mergeCell ref="N24:N32"/>
    <mergeCell ref="O24:O32"/>
    <mergeCell ref="Z24:Z32"/>
    <mergeCell ref="AA24:AA32"/>
    <mergeCell ref="J33:J41"/>
    <mergeCell ref="K33:K41"/>
    <mergeCell ref="L33:L41"/>
    <mergeCell ref="M33:M41"/>
    <mergeCell ref="N33:N41"/>
    <mergeCell ref="O33:O41"/>
    <mergeCell ref="Z33:Z41"/>
    <mergeCell ref="AA33:AA41"/>
    <mergeCell ref="S22:W22"/>
    <mergeCell ref="Q16:Q20"/>
    <mergeCell ref="A33:A41"/>
    <mergeCell ref="B33:B41"/>
    <mergeCell ref="E33:E41"/>
    <mergeCell ref="F33:F41"/>
    <mergeCell ref="G33:G41"/>
    <mergeCell ref="H33:H41"/>
    <mergeCell ref="I33:I41"/>
    <mergeCell ref="A24:A32"/>
    <mergeCell ref="B24:B32"/>
    <mergeCell ref="E24:E32"/>
    <mergeCell ref="F24:F32"/>
    <mergeCell ref="D15:D23"/>
    <mergeCell ref="D24:D32"/>
    <mergeCell ref="D33:D41"/>
    <mergeCell ref="Y15:Y23"/>
    <mergeCell ref="Y24:Y32"/>
    <mergeCell ref="Y33:Y41"/>
    <mergeCell ref="AG61:AG65"/>
    <mergeCell ref="S67:W67"/>
    <mergeCell ref="AI67:AM67"/>
    <mergeCell ref="J60:J68"/>
    <mergeCell ref="K60:K68"/>
    <mergeCell ref="L60:L68"/>
    <mergeCell ref="M60:M68"/>
    <mergeCell ref="N60:N68"/>
    <mergeCell ref="O60:O68"/>
    <mergeCell ref="Z60:Z68"/>
    <mergeCell ref="AA60:AA68"/>
    <mergeCell ref="A60:A68"/>
    <mergeCell ref="B60:B68"/>
    <mergeCell ref="A42:A50"/>
    <mergeCell ref="AO15:AO23"/>
    <mergeCell ref="AG16:AG20"/>
    <mergeCell ref="AI22:AM22"/>
    <mergeCell ref="J15:J23"/>
    <mergeCell ref="K15:K23"/>
    <mergeCell ref="L15:L23"/>
    <mergeCell ref="M15:M23"/>
    <mergeCell ref="N15:N23"/>
    <mergeCell ref="O15:O23"/>
    <mergeCell ref="Z15:Z23"/>
    <mergeCell ref="AA15:AA23"/>
    <mergeCell ref="AD33:AD41"/>
    <mergeCell ref="AE33:AE41"/>
    <mergeCell ref="AO33:AO41"/>
    <mergeCell ref="Q34:Q38"/>
    <mergeCell ref="AG34:AG38"/>
    <mergeCell ref="S40:W40"/>
    <mergeCell ref="AI40:AM40"/>
    <mergeCell ref="O78:O86"/>
    <mergeCell ref="M96:M104"/>
    <mergeCell ref="N96:N104"/>
    <mergeCell ref="O96:O104"/>
    <mergeCell ref="S103:W103"/>
    <mergeCell ref="AO78:AO86"/>
    <mergeCell ref="Q79:Q83"/>
    <mergeCell ref="A15:A23"/>
    <mergeCell ref="B15:B23"/>
    <mergeCell ref="C15:C23"/>
    <mergeCell ref="E15:E23"/>
    <mergeCell ref="F15:F23"/>
    <mergeCell ref="G15:G23"/>
    <mergeCell ref="H15:H23"/>
    <mergeCell ref="I15:I23"/>
    <mergeCell ref="G24:G32"/>
    <mergeCell ref="H24:H32"/>
    <mergeCell ref="I24:I32"/>
    <mergeCell ref="AB15:AB23"/>
    <mergeCell ref="AC15:AC23"/>
    <mergeCell ref="AD15:AD23"/>
    <mergeCell ref="AE15:AE23"/>
    <mergeCell ref="AE60:AE68"/>
    <mergeCell ref="A51:A59"/>
    <mergeCell ref="B51:B59"/>
    <mergeCell ref="E51:E59"/>
    <mergeCell ref="F51:F59"/>
    <mergeCell ref="G51:G59"/>
    <mergeCell ref="H51:H59"/>
    <mergeCell ref="I51:I59"/>
    <mergeCell ref="AB42:AB50"/>
    <mergeCell ref="AC42:AC50"/>
    <mergeCell ref="AD42:AD50"/>
    <mergeCell ref="AE42:AE50"/>
    <mergeCell ref="AO42:AO50"/>
    <mergeCell ref="Q43:Q47"/>
    <mergeCell ref="AG43:AG47"/>
    <mergeCell ref="S49:W49"/>
    <mergeCell ref="AI49:AM49"/>
    <mergeCell ref="J42:J50"/>
    <mergeCell ref="K42:K50"/>
    <mergeCell ref="L42:L50"/>
    <mergeCell ref="M42:M50"/>
    <mergeCell ref="N42:N50"/>
    <mergeCell ref="O42:O50"/>
    <mergeCell ref="Z42:Z50"/>
    <mergeCell ref="B42:B50"/>
    <mergeCell ref="AE51:AE59"/>
    <mergeCell ref="AO51:AO59"/>
    <mergeCell ref="Q52:Q56"/>
    <mergeCell ref="AG52:AG56"/>
    <mergeCell ref="S58:W58"/>
    <mergeCell ref="AI58:AM58"/>
    <mergeCell ref="J51:J59"/>
    <mergeCell ref="K51:K59"/>
    <mergeCell ref="I42:I50"/>
    <mergeCell ref="E42:E50"/>
    <mergeCell ref="F42:F50"/>
    <mergeCell ref="G60:G68"/>
    <mergeCell ref="H60:H68"/>
    <mergeCell ref="I60:I68"/>
    <mergeCell ref="AB51:AB59"/>
    <mergeCell ref="AC51:AC59"/>
    <mergeCell ref="AD51:AD59"/>
    <mergeCell ref="AB60:AB68"/>
    <mergeCell ref="N51:N59"/>
    <mergeCell ref="O51:O59"/>
    <mergeCell ref="Z51:Z59"/>
    <mergeCell ref="AA51:AA59"/>
    <mergeCell ref="AB69:AB77"/>
    <mergeCell ref="AC69:AC77"/>
    <mergeCell ref="AD69:AD77"/>
    <mergeCell ref="AC60:AC68"/>
    <mergeCell ref="AD60:AD68"/>
    <mergeCell ref="L51:L59"/>
    <mergeCell ref="M51:M59"/>
    <mergeCell ref="A7:A13"/>
    <mergeCell ref="B7:B13"/>
    <mergeCell ref="K7:K13"/>
    <mergeCell ref="L7:L13"/>
    <mergeCell ref="M7:O7"/>
    <mergeCell ref="P7:X13"/>
    <mergeCell ref="M8:O8"/>
    <mergeCell ref="E9:E13"/>
    <mergeCell ref="F9:F13"/>
    <mergeCell ref="G9:G13"/>
    <mergeCell ref="H9:H13"/>
    <mergeCell ref="I7:I13"/>
    <mergeCell ref="M9:M11"/>
    <mergeCell ref="N9:N11"/>
    <mergeCell ref="O9:O11"/>
    <mergeCell ref="C7:C13"/>
    <mergeCell ref="Z9:Z13"/>
    <mergeCell ref="J7:J13"/>
    <mergeCell ref="M12:M13"/>
    <mergeCell ref="N12:N13"/>
    <mergeCell ref="O12:O13"/>
    <mergeCell ref="E7:H8"/>
    <mergeCell ref="D7:D13"/>
    <mergeCell ref="Y7:Y13"/>
    <mergeCell ref="AF7:AN13"/>
    <mergeCell ref="AF14:AN14"/>
    <mergeCell ref="AA105:AA113"/>
    <mergeCell ref="AB105:AB113"/>
    <mergeCell ref="AC105:AC113"/>
    <mergeCell ref="AD105:AD113"/>
    <mergeCell ref="AD96:AD104"/>
    <mergeCell ref="AE96:AE104"/>
    <mergeCell ref="Z78:Z86"/>
    <mergeCell ref="AO69:AO77"/>
    <mergeCell ref="AG70:AG74"/>
    <mergeCell ref="AI76:AM76"/>
    <mergeCell ref="Z96:Z104"/>
    <mergeCell ref="AA96:AA104"/>
    <mergeCell ref="AB96:AB104"/>
    <mergeCell ref="AC96:AC104"/>
    <mergeCell ref="AE69:AE77"/>
    <mergeCell ref="A1:E5"/>
    <mergeCell ref="F1:Y4"/>
    <mergeCell ref="F5:Y5"/>
    <mergeCell ref="AC2:AD4"/>
    <mergeCell ref="AC6:AD6"/>
    <mergeCell ref="AL1:AO1"/>
    <mergeCell ref="AL5:AO5"/>
    <mergeCell ref="AE5:AK5"/>
    <mergeCell ref="AE1:AK1"/>
    <mergeCell ref="AE2:AK4"/>
    <mergeCell ref="AL2:AO4"/>
    <mergeCell ref="AE6:AK6"/>
    <mergeCell ref="AL6:AO6"/>
    <mergeCell ref="AC5:AD5"/>
    <mergeCell ref="AC1:AD1"/>
    <mergeCell ref="AA1:AB1"/>
    <mergeCell ref="AA2:AB2"/>
    <mergeCell ref="AA3:AB3"/>
    <mergeCell ref="AA4:AB4"/>
    <mergeCell ref="AA5:AB5"/>
    <mergeCell ref="AC8:AE8"/>
    <mergeCell ref="AO7:AO13"/>
    <mergeCell ref="AC9:AC11"/>
    <mergeCell ref="AD9:AD11"/>
    <mergeCell ref="AE9:AE11"/>
    <mergeCell ref="AA7:AA13"/>
    <mergeCell ref="AB7:AB13"/>
    <mergeCell ref="AC7:AE7"/>
    <mergeCell ref="Z7:Z8"/>
    <mergeCell ref="J69:J77"/>
    <mergeCell ref="K69:K77"/>
    <mergeCell ref="L69:L77"/>
    <mergeCell ref="M69:M77"/>
    <mergeCell ref="N69:N77"/>
    <mergeCell ref="O69:O77"/>
    <mergeCell ref="Z69:Z77"/>
    <mergeCell ref="AA69:AA77"/>
    <mergeCell ref="Q70:Q74"/>
    <mergeCell ref="S76:W76"/>
    <mergeCell ref="Q97:Q101"/>
    <mergeCell ref="AA78:AA86"/>
    <mergeCell ref="AB78:AB86"/>
    <mergeCell ref="A105:A113"/>
    <mergeCell ref="J87:J95"/>
    <mergeCell ref="K87:K95"/>
    <mergeCell ref="AC78:AC86"/>
    <mergeCell ref="AD78:AD86"/>
    <mergeCell ref="N105:N113"/>
    <mergeCell ref="O105:O113"/>
    <mergeCell ref="Z105:Z113"/>
    <mergeCell ref="AE78:AE86"/>
    <mergeCell ref="M87:M95"/>
    <mergeCell ref="A69:A77"/>
    <mergeCell ref="B69:B77"/>
    <mergeCell ref="E69:E77"/>
    <mergeCell ref="F69:F77"/>
    <mergeCell ref="G69:G77"/>
    <mergeCell ref="I69:I77"/>
    <mergeCell ref="G105:G113"/>
    <mergeCell ref="H105:H113"/>
    <mergeCell ref="I105:I113"/>
    <mergeCell ref="J105:J113"/>
    <mergeCell ref="K105:K113"/>
    <mergeCell ref="L105:L113"/>
    <mergeCell ref="M105:M113"/>
    <mergeCell ref="AE105:AE113"/>
    <mergeCell ref="AG79:AG83"/>
    <mergeCell ref="S85:W85"/>
    <mergeCell ref="AI85:AM85"/>
    <mergeCell ref="A78:A86"/>
    <mergeCell ref="B78:B86"/>
    <mergeCell ref="C78:C86"/>
    <mergeCell ref="E78:E86"/>
    <mergeCell ref="F78:F86"/>
    <mergeCell ref="G78:G86"/>
    <mergeCell ref="H78:H86"/>
    <mergeCell ref="I78:I86"/>
    <mergeCell ref="J78:J86"/>
    <mergeCell ref="K78:K86"/>
    <mergeCell ref="L78:L86"/>
    <mergeCell ref="M78:M86"/>
    <mergeCell ref="N78:N86"/>
    <mergeCell ref="N87:N95"/>
    <mergeCell ref="O87:O95"/>
    <mergeCell ref="Z87:Z95"/>
    <mergeCell ref="AA87:AA95"/>
    <mergeCell ref="AB87:AB95"/>
    <mergeCell ref="AC87:AC95"/>
    <mergeCell ref="AD87:AD95"/>
    <mergeCell ref="AE87:AE95"/>
    <mergeCell ref="J96:J104"/>
    <mergeCell ref="K96:K104"/>
    <mergeCell ref="E105:E113"/>
    <mergeCell ref="F105:F113"/>
    <mergeCell ref="AO87:AO95"/>
    <mergeCell ref="Q88:Q92"/>
    <mergeCell ref="AG88:AG92"/>
    <mergeCell ref="S94:W94"/>
    <mergeCell ref="AI94:AM94"/>
    <mergeCell ref="AO96:AO104"/>
    <mergeCell ref="AG97:AG101"/>
    <mergeCell ref="AI103:AM103"/>
    <mergeCell ref="A96:A104"/>
    <mergeCell ref="B96:B104"/>
    <mergeCell ref="C96:C104"/>
    <mergeCell ref="E96:E104"/>
    <mergeCell ref="F96:F104"/>
    <mergeCell ref="G96:G104"/>
    <mergeCell ref="H96:H104"/>
    <mergeCell ref="I96:I104"/>
    <mergeCell ref="L96:L104"/>
    <mergeCell ref="A87:A95"/>
    <mergeCell ref="B87:B95"/>
    <mergeCell ref="E87:E95"/>
    <mergeCell ref="F87:F95"/>
    <mergeCell ref="G87:G95"/>
    <mergeCell ref="H87:H95"/>
    <mergeCell ref="I87:I95"/>
    <mergeCell ref="L87:L95"/>
    <mergeCell ref="AO105:AO113"/>
    <mergeCell ref="Q106:Q110"/>
    <mergeCell ref="AG106:AG110"/>
    <mergeCell ref="S112:W112"/>
    <mergeCell ref="AI112:AM112"/>
    <mergeCell ref="B105:B113"/>
    <mergeCell ref="Y42:Y50"/>
    <mergeCell ref="Y105:Y113"/>
    <mergeCell ref="Y60:Y68"/>
    <mergeCell ref="AO60:AO68"/>
    <mergeCell ref="Q61:Q65"/>
    <mergeCell ref="Y69:Y77"/>
    <mergeCell ref="Y78:Y86"/>
    <mergeCell ref="Y87:Y95"/>
    <mergeCell ref="Y96:Y104"/>
    <mergeCell ref="Y51:Y59"/>
    <mergeCell ref="AC12:AC13"/>
    <mergeCell ref="P14:X14"/>
    <mergeCell ref="AD12:AD13"/>
    <mergeCell ref="AE12:AE13"/>
    <mergeCell ref="AA42:AA50"/>
  </mergeCells>
  <phoneticPr fontId="45" type="noConversion"/>
  <conditionalFormatting sqref="L15:L113">
    <cfRule type="containsText" dxfId="3" priority="717" operator="containsText" text="RISIKO">
      <formula>NOT(ISERROR(SEARCH("RISIKO",L15)))</formula>
    </cfRule>
    <cfRule type="containsText" dxfId="2" priority="718" operator="containsText" text="PELUANG">
      <formula>NOT(ISERROR(SEARCH("PELUANG",L15)))</formula>
    </cfRule>
  </conditionalFormatting>
  <conditionalFormatting sqref="D15:D113">
    <cfRule type="containsText" dxfId="1" priority="3" operator="containsText" text="NON-RUTIN">
      <formula>NOT(ISERROR(SEARCH("NON-RUTIN",D15)))</formula>
    </cfRule>
    <cfRule type="containsText" dxfId="0" priority="4" operator="containsText" text="RUTIN">
      <formula>NOT(ISERROR(SEARCH("RUTIN",D15)))</formula>
    </cfRule>
  </conditionalFormatting>
  <dataValidations count="4">
    <dataValidation type="list" allowBlank="1" showInputMessage="1" showErrorMessage="1" sqref="I15 I24:I401" xr:uid="{00000000-0002-0000-0000-000000000000}">
      <formula1>"INTERNAL, EKSTERNAL"</formula1>
    </dataValidation>
    <dataValidation type="list" allowBlank="1" showInputMessage="1" showErrorMessage="1" sqref="L15:L401" xr:uid="{00000000-0002-0000-0000-000001000000}">
      <formula1>"RISIKO, PELUANG"</formula1>
    </dataValidation>
    <dataValidation type="list" allowBlank="1" showInputMessage="1" showErrorMessage="1" sqref="AA15:AA401" xr:uid="{00000000-0002-0000-0000-000002000000}">
      <formula1>"DITERIMA, DITURUNKAN, DIHILANGKAN, DIPINDAHKAN"</formula1>
    </dataValidation>
    <dataValidation type="list" allowBlank="1" showInputMessage="1" showErrorMessage="1" sqref="D15:D401" xr:uid="{00000000-0002-0000-0000-000003000000}">
      <formula1>"RUTIN, NON-RUTIN"</formula1>
    </dataValidation>
  </dataValidations>
  <pageMargins left="0.75" right="0.75" top="1" bottom="1" header="0.3" footer="0.3"/>
  <pageSetup paperSize="5"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30"/>
  <sheetViews>
    <sheetView zoomScale="80" zoomScaleNormal="80" zoomScaleSheetLayoutView="80" workbookViewId="0">
      <selection activeCell="D20" sqref="D20"/>
    </sheetView>
  </sheetViews>
  <sheetFormatPr defaultColWidth="8.85546875" defaultRowHeight="15"/>
  <cols>
    <col min="1" max="1" width="8.85546875" style="197"/>
    <col min="2" max="2" width="4.42578125" style="199" customWidth="1"/>
    <col min="3" max="3" width="11.140625" style="198" bestFit="1" customWidth="1"/>
    <col min="4" max="4" width="82.28515625" style="197" customWidth="1"/>
    <col min="5" max="16384" width="8.85546875" style="197"/>
  </cols>
  <sheetData>
    <row r="4" spans="2:11" ht="18.75">
      <c r="B4" s="208" t="s">
        <v>26</v>
      </c>
      <c r="C4" s="207" t="s">
        <v>320</v>
      </c>
      <c r="D4" s="207" t="s">
        <v>321</v>
      </c>
    </row>
    <row r="5" spans="2:11">
      <c r="B5" s="203">
        <v>1</v>
      </c>
      <c r="C5" s="203"/>
      <c r="D5" s="202" t="s">
        <v>322</v>
      </c>
    </row>
    <row r="6" spans="2:11" ht="18.75">
      <c r="B6" s="203">
        <v>2</v>
      </c>
      <c r="C6" s="203" t="s">
        <v>15</v>
      </c>
      <c r="D6" s="202" t="s">
        <v>323</v>
      </c>
      <c r="G6" s="301" t="s">
        <v>413</v>
      </c>
      <c r="H6" s="301"/>
      <c r="I6" s="301"/>
      <c r="J6" s="301"/>
      <c r="K6" s="301"/>
    </row>
    <row r="7" spans="2:11" ht="18.75">
      <c r="B7" s="203">
        <v>3</v>
      </c>
      <c r="C7" s="203" t="s">
        <v>16</v>
      </c>
      <c r="D7" s="202" t="s">
        <v>414</v>
      </c>
      <c r="G7" s="206"/>
      <c r="H7" s="206"/>
      <c r="I7" s="206"/>
      <c r="J7" s="206"/>
      <c r="K7" s="206"/>
    </row>
    <row r="8" spans="2:11">
      <c r="B8" s="203">
        <v>4</v>
      </c>
      <c r="C8" s="203" t="s">
        <v>415</v>
      </c>
      <c r="D8" s="202" t="s">
        <v>324</v>
      </c>
    </row>
    <row r="9" spans="2:11">
      <c r="B9" s="203">
        <v>5</v>
      </c>
      <c r="C9" s="203" t="s">
        <v>445</v>
      </c>
      <c r="D9" s="202" t="s">
        <v>444</v>
      </c>
    </row>
    <row r="10" spans="2:11">
      <c r="B10" s="203">
        <v>6</v>
      </c>
      <c r="C10" s="203" t="s">
        <v>443</v>
      </c>
      <c r="D10" s="202" t="s">
        <v>442</v>
      </c>
    </row>
    <row r="11" spans="2:11">
      <c r="B11" s="203">
        <v>7</v>
      </c>
      <c r="C11" s="203" t="s">
        <v>325</v>
      </c>
      <c r="D11" s="202" t="s">
        <v>416</v>
      </c>
    </row>
    <row r="12" spans="2:11" ht="30">
      <c r="B12" s="203">
        <v>8</v>
      </c>
      <c r="C12" s="203" t="s">
        <v>326</v>
      </c>
      <c r="D12" s="202" t="s">
        <v>327</v>
      </c>
    </row>
    <row r="13" spans="2:11" ht="30">
      <c r="B13" s="203">
        <v>9</v>
      </c>
      <c r="C13" s="203" t="s">
        <v>328</v>
      </c>
      <c r="D13" s="202" t="s">
        <v>417</v>
      </c>
    </row>
    <row r="14" spans="2:11">
      <c r="B14" s="203">
        <v>10</v>
      </c>
      <c r="C14" s="203" t="s">
        <v>330</v>
      </c>
      <c r="D14" s="202" t="s">
        <v>418</v>
      </c>
    </row>
    <row r="15" spans="2:11">
      <c r="B15" s="203">
        <v>11</v>
      </c>
      <c r="C15" s="203" t="s">
        <v>332</v>
      </c>
      <c r="D15" s="202" t="s">
        <v>329</v>
      </c>
    </row>
    <row r="16" spans="2:11">
      <c r="B16" s="203">
        <v>12</v>
      </c>
      <c r="C16" s="203" t="s">
        <v>333</v>
      </c>
      <c r="D16" s="202" t="s">
        <v>331</v>
      </c>
    </row>
    <row r="17" spans="2:4">
      <c r="B17" s="203">
        <v>13</v>
      </c>
      <c r="C17" s="203" t="s">
        <v>335</v>
      </c>
      <c r="D17" s="202" t="s">
        <v>420</v>
      </c>
    </row>
    <row r="18" spans="2:4" ht="30">
      <c r="B18" s="203">
        <v>14</v>
      </c>
      <c r="C18" s="203" t="s">
        <v>419</v>
      </c>
      <c r="D18" s="202" t="s">
        <v>422</v>
      </c>
    </row>
    <row r="19" spans="2:4">
      <c r="B19" s="203">
        <v>15</v>
      </c>
      <c r="C19" s="203" t="s">
        <v>421</v>
      </c>
      <c r="D19" s="202" t="s">
        <v>336</v>
      </c>
    </row>
    <row r="20" spans="2:4" ht="30">
      <c r="B20" s="203">
        <v>16</v>
      </c>
      <c r="C20" s="203" t="s">
        <v>423</v>
      </c>
      <c r="D20" s="202" t="s">
        <v>424</v>
      </c>
    </row>
    <row r="21" spans="2:4" ht="30" customHeight="1">
      <c r="B21" s="203">
        <v>17</v>
      </c>
      <c r="C21" s="205" t="s">
        <v>338</v>
      </c>
      <c r="D21" s="204" t="s">
        <v>425</v>
      </c>
    </row>
    <row r="22" spans="2:4" ht="30" customHeight="1">
      <c r="B22" s="203">
        <v>18</v>
      </c>
      <c r="C22" s="205" t="s">
        <v>339</v>
      </c>
      <c r="D22" s="204" t="s">
        <v>426</v>
      </c>
    </row>
    <row r="23" spans="2:4" ht="18.75">
      <c r="B23" s="203"/>
      <c r="C23" s="302" t="s">
        <v>337</v>
      </c>
      <c r="D23" s="303"/>
    </row>
    <row r="24" spans="2:4">
      <c r="B24" s="203">
        <v>15</v>
      </c>
      <c r="C24" s="203" t="s">
        <v>340</v>
      </c>
      <c r="D24" s="202" t="s">
        <v>329</v>
      </c>
    </row>
    <row r="25" spans="2:4">
      <c r="B25" s="203">
        <v>16</v>
      </c>
      <c r="C25" s="203" t="s">
        <v>341</v>
      </c>
      <c r="D25" s="202" t="s">
        <v>331</v>
      </c>
    </row>
    <row r="26" spans="2:4">
      <c r="B26" s="203">
        <v>17</v>
      </c>
      <c r="C26" s="203" t="s">
        <v>342</v>
      </c>
      <c r="D26" s="202" t="s">
        <v>428</v>
      </c>
    </row>
    <row r="27" spans="2:4" ht="30">
      <c r="B27" s="203">
        <v>18</v>
      </c>
      <c r="C27" s="203" t="s">
        <v>427</v>
      </c>
      <c r="D27" s="202" t="s">
        <v>334</v>
      </c>
    </row>
    <row r="28" spans="2:4">
      <c r="B28" s="203">
        <v>19</v>
      </c>
      <c r="C28" s="203" t="s">
        <v>429</v>
      </c>
      <c r="D28" s="202" t="s">
        <v>430</v>
      </c>
    </row>
    <row r="29" spans="2:4">
      <c r="B29" s="201"/>
      <c r="C29" s="201"/>
      <c r="D29" s="200"/>
    </row>
    <row r="30" spans="2:4">
      <c r="B30" s="201"/>
      <c r="C30" s="201"/>
      <c r="D30" s="200"/>
    </row>
  </sheetData>
  <mergeCells count="2">
    <mergeCell ref="G6:K6"/>
    <mergeCell ref="C23:D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X47"/>
  <sheetViews>
    <sheetView topLeftCell="F13" zoomScale="60" zoomScaleNormal="60" workbookViewId="0">
      <selection activeCell="F23" sqref="F23"/>
    </sheetView>
  </sheetViews>
  <sheetFormatPr defaultColWidth="10.42578125" defaultRowHeight="12.75"/>
  <cols>
    <col min="1" max="1" width="2.7109375" style="1" customWidth="1"/>
    <col min="2" max="2" width="13.7109375" style="1" customWidth="1"/>
    <col min="3" max="3" width="15.42578125" style="1" customWidth="1"/>
    <col min="4" max="8" width="20.85546875" style="1" customWidth="1"/>
    <col min="9" max="9" width="6.7109375" style="1" customWidth="1"/>
    <col min="10" max="10" width="4.42578125" style="1" customWidth="1"/>
    <col min="11" max="11" width="24.85546875" style="1" customWidth="1"/>
    <col min="12" max="12" width="29.42578125" style="1" customWidth="1"/>
    <col min="13" max="13" width="34.28515625" style="1" customWidth="1"/>
    <col min="14" max="14" width="10" style="1" customWidth="1"/>
    <col min="15" max="15" width="19.140625" style="1" customWidth="1"/>
    <col min="16" max="17" width="31.140625" style="1" customWidth="1"/>
    <col min="18" max="18" width="26.7109375" style="1" customWidth="1"/>
    <col min="19" max="19" width="4.7109375" style="1" customWidth="1"/>
    <col min="20" max="20" width="4.42578125" style="1" customWidth="1"/>
    <col min="21" max="21" width="2.42578125" style="1" customWidth="1"/>
    <col min="22" max="22" width="16.42578125" style="1" customWidth="1"/>
    <col min="23" max="23" width="8.42578125" style="1" customWidth="1"/>
    <col min="24" max="24" width="4.7109375" style="1" customWidth="1"/>
    <col min="25" max="25" width="11.42578125" style="1" customWidth="1"/>
    <col min="26" max="26" width="11.140625" style="1" customWidth="1"/>
    <col min="27" max="27" width="37.7109375" style="1" customWidth="1"/>
    <col min="28" max="16384" width="10.42578125" style="1"/>
  </cols>
  <sheetData>
    <row r="1" spans="2:24" ht="24.75" thickBot="1">
      <c r="B1" s="321" t="s">
        <v>377</v>
      </c>
      <c r="C1" s="322"/>
      <c r="D1" s="322"/>
      <c r="E1" s="322"/>
      <c r="F1" s="322"/>
      <c r="G1" s="323"/>
      <c r="H1" s="6" t="s">
        <v>446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</row>
    <row r="2" spans="2:24" ht="13.5" thickTop="1">
      <c r="B2" s="324"/>
      <c r="C2" s="325"/>
      <c r="D2" s="325"/>
      <c r="E2" s="325"/>
      <c r="F2" s="325"/>
      <c r="G2" s="326"/>
      <c r="H2" s="9" t="s">
        <v>28</v>
      </c>
      <c r="I2" s="2"/>
      <c r="J2" s="330" t="s">
        <v>29</v>
      </c>
      <c r="K2" s="331"/>
      <c r="L2" s="331"/>
      <c r="M2" s="332"/>
      <c r="N2" s="2"/>
      <c r="O2" s="2"/>
      <c r="P2" s="2"/>
      <c r="Q2" s="2"/>
      <c r="R2" s="2"/>
      <c r="S2" s="2"/>
      <c r="T2" s="2"/>
      <c r="U2" s="2"/>
      <c r="V2" s="2"/>
      <c r="W2" s="2"/>
      <c r="X2" s="10"/>
    </row>
    <row r="3" spans="2:24">
      <c r="B3" s="327"/>
      <c r="C3" s="328"/>
      <c r="D3" s="328"/>
      <c r="E3" s="328"/>
      <c r="F3" s="328"/>
      <c r="G3" s="329"/>
      <c r="H3" s="9" t="s">
        <v>30</v>
      </c>
      <c r="I3" s="2"/>
      <c r="J3" s="333"/>
      <c r="K3" s="334"/>
      <c r="L3" s="334"/>
      <c r="M3" s="335"/>
      <c r="N3" s="2"/>
      <c r="O3" s="2"/>
      <c r="P3" s="2"/>
      <c r="Q3" s="2"/>
      <c r="R3" s="2"/>
      <c r="S3" s="2"/>
      <c r="T3" s="2"/>
      <c r="U3" s="2"/>
      <c r="V3" s="2"/>
      <c r="W3" s="2"/>
      <c r="X3" s="10"/>
    </row>
    <row r="4" spans="2:24" ht="21" thickBot="1">
      <c r="B4" s="339" t="s">
        <v>31</v>
      </c>
      <c r="C4" s="340"/>
      <c r="D4" s="340"/>
      <c r="E4" s="340"/>
      <c r="F4" s="340"/>
      <c r="G4" s="341"/>
      <c r="H4" s="4"/>
      <c r="I4" s="2"/>
      <c r="J4" s="333"/>
      <c r="K4" s="334"/>
      <c r="L4" s="334"/>
      <c r="M4" s="335"/>
      <c r="O4" s="350" t="s">
        <v>32</v>
      </c>
      <c r="P4" s="350"/>
      <c r="Q4" s="350"/>
      <c r="R4" s="351" t="s">
        <v>33</v>
      </c>
      <c r="S4" s="351"/>
      <c r="T4" s="351"/>
      <c r="U4" s="351"/>
      <c r="V4" s="351"/>
      <c r="W4" s="351"/>
      <c r="X4" s="352"/>
    </row>
    <row r="5" spans="2:24" ht="57" customHeight="1" thickTop="1" thickBot="1">
      <c r="B5" s="11"/>
      <c r="C5" s="12" t="s">
        <v>405</v>
      </c>
      <c r="D5" s="2"/>
      <c r="E5" s="2"/>
      <c r="F5" s="2"/>
      <c r="G5" s="2"/>
      <c r="H5" s="2"/>
      <c r="I5" s="2"/>
      <c r="J5" s="333"/>
      <c r="K5" s="334"/>
      <c r="L5" s="334"/>
      <c r="M5" s="335"/>
      <c r="O5" s="353" t="s">
        <v>34</v>
      </c>
      <c r="P5" s="355" t="s">
        <v>35</v>
      </c>
      <c r="Q5" s="356"/>
      <c r="R5" s="13"/>
      <c r="S5" s="13"/>
      <c r="T5" s="14"/>
      <c r="U5" s="14"/>
      <c r="V5" s="14"/>
      <c r="W5" s="14"/>
      <c r="X5" s="10"/>
    </row>
    <row r="6" spans="2:24" ht="18.75" thickBot="1">
      <c r="B6" s="11"/>
      <c r="C6" s="3"/>
      <c r="D6" s="15" t="s">
        <v>36</v>
      </c>
      <c r="E6" s="15"/>
      <c r="F6" s="15"/>
      <c r="G6" s="15"/>
      <c r="H6" s="15"/>
      <c r="I6" s="2"/>
      <c r="J6" s="333"/>
      <c r="K6" s="334"/>
      <c r="L6" s="334"/>
      <c r="M6" s="335"/>
      <c r="O6" s="354"/>
      <c r="P6" s="355"/>
      <c r="Q6" s="356"/>
      <c r="R6" s="16"/>
      <c r="S6" s="16"/>
      <c r="T6" s="2"/>
      <c r="U6" s="2"/>
      <c r="V6" s="2"/>
      <c r="W6" s="2"/>
      <c r="X6" s="10"/>
    </row>
    <row r="7" spans="2:24" ht="51.95" customHeight="1" thickTop="1" thickBot="1">
      <c r="B7" s="11"/>
      <c r="C7" s="17"/>
      <c r="D7" s="18" t="s">
        <v>37</v>
      </c>
      <c r="E7" s="19" t="s">
        <v>38</v>
      </c>
      <c r="F7" s="19" t="s">
        <v>39</v>
      </c>
      <c r="G7" s="19" t="s">
        <v>40</v>
      </c>
      <c r="H7" s="20" t="s">
        <v>41</v>
      </c>
      <c r="I7" s="2"/>
      <c r="J7" s="333"/>
      <c r="K7" s="334"/>
      <c r="L7" s="334"/>
      <c r="M7" s="335"/>
      <c r="O7" s="357" t="s">
        <v>42</v>
      </c>
      <c r="P7" s="358" t="s">
        <v>43</v>
      </c>
      <c r="Q7" s="359"/>
      <c r="R7" s="21"/>
      <c r="S7" s="21"/>
      <c r="T7" s="22"/>
      <c r="U7" s="22"/>
      <c r="V7" s="22"/>
      <c r="W7" s="22"/>
      <c r="X7" s="10"/>
    </row>
    <row r="8" spans="2:24" ht="27" thickTop="1" thickBot="1">
      <c r="B8" s="11"/>
      <c r="C8" s="23" t="s">
        <v>44</v>
      </c>
      <c r="D8" s="24" t="s">
        <v>45</v>
      </c>
      <c r="E8" s="24" t="s">
        <v>368</v>
      </c>
      <c r="F8" s="24" t="s">
        <v>369</v>
      </c>
      <c r="G8" s="24" t="s">
        <v>370</v>
      </c>
      <c r="H8" s="25" t="s">
        <v>371</v>
      </c>
      <c r="I8" s="2"/>
      <c r="J8" s="333"/>
      <c r="K8" s="334"/>
      <c r="L8" s="334"/>
      <c r="M8" s="335"/>
      <c r="O8" s="357"/>
      <c r="P8" s="360"/>
      <c r="Q8" s="359"/>
      <c r="R8" s="16"/>
      <c r="S8" s="26"/>
      <c r="T8" s="27"/>
      <c r="U8" s="27"/>
      <c r="V8" s="27"/>
      <c r="W8" s="27"/>
      <c r="X8" s="10"/>
    </row>
    <row r="9" spans="2:24" ht="17.25" thickTop="1" thickBot="1">
      <c r="B9" s="11"/>
      <c r="C9" s="28"/>
      <c r="D9" s="143" t="s">
        <v>372</v>
      </c>
      <c r="E9" s="143" t="s">
        <v>373</v>
      </c>
      <c r="F9" s="143" t="s">
        <v>374</v>
      </c>
      <c r="G9" s="143" t="s">
        <v>375</v>
      </c>
      <c r="H9" s="144" t="s">
        <v>376</v>
      </c>
      <c r="I9" s="2"/>
      <c r="J9" s="333"/>
      <c r="K9" s="334"/>
      <c r="L9" s="334"/>
      <c r="M9" s="335"/>
      <c r="O9" s="312" t="s">
        <v>46</v>
      </c>
      <c r="P9" s="313" t="s">
        <v>47</v>
      </c>
      <c r="Q9" s="314"/>
      <c r="R9" s="21"/>
      <c r="S9" s="21"/>
      <c r="T9" s="22"/>
      <c r="U9" s="22"/>
      <c r="V9" s="22"/>
      <c r="W9" s="22"/>
      <c r="X9" s="10"/>
    </row>
    <row r="10" spans="2:24" ht="65.25" thickTop="1" thickBot="1">
      <c r="B10" s="11"/>
      <c r="C10" s="29" t="s">
        <v>48</v>
      </c>
      <c r="D10" s="30" t="s">
        <v>49</v>
      </c>
      <c r="E10" s="30" t="s">
        <v>50</v>
      </c>
      <c r="F10" s="31" t="s">
        <v>51</v>
      </c>
      <c r="G10" s="30" t="s">
        <v>52</v>
      </c>
      <c r="H10" s="32" t="s">
        <v>53</v>
      </c>
      <c r="I10" s="2"/>
      <c r="J10" s="333"/>
      <c r="K10" s="334"/>
      <c r="L10" s="334"/>
      <c r="M10" s="335"/>
      <c r="O10" s="312"/>
      <c r="P10" s="313"/>
      <c r="Q10" s="314"/>
      <c r="R10" s="16"/>
      <c r="S10" s="26"/>
      <c r="T10" s="27"/>
      <c r="U10" s="27"/>
      <c r="V10" s="27"/>
      <c r="W10" s="27"/>
      <c r="X10" s="10"/>
    </row>
    <row r="11" spans="2:24" ht="17.25" thickTop="1" thickBot="1">
      <c r="B11" s="11"/>
      <c r="C11" s="29"/>
      <c r="D11" s="31"/>
      <c r="E11" s="31"/>
      <c r="F11" s="31"/>
      <c r="G11" s="31"/>
      <c r="H11" s="33"/>
      <c r="I11" s="2"/>
      <c r="J11" s="333"/>
      <c r="K11" s="334"/>
      <c r="L11" s="334"/>
      <c r="M11" s="335"/>
      <c r="O11" s="315" t="s">
        <v>54</v>
      </c>
      <c r="P11" s="313" t="s">
        <v>55</v>
      </c>
      <c r="Q11" s="314"/>
      <c r="R11" s="21"/>
      <c r="S11" s="21"/>
      <c r="T11" s="22"/>
      <c r="U11" s="22"/>
      <c r="V11" s="22"/>
      <c r="W11" s="2"/>
      <c r="X11" s="10"/>
    </row>
    <row r="12" spans="2:24" ht="36.950000000000003" customHeight="1" thickTop="1" thickBot="1">
      <c r="B12" s="11"/>
      <c r="C12" s="34"/>
      <c r="D12" s="35"/>
      <c r="E12" s="35"/>
      <c r="F12" s="35"/>
      <c r="G12" s="35"/>
      <c r="H12" s="36"/>
      <c r="I12" s="2"/>
      <c r="J12" s="336"/>
      <c r="K12" s="337"/>
      <c r="L12" s="337"/>
      <c r="M12" s="338"/>
      <c r="O12" s="315"/>
      <c r="P12" s="313"/>
      <c r="Q12" s="314"/>
      <c r="R12" s="37"/>
      <c r="S12" s="37"/>
      <c r="T12" s="22"/>
      <c r="U12" s="22"/>
      <c r="V12" s="22"/>
      <c r="W12" s="2"/>
      <c r="X12" s="10"/>
    </row>
    <row r="13" spans="2:24" ht="18">
      <c r="B13" s="11"/>
      <c r="C13" s="38"/>
      <c r="D13" s="343"/>
      <c r="E13" s="343"/>
      <c r="F13" s="343"/>
      <c r="G13" s="343"/>
      <c r="H13" s="343"/>
      <c r="I13" s="2"/>
      <c r="J13" s="39"/>
      <c r="K13" s="39" t="s">
        <v>56</v>
      </c>
      <c r="L13" s="39"/>
      <c r="M13" s="39"/>
      <c r="N13" s="39"/>
      <c r="O13" s="39"/>
      <c r="P13" s="39"/>
      <c r="Q13" s="39"/>
      <c r="R13" s="39"/>
      <c r="S13" s="2"/>
      <c r="T13" s="2"/>
      <c r="U13" s="2"/>
      <c r="V13" s="2"/>
      <c r="W13" s="2"/>
      <c r="X13" s="10"/>
    </row>
    <row r="14" spans="2:24" ht="18.75" thickBot="1">
      <c r="B14" s="11"/>
      <c r="C14" s="38"/>
      <c r="D14" s="344"/>
      <c r="E14" s="344"/>
      <c r="F14" s="344"/>
      <c r="G14" s="344"/>
      <c r="H14" s="344"/>
      <c r="I14" s="2"/>
      <c r="J14" s="39"/>
      <c r="K14" s="39"/>
      <c r="L14" s="39"/>
      <c r="M14" s="39"/>
      <c r="N14" s="39"/>
      <c r="O14" s="39"/>
      <c r="P14" s="39"/>
      <c r="Q14" s="39"/>
      <c r="R14" s="39"/>
      <c r="S14" s="2"/>
      <c r="T14" s="2"/>
      <c r="U14" s="2"/>
      <c r="V14" s="2"/>
      <c r="W14" s="2"/>
      <c r="X14" s="10"/>
    </row>
    <row r="15" spans="2:24" ht="18.75" thickBot="1">
      <c r="B15" s="11"/>
      <c r="C15" s="38"/>
      <c r="D15" s="345"/>
      <c r="E15" s="345"/>
      <c r="F15" s="345"/>
      <c r="G15" s="345"/>
      <c r="H15" s="345"/>
      <c r="I15" s="2"/>
      <c r="J15" s="348"/>
      <c r="K15" s="346" t="s">
        <v>57</v>
      </c>
      <c r="L15" s="346" t="s">
        <v>58</v>
      </c>
      <c r="M15" s="346" t="s">
        <v>20</v>
      </c>
      <c r="N15" s="316" t="s">
        <v>19</v>
      </c>
      <c r="O15" s="317"/>
      <c r="P15" s="317"/>
      <c r="Q15" s="317"/>
      <c r="R15" s="318"/>
      <c r="S15" s="2"/>
      <c r="T15" s="2"/>
      <c r="U15" s="2"/>
      <c r="V15" s="2"/>
      <c r="W15" s="2"/>
      <c r="X15" s="10"/>
    </row>
    <row r="16" spans="2:24" ht="51.95" customHeight="1" thickTop="1" thickBot="1">
      <c r="B16" s="11"/>
      <c r="C16" s="2"/>
      <c r="D16" s="40">
        <v>1</v>
      </c>
      <c r="E16" s="41">
        <v>2</v>
      </c>
      <c r="F16" s="40">
        <v>3</v>
      </c>
      <c r="G16" s="41">
        <v>4</v>
      </c>
      <c r="H16" s="40">
        <v>5</v>
      </c>
      <c r="I16" s="2"/>
      <c r="J16" s="349"/>
      <c r="K16" s="347"/>
      <c r="L16" s="347"/>
      <c r="M16" s="347"/>
      <c r="N16" s="319" t="s">
        <v>59</v>
      </c>
      <c r="O16" s="320"/>
      <c r="P16" s="42" t="s">
        <v>60</v>
      </c>
      <c r="Q16" s="42" t="s">
        <v>61</v>
      </c>
      <c r="R16" s="42" t="s">
        <v>62</v>
      </c>
      <c r="S16" s="2"/>
      <c r="T16" s="2"/>
      <c r="U16" s="2"/>
      <c r="V16" s="2"/>
      <c r="W16" s="2"/>
      <c r="X16" s="10"/>
    </row>
    <row r="17" spans="2:24" ht="87" customHeight="1" thickTop="1" thickBot="1">
      <c r="B17" s="342" t="s">
        <v>63</v>
      </c>
      <c r="C17" s="40">
        <v>5</v>
      </c>
      <c r="D17" s="43" t="s">
        <v>64</v>
      </c>
      <c r="E17" s="43" t="s">
        <v>65</v>
      </c>
      <c r="F17" s="44" t="s">
        <v>65</v>
      </c>
      <c r="G17" s="45" t="s">
        <v>66</v>
      </c>
      <c r="H17" s="46" t="s">
        <v>66</v>
      </c>
      <c r="I17" s="2"/>
      <c r="J17" s="47">
        <v>5</v>
      </c>
      <c r="K17" s="153" t="s">
        <v>67</v>
      </c>
      <c r="L17" s="154" t="s">
        <v>68</v>
      </c>
      <c r="M17" s="154" t="s">
        <v>406</v>
      </c>
      <c r="N17" s="308" t="s">
        <v>378</v>
      </c>
      <c r="O17" s="309"/>
      <c r="P17" s="145" t="s">
        <v>69</v>
      </c>
      <c r="Q17" s="145" t="s">
        <v>379</v>
      </c>
      <c r="R17" s="145" t="s">
        <v>70</v>
      </c>
      <c r="S17" s="7"/>
      <c r="T17" s="7"/>
      <c r="U17" s="8"/>
      <c r="V17" s="307" t="s">
        <v>71</v>
      </c>
      <c r="W17" s="2"/>
      <c r="X17" s="10"/>
    </row>
    <row r="18" spans="2:24" ht="86.25" customHeight="1" thickBot="1">
      <c r="B18" s="342"/>
      <c r="C18" s="49">
        <v>4</v>
      </c>
      <c r="D18" s="50" t="s">
        <v>72</v>
      </c>
      <c r="E18" s="43" t="s">
        <v>64</v>
      </c>
      <c r="F18" s="44" t="s">
        <v>65</v>
      </c>
      <c r="G18" s="44" t="s">
        <v>65</v>
      </c>
      <c r="H18" s="46" t="s">
        <v>66</v>
      </c>
      <c r="I18" s="2"/>
      <c r="J18" s="51">
        <v>4</v>
      </c>
      <c r="K18" s="155" t="s">
        <v>380</v>
      </c>
      <c r="L18" s="156" t="s">
        <v>73</v>
      </c>
      <c r="M18" s="156" t="s">
        <v>381</v>
      </c>
      <c r="N18" s="308" t="s">
        <v>382</v>
      </c>
      <c r="O18" s="309"/>
      <c r="P18" s="146" t="s">
        <v>74</v>
      </c>
      <c r="Q18" s="145" t="s">
        <v>383</v>
      </c>
      <c r="R18" s="145" t="s">
        <v>75</v>
      </c>
      <c r="S18" s="52"/>
      <c r="T18" s="52"/>
      <c r="U18" s="53"/>
      <c r="V18" s="307"/>
      <c r="W18" s="2"/>
      <c r="X18" s="10"/>
    </row>
    <row r="19" spans="2:24" ht="86.25" customHeight="1" thickBot="1">
      <c r="B19" s="342"/>
      <c r="C19" s="49">
        <v>3</v>
      </c>
      <c r="D19" s="50" t="s">
        <v>72</v>
      </c>
      <c r="E19" s="43" t="s">
        <v>64</v>
      </c>
      <c r="F19" s="43" t="s">
        <v>64</v>
      </c>
      <c r="G19" s="44" t="s">
        <v>65</v>
      </c>
      <c r="H19" s="44" t="s">
        <v>65</v>
      </c>
      <c r="I19" s="2"/>
      <c r="J19" s="51">
        <v>3</v>
      </c>
      <c r="K19" s="157" t="s">
        <v>407</v>
      </c>
      <c r="L19" s="156" t="s">
        <v>76</v>
      </c>
      <c r="M19" s="156" t="s">
        <v>408</v>
      </c>
      <c r="N19" s="308" t="s">
        <v>384</v>
      </c>
      <c r="O19" s="309"/>
      <c r="P19" s="145" t="s">
        <v>77</v>
      </c>
      <c r="Q19" s="145" t="s">
        <v>78</v>
      </c>
      <c r="R19" s="145" t="s">
        <v>385</v>
      </c>
      <c r="S19" s="7"/>
      <c r="T19" s="7"/>
      <c r="U19" s="8"/>
      <c r="V19" s="307" t="s">
        <v>79</v>
      </c>
      <c r="W19" s="2"/>
      <c r="X19" s="10"/>
    </row>
    <row r="20" spans="2:24" ht="90.75" customHeight="1" thickBot="1">
      <c r="B20" s="342"/>
      <c r="C20" s="49">
        <v>2</v>
      </c>
      <c r="D20" s="50" t="s">
        <v>72</v>
      </c>
      <c r="E20" s="50" t="s">
        <v>72</v>
      </c>
      <c r="F20" s="43" t="s">
        <v>64</v>
      </c>
      <c r="G20" s="43" t="s">
        <v>64</v>
      </c>
      <c r="H20" s="54" t="s">
        <v>65</v>
      </c>
      <c r="I20" s="2"/>
      <c r="J20" s="51">
        <v>2</v>
      </c>
      <c r="K20" s="155" t="s">
        <v>409</v>
      </c>
      <c r="L20" s="156" t="s">
        <v>80</v>
      </c>
      <c r="M20" s="156" t="s">
        <v>410</v>
      </c>
      <c r="N20" s="308" t="s">
        <v>386</v>
      </c>
      <c r="O20" s="309"/>
      <c r="P20" s="146" t="s">
        <v>74</v>
      </c>
      <c r="Q20" s="145" t="s">
        <v>81</v>
      </c>
      <c r="R20" s="145" t="s">
        <v>82</v>
      </c>
      <c r="S20" s="52"/>
      <c r="T20" s="52"/>
      <c r="U20" s="53"/>
      <c r="V20" s="307"/>
      <c r="W20" s="2"/>
      <c r="X20" s="10"/>
    </row>
    <row r="21" spans="2:24" ht="90.75" customHeight="1" thickBot="1">
      <c r="B21" s="342"/>
      <c r="C21" s="55">
        <v>1</v>
      </c>
      <c r="D21" s="56" t="s">
        <v>72</v>
      </c>
      <c r="E21" s="56" t="s">
        <v>72</v>
      </c>
      <c r="F21" s="56" t="s">
        <v>72</v>
      </c>
      <c r="G21" s="56" t="s">
        <v>72</v>
      </c>
      <c r="H21" s="57" t="s">
        <v>64</v>
      </c>
      <c r="I21" s="2"/>
      <c r="J21" s="58">
        <v>1</v>
      </c>
      <c r="K21" s="158" t="s">
        <v>411</v>
      </c>
      <c r="L21" s="159" t="s">
        <v>83</v>
      </c>
      <c r="M21" s="159" t="s">
        <v>387</v>
      </c>
      <c r="N21" s="310" t="s">
        <v>388</v>
      </c>
      <c r="O21" s="311"/>
      <c r="P21" s="147" t="s">
        <v>389</v>
      </c>
      <c r="Q21" s="147" t="s">
        <v>84</v>
      </c>
      <c r="R21" s="147" t="s">
        <v>390</v>
      </c>
      <c r="S21" s="59"/>
      <c r="T21" s="59"/>
      <c r="U21" s="60"/>
      <c r="V21" s="48" t="s">
        <v>85</v>
      </c>
      <c r="W21" s="2"/>
      <c r="X21" s="10"/>
    </row>
    <row r="22" spans="2:24" s="66" customFormat="1" ht="19.5" thickTop="1" thickBot="1">
      <c r="B22" s="342"/>
      <c r="C22" s="61"/>
      <c r="D22" s="62"/>
      <c r="E22" s="63"/>
      <c r="F22" s="64"/>
      <c r="G22" s="64"/>
      <c r="H22" s="65"/>
      <c r="J22" s="61"/>
      <c r="K22" s="67"/>
      <c r="L22" s="67"/>
      <c r="M22" s="67"/>
      <c r="N22" s="69"/>
      <c r="O22" s="69"/>
      <c r="P22" s="67"/>
      <c r="Q22" s="67"/>
      <c r="R22" s="67"/>
      <c r="S22" s="70"/>
      <c r="T22" s="70"/>
      <c r="U22" s="70"/>
      <c r="V22" s="71"/>
      <c r="X22" s="72"/>
    </row>
    <row r="23" spans="2:24" ht="120" customHeight="1" thickTop="1" thickBot="1">
      <c r="B23" s="342"/>
      <c r="C23" s="73">
        <v>0</v>
      </c>
      <c r="D23" s="74" t="s">
        <v>72</v>
      </c>
      <c r="E23" s="74" t="s">
        <v>72</v>
      </c>
      <c r="F23" s="74" t="s">
        <v>72</v>
      </c>
      <c r="G23" s="74" t="s">
        <v>72</v>
      </c>
      <c r="H23" s="75" t="s">
        <v>72</v>
      </c>
      <c r="I23" s="2"/>
      <c r="J23" s="76">
        <v>0</v>
      </c>
      <c r="K23" s="160" t="s">
        <v>412</v>
      </c>
      <c r="L23" s="160" t="s">
        <v>86</v>
      </c>
      <c r="M23" s="160" t="s">
        <v>87</v>
      </c>
      <c r="N23" s="304" t="s">
        <v>391</v>
      </c>
      <c r="O23" s="305"/>
      <c r="P23" s="148" t="s">
        <v>392</v>
      </c>
      <c r="Q23" s="148" t="s">
        <v>393</v>
      </c>
      <c r="R23" s="148" t="s">
        <v>394</v>
      </c>
      <c r="S23" s="59"/>
      <c r="T23" s="59"/>
      <c r="U23" s="60"/>
      <c r="V23" s="77" t="s">
        <v>88</v>
      </c>
      <c r="W23" s="2"/>
      <c r="X23" s="10"/>
    </row>
    <row r="24" spans="2:24" ht="13.5" thickTop="1"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0"/>
    </row>
    <row r="25" spans="2:24" ht="23.25">
      <c r="B25" s="11"/>
      <c r="C25" s="78" t="s">
        <v>89</v>
      </c>
      <c r="D25" s="79" t="s">
        <v>90</v>
      </c>
      <c r="E25" s="2"/>
      <c r="F25" s="2"/>
      <c r="G25" s="2"/>
      <c r="H25" s="80"/>
      <c r="I25" s="2"/>
      <c r="J25" s="81"/>
      <c r="K25" s="82"/>
      <c r="L25" s="82"/>
      <c r="M25" s="82"/>
      <c r="N25" s="83"/>
      <c r="O25" s="2"/>
      <c r="P25" s="2"/>
      <c r="Q25" s="2"/>
      <c r="R25" s="2"/>
      <c r="S25" s="2"/>
      <c r="T25" s="2"/>
      <c r="U25" s="2"/>
      <c r="V25" s="2"/>
      <c r="W25" s="2"/>
      <c r="X25" s="10"/>
    </row>
    <row r="26" spans="2:24" ht="15">
      <c r="B26" s="11"/>
      <c r="C26" s="78" t="s">
        <v>91</v>
      </c>
      <c r="D26" s="79" t="s">
        <v>64</v>
      </c>
      <c r="E26" s="84"/>
      <c r="F26" s="85"/>
      <c r="G26" s="85"/>
      <c r="H26" s="85"/>
      <c r="I26" s="85"/>
      <c r="J26" s="85"/>
      <c r="K26" s="85"/>
      <c r="L26" s="85"/>
      <c r="M26" s="85"/>
      <c r="N26" s="2"/>
      <c r="O26" s="2"/>
      <c r="P26" s="2"/>
      <c r="Q26" s="2"/>
      <c r="R26" s="2"/>
      <c r="S26" s="2"/>
      <c r="T26" s="2"/>
      <c r="U26" s="2"/>
      <c r="V26" s="2"/>
      <c r="W26" s="2"/>
      <c r="X26" s="10"/>
    </row>
    <row r="27" spans="2:24" ht="15">
      <c r="B27" s="11"/>
      <c r="C27" s="78" t="s">
        <v>92</v>
      </c>
      <c r="D27" s="79" t="s">
        <v>65</v>
      </c>
      <c r="E27" s="84"/>
      <c r="F27" s="85"/>
      <c r="G27" s="85"/>
      <c r="H27" s="85"/>
      <c r="I27" s="68"/>
      <c r="J27" s="68"/>
      <c r="K27" s="68"/>
      <c r="L27" s="68"/>
      <c r="M27" s="68"/>
      <c r="N27" s="66"/>
      <c r="O27" s="66"/>
      <c r="P27" s="66"/>
      <c r="Q27" s="2"/>
      <c r="R27" s="2"/>
      <c r="S27" s="2"/>
      <c r="T27" s="2"/>
      <c r="U27" s="2"/>
      <c r="V27" s="2"/>
      <c r="W27" s="2"/>
      <c r="X27" s="10"/>
    </row>
    <row r="28" spans="2:24" ht="15.75" thickBot="1">
      <c r="B28" s="149"/>
      <c r="C28" s="150" t="s">
        <v>93</v>
      </c>
      <c r="D28" s="151" t="s">
        <v>66</v>
      </c>
      <c r="E28" s="52"/>
      <c r="F28" s="52"/>
      <c r="G28" s="52"/>
      <c r="H28" s="52"/>
      <c r="I28" s="152"/>
      <c r="J28" s="152"/>
      <c r="K28" s="152"/>
      <c r="L28" s="152"/>
      <c r="M28" s="152"/>
      <c r="N28" s="152"/>
      <c r="O28" s="152"/>
      <c r="P28" s="152"/>
      <c r="Q28" s="52"/>
      <c r="R28" s="52"/>
      <c r="S28" s="52"/>
      <c r="T28" s="52"/>
      <c r="U28" s="52"/>
      <c r="V28" s="52"/>
      <c r="W28" s="52"/>
      <c r="X28" s="53"/>
    </row>
    <row r="29" spans="2:24" s="86" customFormat="1" ht="15.75">
      <c r="I29" s="87"/>
      <c r="J29" s="88"/>
      <c r="K29" s="88"/>
      <c r="L29" s="88"/>
      <c r="M29" s="88"/>
      <c r="N29" s="88"/>
      <c r="O29" s="88"/>
      <c r="P29" s="87"/>
    </row>
    <row r="30" spans="2:24" s="86" customFormat="1" ht="15.75">
      <c r="I30" s="87"/>
      <c r="J30" s="88"/>
      <c r="K30"/>
      <c r="L30" s="89"/>
      <c r="M30" s="89"/>
      <c r="N30" s="89"/>
      <c r="O30" s="88"/>
      <c r="P30" s="87"/>
    </row>
    <row r="31" spans="2:24" s="90" customFormat="1" ht="15.75">
      <c r="I31" s="91"/>
      <c r="J31" s="88"/>
      <c r="K31"/>
      <c r="L31" s="89"/>
      <c r="M31" s="89"/>
      <c r="N31" s="89"/>
      <c r="O31" s="88"/>
      <c r="P31" s="91"/>
    </row>
    <row r="32" spans="2:24" ht="15.75">
      <c r="I32" s="66"/>
      <c r="J32" s="88"/>
      <c r="K32"/>
      <c r="L32" s="89"/>
      <c r="M32" s="89"/>
      <c r="N32" s="89"/>
      <c r="O32" s="88"/>
      <c r="P32" s="66"/>
    </row>
    <row r="33" spans="2:24" ht="15.75">
      <c r="I33" s="66"/>
      <c r="J33" s="88"/>
      <c r="K33"/>
      <c r="L33" s="89"/>
      <c r="M33" s="89"/>
      <c r="N33" s="89"/>
      <c r="O33" s="88"/>
      <c r="P33" s="66"/>
    </row>
    <row r="34" spans="2:24" ht="18">
      <c r="B34" s="92"/>
      <c r="C34" s="2"/>
      <c r="D34" s="2"/>
      <c r="E34" s="2"/>
      <c r="F34" s="2"/>
      <c r="G34" s="2"/>
      <c r="H34" s="2"/>
      <c r="I34" s="66"/>
      <c r="J34" s="88"/>
      <c r="K34"/>
      <c r="L34" s="89"/>
      <c r="M34" s="89"/>
      <c r="N34" s="89"/>
      <c r="O34" s="88"/>
      <c r="P34" s="66"/>
      <c r="Q34" s="2"/>
      <c r="R34" s="2"/>
      <c r="S34" s="2"/>
      <c r="T34" s="2"/>
      <c r="U34" s="2"/>
      <c r="V34" s="2"/>
      <c r="W34" s="2"/>
      <c r="X34" s="93"/>
    </row>
    <row r="35" spans="2:24" ht="15.75">
      <c r="D35" s="94"/>
      <c r="I35" s="66"/>
      <c r="J35" s="88"/>
      <c r="K35" s="88"/>
      <c r="L35" s="88"/>
      <c r="M35" s="89"/>
      <c r="N35" s="89"/>
      <c r="O35" s="88"/>
      <c r="P35" s="66"/>
    </row>
    <row r="36" spans="2:24" ht="15.75">
      <c r="D36" s="94"/>
      <c r="I36" s="66"/>
      <c r="J36" s="88"/>
      <c r="K36" s="88"/>
      <c r="L36" s="88"/>
      <c r="M36" s="306"/>
      <c r="N36" s="306"/>
      <c r="O36" s="95"/>
      <c r="P36" s="66"/>
    </row>
    <row r="37" spans="2:24" ht="15.75">
      <c r="D37" s="94"/>
      <c r="I37" s="66"/>
      <c r="J37" s="88"/>
      <c r="K37" s="88"/>
      <c r="L37" s="88"/>
      <c r="M37" s="88"/>
      <c r="N37" s="88"/>
      <c r="O37" s="88"/>
      <c r="P37" s="66"/>
    </row>
    <row r="38" spans="2:24">
      <c r="D38" s="94"/>
      <c r="I38" s="66"/>
      <c r="J38" s="66"/>
      <c r="K38" s="66"/>
      <c r="L38" s="66"/>
      <c r="M38" s="66"/>
      <c r="N38" s="66"/>
      <c r="O38" s="66"/>
      <c r="P38" s="66"/>
    </row>
    <row r="39" spans="2:24">
      <c r="B39" s="94"/>
      <c r="C39" s="94"/>
      <c r="D39" s="94"/>
      <c r="I39" s="66"/>
      <c r="J39" s="66"/>
      <c r="K39" s="66"/>
      <c r="L39" s="66"/>
      <c r="M39" s="66"/>
      <c r="N39" s="66"/>
      <c r="O39" s="66"/>
      <c r="P39" s="66"/>
    </row>
    <row r="40" spans="2:24">
      <c r="B40" s="94"/>
      <c r="C40" s="94"/>
      <c r="D40" s="94"/>
      <c r="I40" s="66"/>
      <c r="J40" s="66"/>
      <c r="K40" s="66"/>
      <c r="L40" s="66"/>
      <c r="M40" s="66"/>
      <c r="N40" s="66"/>
      <c r="O40" s="66"/>
      <c r="P40" s="66"/>
    </row>
    <row r="41" spans="2:24">
      <c r="B41" s="94"/>
      <c r="C41" s="94"/>
      <c r="D41" s="94"/>
      <c r="I41" s="66"/>
      <c r="J41" s="66"/>
      <c r="K41" s="66"/>
      <c r="L41" s="66"/>
      <c r="M41" s="66"/>
      <c r="N41" s="66"/>
      <c r="O41" s="66"/>
      <c r="P41" s="66"/>
    </row>
    <row r="42" spans="2:24">
      <c r="B42" s="94"/>
      <c r="C42" s="94"/>
      <c r="D42" s="94"/>
      <c r="I42" s="66"/>
      <c r="J42" s="66"/>
      <c r="K42" s="66"/>
      <c r="L42" s="66"/>
      <c r="M42" s="66"/>
      <c r="N42" s="66"/>
      <c r="O42" s="66"/>
      <c r="P42" s="66"/>
    </row>
    <row r="43" spans="2:24">
      <c r="B43" s="94"/>
      <c r="C43" s="94"/>
      <c r="D43" s="94"/>
      <c r="I43" s="66"/>
      <c r="J43" s="66"/>
      <c r="K43" s="66"/>
      <c r="L43" s="66"/>
      <c r="M43" s="66"/>
      <c r="N43" s="66"/>
      <c r="O43" s="66"/>
      <c r="P43" s="66"/>
    </row>
    <row r="44" spans="2:24">
      <c r="B44" s="94"/>
      <c r="C44" s="94"/>
      <c r="D44" s="94"/>
      <c r="I44" s="66"/>
      <c r="J44" s="66"/>
      <c r="K44" s="66"/>
      <c r="L44" s="66"/>
      <c r="M44" s="66"/>
      <c r="N44" s="66"/>
      <c r="O44" s="66"/>
      <c r="P44" s="66"/>
    </row>
    <row r="45" spans="2:24">
      <c r="B45" s="94"/>
      <c r="C45" s="94"/>
      <c r="D45" s="94"/>
      <c r="I45" s="66"/>
      <c r="J45" s="66"/>
      <c r="K45" s="66"/>
      <c r="L45" s="66"/>
      <c r="M45" s="66"/>
      <c r="N45" s="66"/>
      <c r="O45" s="66"/>
      <c r="P45" s="66"/>
    </row>
    <row r="46" spans="2:24">
      <c r="B46" s="94"/>
      <c r="C46" s="94"/>
      <c r="D46" s="94"/>
      <c r="I46" s="66"/>
      <c r="J46" s="66"/>
      <c r="K46" s="66"/>
      <c r="L46" s="66"/>
      <c r="M46" s="66"/>
      <c r="N46" s="66"/>
      <c r="O46" s="66"/>
      <c r="P46" s="66"/>
    </row>
    <row r="47" spans="2:24">
      <c r="I47" s="66"/>
      <c r="J47" s="66"/>
      <c r="K47" s="66"/>
      <c r="L47" s="66"/>
      <c r="M47" s="66"/>
      <c r="N47" s="66"/>
      <c r="O47" s="66"/>
      <c r="P47" s="66"/>
    </row>
  </sheetData>
  <mergeCells count="34">
    <mergeCell ref="O4:Q4"/>
    <mergeCell ref="R4:X4"/>
    <mergeCell ref="O5:O6"/>
    <mergeCell ref="P5:Q6"/>
    <mergeCell ref="O7:O8"/>
    <mergeCell ref="P7:Q8"/>
    <mergeCell ref="B1:G3"/>
    <mergeCell ref="J2:M12"/>
    <mergeCell ref="B4:G4"/>
    <mergeCell ref="B17:B23"/>
    <mergeCell ref="D13:D15"/>
    <mergeCell ref="E13:E15"/>
    <mergeCell ref="L15:L16"/>
    <mergeCell ref="M15:M16"/>
    <mergeCell ref="F13:F15"/>
    <mergeCell ref="G13:G15"/>
    <mergeCell ref="H13:H15"/>
    <mergeCell ref="J15:J16"/>
    <mergeCell ref="K15:K16"/>
    <mergeCell ref="O9:O10"/>
    <mergeCell ref="P9:Q10"/>
    <mergeCell ref="O11:O12"/>
    <mergeCell ref="P11:Q12"/>
    <mergeCell ref="N20:O20"/>
    <mergeCell ref="N15:R15"/>
    <mergeCell ref="N16:O16"/>
    <mergeCell ref="N23:O23"/>
    <mergeCell ref="M36:N36"/>
    <mergeCell ref="V17:V18"/>
    <mergeCell ref="N18:O18"/>
    <mergeCell ref="N19:O19"/>
    <mergeCell ref="V19:V20"/>
    <mergeCell ref="N17:O17"/>
    <mergeCell ref="N21:O21"/>
  </mergeCells>
  <pageMargins left="0.75" right="0.75" top="1" bottom="1" header="0.3" footer="0.3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"/>
  <sheetViews>
    <sheetView zoomScale="90" zoomScaleNormal="90" workbookViewId="0">
      <selection activeCell="M32" sqref="M32"/>
    </sheetView>
  </sheetViews>
  <sheetFormatPr defaultRowHeight="15"/>
  <cols>
    <col min="1" max="256" width="11.42578125" customWidth="1"/>
  </cols>
  <sheetData/>
  <pageMargins left="0.75" right="0.75" top="1" bottom="1" header="0.3" footer="0.3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6145" r:id="rId3">
          <objectPr defaultSize="0" autoPict="0" r:id="rId4">
            <anchor moveWithCells="1">
              <from>
                <xdr:col>0</xdr:col>
                <xdr:colOff>38100</xdr:colOff>
                <xdr:row>0</xdr:row>
                <xdr:rowOff>28575</xdr:rowOff>
              </from>
              <to>
                <xdr:col>11</xdr:col>
                <xdr:colOff>304800</xdr:colOff>
                <xdr:row>47</xdr:row>
                <xdr:rowOff>0</xdr:rowOff>
              </to>
            </anchor>
          </objectPr>
        </oleObject>
      </mc:Choice>
      <mc:Fallback>
        <oleObject progId="Word.Document.8" shapeId="614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93"/>
  <sheetViews>
    <sheetView topLeftCell="A13" zoomScale="80" zoomScaleNormal="80" workbookViewId="0">
      <selection activeCell="A2" sqref="A2:O2"/>
    </sheetView>
  </sheetViews>
  <sheetFormatPr defaultColWidth="8.85546875" defaultRowHeight="15"/>
  <cols>
    <col min="1" max="1" width="4" customWidth="1"/>
    <col min="2" max="2" width="10" customWidth="1"/>
    <col min="3" max="3" width="32" customWidth="1"/>
    <col min="4" max="4" width="1.42578125" customWidth="1"/>
    <col min="5" max="5" width="7.42578125" customWidth="1"/>
    <col min="6" max="6" width="9.28515625" customWidth="1"/>
    <col min="7" max="7" width="27.7109375" customWidth="1"/>
    <col min="8" max="8" width="1.140625" customWidth="1"/>
    <col min="9" max="9" width="5" customWidth="1"/>
    <col min="10" max="10" width="10.28515625" customWidth="1"/>
    <col min="11" max="11" width="36.140625" customWidth="1"/>
    <col min="12" max="12" width="1.42578125" customWidth="1"/>
    <col min="13" max="13" width="4.140625" customWidth="1"/>
    <col min="14" max="14" width="10.7109375" customWidth="1"/>
    <col min="15" max="15" width="29" customWidth="1"/>
  </cols>
  <sheetData>
    <row r="2" spans="1:15" ht="36">
      <c r="A2" s="361" t="s">
        <v>94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</row>
    <row r="3" spans="1:15" ht="3" customHeight="1"/>
    <row r="4" spans="1:15" ht="30">
      <c r="A4" s="96" t="s">
        <v>0</v>
      </c>
      <c r="B4" s="97" t="s">
        <v>95</v>
      </c>
      <c r="C4" s="96" t="s">
        <v>96</v>
      </c>
      <c r="D4" s="98"/>
      <c r="E4" s="96" t="s">
        <v>0</v>
      </c>
      <c r="F4" s="97" t="s">
        <v>95</v>
      </c>
      <c r="G4" s="96" t="s">
        <v>96</v>
      </c>
      <c r="H4" s="98"/>
      <c r="I4" s="96" t="s">
        <v>0</v>
      </c>
      <c r="J4" s="97" t="s">
        <v>95</v>
      </c>
      <c r="K4" s="96" t="s">
        <v>96</v>
      </c>
      <c r="L4" s="98"/>
      <c r="M4" s="96" t="s">
        <v>0</v>
      </c>
      <c r="N4" s="97" t="s">
        <v>95</v>
      </c>
      <c r="O4" s="96" t="s">
        <v>96</v>
      </c>
    </row>
    <row r="5" spans="1:15" s="106" customFormat="1">
      <c r="A5" s="99" t="s">
        <v>97</v>
      </c>
      <c r="B5" s="100"/>
      <c r="C5" s="100"/>
      <c r="D5" s="101"/>
      <c r="E5" s="99" t="s">
        <v>98</v>
      </c>
      <c r="F5" s="99"/>
      <c r="G5" s="99"/>
      <c r="H5" s="101"/>
      <c r="I5" s="102" t="s">
        <v>99</v>
      </c>
      <c r="J5" s="102"/>
      <c r="K5" s="102"/>
      <c r="L5" s="101"/>
      <c r="M5" s="103" t="s">
        <v>100</v>
      </c>
      <c r="N5" s="104"/>
      <c r="O5" s="105"/>
    </row>
    <row r="6" spans="1:15">
      <c r="A6" s="107">
        <v>1</v>
      </c>
      <c r="B6" s="108" t="s">
        <v>101</v>
      </c>
      <c r="C6" s="109" t="s">
        <v>102</v>
      </c>
      <c r="D6" s="110"/>
      <c r="E6" s="107">
        <v>1</v>
      </c>
      <c r="F6" s="108" t="s">
        <v>103</v>
      </c>
      <c r="G6" s="111" t="s">
        <v>104</v>
      </c>
      <c r="H6" s="110"/>
      <c r="I6" s="107">
        <v>1</v>
      </c>
      <c r="J6" s="108" t="s">
        <v>105</v>
      </c>
      <c r="K6" s="112" t="s">
        <v>106</v>
      </c>
      <c r="L6" s="113"/>
      <c r="M6" s="107">
        <v>1</v>
      </c>
      <c r="N6" s="108" t="s">
        <v>107</v>
      </c>
      <c r="O6" s="109" t="s">
        <v>24</v>
      </c>
    </row>
    <row r="7" spans="1:15">
      <c r="A7" s="107">
        <v>2</v>
      </c>
      <c r="B7" s="108" t="s">
        <v>108</v>
      </c>
      <c r="C7" s="109" t="s">
        <v>109</v>
      </c>
      <c r="D7" s="110"/>
      <c r="E7" s="107">
        <v>2</v>
      </c>
      <c r="F7" s="108" t="s">
        <v>110</v>
      </c>
      <c r="G7" s="109" t="s">
        <v>111</v>
      </c>
      <c r="H7" s="110"/>
      <c r="I7" s="107">
        <v>2</v>
      </c>
      <c r="J7" s="108" t="s">
        <v>112</v>
      </c>
      <c r="K7" s="112" t="s">
        <v>113</v>
      </c>
      <c r="L7" s="113"/>
      <c r="M7" s="107">
        <v>2</v>
      </c>
      <c r="N7" s="108" t="s">
        <v>114</v>
      </c>
      <c r="O7" s="109" t="s">
        <v>25</v>
      </c>
    </row>
    <row r="8" spans="1:15" ht="30">
      <c r="A8" s="107">
        <v>3</v>
      </c>
      <c r="B8" s="108" t="s">
        <v>115</v>
      </c>
      <c r="C8" s="109" t="s">
        <v>116</v>
      </c>
      <c r="D8" s="110"/>
      <c r="E8" s="107">
        <v>3</v>
      </c>
      <c r="F8" s="108" t="s">
        <v>117</v>
      </c>
      <c r="G8" s="109" t="s">
        <v>118</v>
      </c>
      <c r="H8" s="110"/>
      <c r="I8" s="107">
        <v>3</v>
      </c>
      <c r="J8" s="108" t="s">
        <v>119</v>
      </c>
      <c r="K8" s="112" t="s">
        <v>120</v>
      </c>
      <c r="L8" s="113"/>
      <c r="M8" s="107">
        <v>3</v>
      </c>
      <c r="N8" s="108" t="s">
        <v>121</v>
      </c>
      <c r="O8" s="109" t="s">
        <v>122</v>
      </c>
    </row>
    <row r="9" spans="1:15" ht="30">
      <c r="A9" s="107">
        <v>4</v>
      </c>
      <c r="B9" s="108" t="s">
        <v>123</v>
      </c>
      <c r="C9" s="109" t="s">
        <v>124</v>
      </c>
      <c r="D9" s="110"/>
      <c r="E9" s="107">
        <v>4</v>
      </c>
      <c r="F9" s="108" t="s">
        <v>125</v>
      </c>
      <c r="G9" s="109" t="s">
        <v>126</v>
      </c>
      <c r="H9" s="110"/>
      <c r="I9" s="115">
        <v>4</v>
      </c>
      <c r="J9" s="108" t="s">
        <v>127</v>
      </c>
      <c r="K9" s="112" t="s">
        <v>128</v>
      </c>
      <c r="L9" s="110"/>
      <c r="M9" s="115">
        <v>4</v>
      </c>
      <c r="N9" s="108" t="s">
        <v>129</v>
      </c>
      <c r="O9" s="109" t="s">
        <v>130</v>
      </c>
    </row>
    <row r="10" spans="1:15" ht="30">
      <c r="A10" s="107">
        <v>5</v>
      </c>
      <c r="B10" s="108" t="s">
        <v>131</v>
      </c>
      <c r="C10" s="109" t="s">
        <v>132</v>
      </c>
      <c r="D10" s="116"/>
      <c r="E10" s="107">
        <v>5</v>
      </c>
      <c r="F10" s="108" t="s">
        <v>133</v>
      </c>
      <c r="G10" s="117" t="s">
        <v>134</v>
      </c>
      <c r="H10" s="116"/>
      <c r="I10" s="107">
        <v>5</v>
      </c>
      <c r="J10" s="108" t="s">
        <v>135</v>
      </c>
      <c r="K10" s="112" t="s">
        <v>136</v>
      </c>
      <c r="L10" s="113"/>
      <c r="M10" s="107">
        <v>5</v>
      </c>
      <c r="N10" s="108" t="s">
        <v>137</v>
      </c>
      <c r="O10" s="109" t="s">
        <v>138</v>
      </c>
    </row>
    <row r="11" spans="1:15" ht="30">
      <c r="A11" s="107">
        <v>6</v>
      </c>
      <c r="B11" s="108" t="s">
        <v>139</v>
      </c>
      <c r="C11" s="117" t="s">
        <v>140</v>
      </c>
      <c r="D11" s="110"/>
      <c r="E11" s="107">
        <v>6</v>
      </c>
      <c r="F11" s="108" t="s">
        <v>141</v>
      </c>
      <c r="G11" s="109" t="s">
        <v>142</v>
      </c>
      <c r="H11" s="110"/>
      <c r="I11" s="115">
        <v>6</v>
      </c>
      <c r="J11" s="108" t="s">
        <v>143</v>
      </c>
      <c r="K11" s="114" t="s">
        <v>144</v>
      </c>
      <c r="L11" s="110"/>
      <c r="M11" s="115">
        <v>6</v>
      </c>
      <c r="N11" s="108" t="s">
        <v>145</v>
      </c>
      <c r="O11" s="109" t="s">
        <v>146</v>
      </c>
    </row>
    <row r="12" spans="1:15" ht="30">
      <c r="A12" s="107">
        <v>7</v>
      </c>
      <c r="B12" s="108" t="s">
        <v>147</v>
      </c>
      <c r="C12" s="109" t="s">
        <v>148</v>
      </c>
      <c r="D12" s="110"/>
      <c r="E12" s="107">
        <v>7</v>
      </c>
      <c r="F12" s="108" t="s">
        <v>149</v>
      </c>
      <c r="G12" s="109" t="s">
        <v>150</v>
      </c>
      <c r="H12" s="110"/>
      <c r="I12" s="115">
        <v>7</v>
      </c>
      <c r="J12" s="108" t="s">
        <v>151</v>
      </c>
      <c r="K12" s="114" t="s">
        <v>152</v>
      </c>
      <c r="L12" s="110"/>
      <c r="M12" s="107">
        <v>7</v>
      </c>
      <c r="N12" s="108" t="s">
        <v>153</v>
      </c>
      <c r="O12" s="109" t="s">
        <v>154</v>
      </c>
    </row>
    <row r="13" spans="1:15">
      <c r="A13" s="107">
        <v>8</v>
      </c>
      <c r="B13" s="108" t="s">
        <v>155</v>
      </c>
      <c r="C13" s="109" t="s">
        <v>156</v>
      </c>
      <c r="D13" s="110"/>
      <c r="E13" s="107">
        <v>8</v>
      </c>
      <c r="F13" s="108" t="s">
        <v>157</v>
      </c>
      <c r="G13" s="109" t="s">
        <v>158</v>
      </c>
      <c r="H13" s="110"/>
      <c r="I13" s="115">
        <v>8</v>
      </c>
      <c r="J13" s="108" t="s">
        <v>159</v>
      </c>
      <c r="K13" s="114" t="s">
        <v>160</v>
      </c>
      <c r="L13" s="110"/>
      <c r="M13" s="115">
        <v>8</v>
      </c>
      <c r="N13" s="108" t="s">
        <v>161</v>
      </c>
      <c r="O13" s="119" t="s">
        <v>162</v>
      </c>
    </row>
    <row r="14" spans="1:15" ht="30">
      <c r="A14" s="107">
        <v>9</v>
      </c>
      <c r="B14" s="108" t="s">
        <v>164</v>
      </c>
      <c r="C14" s="120" t="s">
        <v>165</v>
      </c>
      <c r="D14" s="110"/>
      <c r="E14" s="107">
        <v>9</v>
      </c>
      <c r="F14" s="108" t="s">
        <v>166</v>
      </c>
      <c r="G14" s="109" t="s">
        <v>167</v>
      </c>
      <c r="H14" s="110"/>
      <c r="I14" s="115">
        <v>9</v>
      </c>
      <c r="J14" s="108" t="s">
        <v>168</v>
      </c>
      <c r="K14" s="112" t="s">
        <v>169</v>
      </c>
      <c r="L14" s="110"/>
      <c r="M14" s="107">
        <v>9</v>
      </c>
      <c r="N14" s="108" t="s">
        <v>170</v>
      </c>
      <c r="O14" s="119" t="s">
        <v>171</v>
      </c>
    </row>
    <row r="15" spans="1:15" ht="45">
      <c r="A15" s="107">
        <v>10</v>
      </c>
      <c r="B15" s="108" t="s">
        <v>173</v>
      </c>
      <c r="C15" s="120" t="s">
        <v>174</v>
      </c>
      <c r="D15" s="110"/>
      <c r="E15" s="107">
        <v>10</v>
      </c>
      <c r="F15" s="108" t="s">
        <v>175</v>
      </c>
      <c r="G15" s="109" t="s">
        <v>176</v>
      </c>
      <c r="H15" s="110"/>
      <c r="I15" s="107">
        <v>10</v>
      </c>
      <c r="J15" s="108" t="s">
        <v>177</v>
      </c>
      <c r="K15" s="112" t="s">
        <v>178</v>
      </c>
      <c r="L15" s="110"/>
      <c r="M15" s="115">
        <v>10</v>
      </c>
      <c r="N15" s="108" t="s">
        <v>179</v>
      </c>
      <c r="O15" s="119" t="s">
        <v>180</v>
      </c>
    </row>
    <row r="16" spans="1:15" ht="30">
      <c r="A16" s="107">
        <v>11</v>
      </c>
      <c r="B16" s="108" t="s">
        <v>182</v>
      </c>
      <c r="C16" s="109" t="s">
        <v>183</v>
      </c>
      <c r="D16" s="110"/>
      <c r="E16" s="107">
        <v>11</v>
      </c>
      <c r="F16" s="108" t="s">
        <v>184</v>
      </c>
      <c r="G16" s="109" t="s">
        <v>185</v>
      </c>
      <c r="H16" s="110"/>
      <c r="I16" s="107">
        <v>11</v>
      </c>
      <c r="J16" s="108" t="s">
        <v>186</v>
      </c>
      <c r="K16" s="112" t="s">
        <v>187</v>
      </c>
      <c r="L16" s="110"/>
      <c r="M16" s="107">
        <v>11</v>
      </c>
      <c r="N16" s="108" t="s">
        <v>188</v>
      </c>
      <c r="O16" s="109" t="s">
        <v>189</v>
      </c>
    </row>
    <row r="17" spans="1:15" ht="30">
      <c r="A17" s="107">
        <v>12</v>
      </c>
      <c r="B17" s="108" t="s">
        <v>191</v>
      </c>
      <c r="C17" s="120" t="s">
        <v>192</v>
      </c>
      <c r="D17" s="110"/>
      <c r="E17" s="107">
        <v>12</v>
      </c>
      <c r="F17" s="108" t="s">
        <v>193</v>
      </c>
      <c r="G17" s="109" t="s">
        <v>194</v>
      </c>
      <c r="H17" s="110"/>
      <c r="I17" s="107">
        <v>12</v>
      </c>
      <c r="J17" s="108" t="s">
        <v>195</v>
      </c>
      <c r="K17" s="112" t="s">
        <v>196</v>
      </c>
      <c r="L17" s="113"/>
      <c r="M17" s="115">
        <v>12</v>
      </c>
      <c r="N17" s="108" t="s">
        <v>197</v>
      </c>
      <c r="O17" s="119" t="s">
        <v>198</v>
      </c>
    </row>
    <row r="18" spans="1:15" ht="60">
      <c r="A18" s="107">
        <v>13</v>
      </c>
      <c r="B18" s="108" t="s">
        <v>199</v>
      </c>
      <c r="C18" s="120" t="s">
        <v>200</v>
      </c>
      <c r="D18" s="110"/>
      <c r="E18" s="107">
        <v>13</v>
      </c>
      <c r="F18" s="108" t="s">
        <v>201</v>
      </c>
      <c r="G18" s="109" t="s">
        <v>202</v>
      </c>
      <c r="H18" s="110"/>
      <c r="I18" s="107">
        <v>13</v>
      </c>
      <c r="J18" s="108" t="s">
        <v>203</v>
      </c>
      <c r="K18" s="112" t="s">
        <v>204</v>
      </c>
      <c r="L18" s="110"/>
      <c r="M18" s="107">
        <v>13</v>
      </c>
      <c r="N18" s="108" t="s">
        <v>205</v>
      </c>
      <c r="O18" s="121" t="s">
        <v>206</v>
      </c>
    </row>
    <row r="19" spans="1:15" ht="30" customHeight="1">
      <c r="A19" s="107">
        <v>14</v>
      </c>
      <c r="B19" s="108" t="s">
        <v>208</v>
      </c>
      <c r="C19" s="114" t="s">
        <v>209</v>
      </c>
      <c r="D19" s="110"/>
      <c r="E19" s="122">
        <v>14</v>
      </c>
      <c r="F19" s="108" t="s">
        <v>210</v>
      </c>
      <c r="G19" s="111" t="s">
        <v>211</v>
      </c>
      <c r="H19" s="110"/>
      <c r="I19" s="107">
        <v>14</v>
      </c>
      <c r="J19" s="108" t="s">
        <v>212</v>
      </c>
      <c r="K19" s="112" t="s">
        <v>213</v>
      </c>
      <c r="L19" s="110"/>
      <c r="M19" s="107">
        <v>14</v>
      </c>
      <c r="N19" s="108" t="s">
        <v>214</v>
      </c>
      <c r="O19" s="119" t="s">
        <v>215</v>
      </c>
    </row>
    <row r="20" spans="1:15" ht="60.75" customHeight="1">
      <c r="A20" s="107">
        <v>15</v>
      </c>
      <c r="B20" s="108" t="s">
        <v>217</v>
      </c>
      <c r="C20" s="121" t="s">
        <v>218</v>
      </c>
      <c r="D20" s="113"/>
      <c r="E20" s="107">
        <v>15</v>
      </c>
      <c r="F20" s="108" t="s">
        <v>219</v>
      </c>
      <c r="G20" s="109" t="s">
        <v>220</v>
      </c>
      <c r="H20" s="113"/>
      <c r="I20" s="107">
        <v>15</v>
      </c>
      <c r="J20" s="108" t="s">
        <v>221</v>
      </c>
      <c r="K20" s="117" t="s">
        <v>222</v>
      </c>
      <c r="L20" s="116"/>
      <c r="M20" s="107"/>
      <c r="N20" s="108"/>
      <c r="O20" s="119" t="s">
        <v>74</v>
      </c>
    </row>
    <row r="21" spans="1:15" ht="30">
      <c r="A21" s="107">
        <v>16</v>
      </c>
      <c r="B21" s="108" t="s">
        <v>223</v>
      </c>
      <c r="C21" s="108" t="s">
        <v>60</v>
      </c>
      <c r="E21" s="122">
        <v>16</v>
      </c>
      <c r="F21" s="108" t="s">
        <v>224</v>
      </c>
      <c r="G21" s="112" t="s">
        <v>225</v>
      </c>
      <c r="I21" s="107">
        <v>16</v>
      </c>
      <c r="J21" s="108" t="s">
        <v>226</v>
      </c>
      <c r="K21" s="114" t="s">
        <v>227</v>
      </c>
      <c r="L21" s="116"/>
      <c r="M21" s="123"/>
      <c r="N21" s="124"/>
      <c r="O21" s="125"/>
    </row>
    <row r="22" spans="1:15" ht="30">
      <c r="A22" s="107">
        <v>17</v>
      </c>
      <c r="B22" s="108" t="s">
        <v>228</v>
      </c>
      <c r="C22" s="109" t="s">
        <v>229</v>
      </c>
      <c r="E22" s="126">
        <v>17</v>
      </c>
      <c r="F22" s="108" t="s">
        <v>230</v>
      </c>
      <c r="G22" s="127" t="s">
        <v>231</v>
      </c>
      <c r="I22" s="115">
        <v>17</v>
      </c>
      <c r="J22" s="108" t="s">
        <v>232</v>
      </c>
      <c r="K22" s="114" t="s">
        <v>233</v>
      </c>
      <c r="L22" s="116"/>
      <c r="M22" s="123"/>
      <c r="N22" s="124"/>
      <c r="O22" s="125"/>
    </row>
    <row r="23" spans="1:15" ht="30">
      <c r="A23" s="107">
        <v>18</v>
      </c>
      <c r="B23" s="108" t="s">
        <v>234</v>
      </c>
      <c r="C23" s="109" t="s">
        <v>235</v>
      </c>
      <c r="E23" s="107"/>
      <c r="F23" s="108"/>
      <c r="G23" s="112" t="s">
        <v>74</v>
      </c>
      <c r="I23" s="115">
        <v>18</v>
      </c>
      <c r="J23" s="108" t="s">
        <v>236</v>
      </c>
      <c r="K23" s="114" t="s">
        <v>237</v>
      </c>
      <c r="L23" s="110"/>
      <c r="M23" s="123"/>
      <c r="N23" s="124"/>
      <c r="O23" s="128"/>
    </row>
    <row r="24" spans="1:15">
      <c r="A24" s="107">
        <v>19</v>
      </c>
      <c r="B24" s="108" t="s">
        <v>238</v>
      </c>
      <c r="C24" s="109" t="s">
        <v>239</v>
      </c>
      <c r="G24" s="129"/>
      <c r="I24" s="115">
        <v>19</v>
      </c>
      <c r="J24" s="108" t="s">
        <v>240</v>
      </c>
      <c r="K24" s="114" t="s">
        <v>241</v>
      </c>
      <c r="L24" s="110"/>
      <c r="M24" s="123"/>
      <c r="N24" s="124"/>
      <c r="O24" s="128"/>
    </row>
    <row r="25" spans="1:15" ht="30">
      <c r="C25" s="130" t="s">
        <v>74</v>
      </c>
      <c r="I25" s="115">
        <v>20</v>
      </c>
      <c r="J25" s="108" t="s">
        <v>242</v>
      </c>
      <c r="K25" s="114" t="s">
        <v>243</v>
      </c>
      <c r="L25" s="110"/>
      <c r="M25" s="123"/>
      <c r="N25" s="124"/>
      <c r="O25" s="128"/>
    </row>
    <row r="26" spans="1:15" ht="30">
      <c r="I26" s="115">
        <v>21</v>
      </c>
      <c r="J26" s="108" t="s">
        <v>244</v>
      </c>
      <c r="K26" s="114" t="s">
        <v>245</v>
      </c>
      <c r="L26" s="110"/>
      <c r="M26" s="123"/>
      <c r="N26" s="124"/>
      <c r="O26" s="128"/>
    </row>
    <row r="27" spans="1:15">
      <c r="I27" s="115">
        <v>22</v>
      </c>
      <c r="J27" s="108" t="s">
        <v>246</v>
      </c>
      <c r="K27" s="114" t="s">
        <v>247</v>
      </c>
      <c r="L27" s="110"/>
      <c r="M27" s="123"/>
      <c r="N27" s="124"/>
      <c r="O27" s="128"/>
    </row>
    <row r="28" spans="1:15">
      <c r="I28" s="115">
        <v>23</v>
      </c>
      <c r="J28" s="108" t="s">
        <v>248</v>
      </c>
      <c r="K28" s="114" t="s">
        <v>249</v>
      </c>
      <c r="L28" s="110"/>
      <c r="M28" s="123"/>
      <c r="N28" s="124"/>
      <c r="O28" s="128"/>
    </row>
    <row r="29" spans="1:15" ht="29.25" customHeight="1">
      <c r="I29" s="115">
        <v>24</v>
      </c>
      <c r="J29" s="108" t="s">
        <v>250</v>
      </c>
      <c r="K29" s="114" t="s">
        <v>251</v>
      </c>
      <c r="L29" s="110"/>
      <c r="M29" s="123"/>
      <c r="N29" s="124"/>
      <c r="O29" s="128"/>
    </row>
    <row r="30" spans="1:15" ht="45">
      <c r="I30" s="107">
        <v>25</v>
      </c>
      <c r="J30" s="108" t="s">
        <v>252</v>
      </c>
      <c r="K30" s="114" t="s">
        <v>253</v>
      </c>
      <c r="L30" s="110"/>
      <c r="M30" s="123"/>
      <c r="N30" s="124"/>
      <c r="O30" s="128"/>
    </row>
    <row r="31" spans="1:15" ht="45">
      <c r="I31" s="107">
        <v>26</v>
      </c>
      <c r="J31" s="108" t="s">
        <v>254</v>
      </c>
      <c r="K31" s="114" t="s">
        <v>255</v>
      </c>
      <c r="L31" s="110"/>
      <c r="M31" s="123"/>
      <c r="N31" s="124"/>
      <c r="O31" s="128"/>
    </row>
    <row r="32" spans="1:15" ht="30">
      <c r="I32" s="107">
        <v>27</v>
      </c>
      <c r="J32" s="108" t="s">
        <v>256</v>
      </c>
      <c r="K32" s="114" t="s">
        <v>257</v>
      </c>
      <c r="L32" s="110"/>
      <c r="M32" s="123"/>
      <c r="N32" s="124"/>
      <c r="O32" s="128"/>
    </row>
    <row r="33" spans="9:15">
      <c r="I33" s="107">
        <v>28</v>
      </c>
      <c r="J33" s="108" t="s">
        <v>258</v>
      </c>
      <c r="K33" s="114" t="s">
        <v>259</v>
      </c>
      <c r="L33" s="110"/>
      <c r="M33" s="131"/>
      <c r="N33" s="124"/>
      <c r="O33" s="128"/>
    </row>
    <row r="34" spans="9:15" ht="30">
      <c r="I34" s="107">
        <v>29</v>
      </c>
      <c r="J34" s="108" t="s">
        <v>260</v>
      </c>
      <c r="K34" s="114" t="s">
        <v>261</v>
      </c>
      <c r="L34" s="110"/>
      <c r="M34" s="131"/>
      <c r="N34" s="124"/>
      <c r="O34" s="128"/>
    </row>
    <row r="35" spans="9:15">
      <c r="I35" s="107">
        <v>30</v>
      </c>
      <c r="J35" s="108" t="s">
        <v>262</v>
      </c>
      <c r="K35" s="114" t="s">
        <v>263</v>
      </c>
      <c r="L35" s="110"/>
      <c r="M35" s="131"/>
      <c r="N35" s="124"/>
      <c r="O35" s="128"/>
    </row>
    <row r="36" spans="9:15">
      <c r="I36" s="107">
        <v>31</v>
      </c>
      <c r="J36" s="108" t="s">
        <v>264</v>
      </c>
      <c r="K36" s="112" t="s">
        <v>265</v>
      </c>
      <c r="L36" s="110"/>
      <c r="M36" s="131"/>
      <c r="N36" s="124"/>
      <c r="O36" s="128"/>
    </row>
    <row r="37" spans="9:15" ht="45">
      <c r="I37" s="107">
        <v>32</v>
      </c>
      <c r="J37" s="108" t="s">
        <v>266</v>
      </c>
      <c r="K37" s="114" t="s">
        <v>267</v>
      </c>
      <c r="L37" s="110"/>
      <c r="M37" s="131"/>
      <c r="N37" s="124"/>
      <c r="O37" s="128"/>
    </row>
    <row r="38" spans="9:15">
      <c r="I38" s="107">
        <v>33</v>
      </c>
      <c r="J38" s="108" t="s">
        <v>268</v>
      </c>
      <c r="K38" s="114" t="s">
        <v>269</v>
      </c>
      <c r="L38" s="110"/>
      <c r="M38" s="131"/>
      <c r="N38" s="124"/>
      <c r="O38" s="128"/>
    </row>
    <row r="39" spans="9:15" ht="30">
      <c r="I39" s="115">
        <v>34</v>
      </c>
      <c r="J39" s="108" t="s">
        <v>270</v>
      </c>
      <c r="K39" s="114" t="s">
        <v>271</v>
      </c>
      <c r="L39" s="110"/>
      <c r="M39" s="123"/>
      <c r="N39" s="124"/>
      <c r="O39" s="128"/>
    </row>
    <row r="40" spans="9:15" ht="30">
      <c r="I40" s="115">
        <v>35</v>
      </c>
      <c r="J40" s="108" t="s">
        <v>272</v>
      </c>
      <c r="K40" s="114" t="s">
        <v>273</v>
      </c>
      <c r="L40" s="110"/>
      <c r="M40" s="123"/>
      <c r="N40" s="124"/>
      <c r="O40" s="128"/>
    </row>
    <row r="41" spans="9:15">
      <c r="I41" s="107">
        <v>36</v>
      </c>
      <c r="J41" s="108" t="s">
        <v>274</v>
      </c>
      <c r="K41" s="132" t="s">
        <v>275</v>
      </c>
      <c r="L41" s="110"/>
      <c r="M41" s="131"/>
      <c r="N41" s="124"/>
      <c r="O41" s="128"/>
    </row>
    <row r="42" spans="9:15">
      <c r="I42" s="107">
        <v>37</v>
      </c>
      <c r="J42" s="108" t="s">
        <v>276</v>
      </c>
      <c r="K42" s="132" t="s">
        <v>277</v>
      </c>
      <c r="L42" s="110"/>
      <c r="M42" s="131"/>
      <c r="N42" s="124"/>
      <c r="O42" s="128"/>
    </row>
    <row r="43" spans="9:15">
      <c r="I43" s="107">
        <v>38</v>
      </c>
      <c r="J43" s="108" t="s">
        <v>278</v>
      </c>
      <c r="K43" s="114" t="s">
        <v>279</v>
      </c>
      <c r="L43" s="110"/>
      <c r="M43" s="131"/>
      <c r="N43" s="124"/>
      <c r="O43" s="128"/>
    </row>
    <row r="44" spans="9:15" ht="30">
      <c r="I44" s="107">
        <v>39</v>
      </c>
      <c r="J44" s="108" t="s">
        <v>280</v>
      </c>
      <c r="K44" s="120" t="s">
        <v>281</v>
      </c>
      <c r="L44" s="110"/>
      <c r="M44" s="123"/>
      <c r="N44" s="124"/>
      <c r="O44" s="128"/>
    </row>
    <row r="45" spans="9:15">
      <c r="I45" s="133"/>
      <c r="J45" s="108"/>
      <c r="K45" s="120" t="s">
        <v>74</v>
      </c>
      <c r="L45" s="110"/>
      <c r="M45" s="123"/>
      <c r="N45" s="124"/>
      <c r="O45" s="128"/>
    </row>
    <row r="46" spans="9:15">
      <c r="I46" s="133"/>
      <c r="J46" s="108"/>
      <c r="K46" s="130"/>
      <c r="L46" s="110"/>
      <c r="M46" s="123"/>
      <c r="N46" s="124"/>
      <c r="O46" s="128"/>
    </row>
    <row r="47" spans="9:15">
      <c r="I47" s="134"/>
      <c r="J47" s="135"/>
      <c r="L47" s="110"/>
      <c r="M47" s="123"/>
      <c r="N47" s="124"/>
      <c r="O47" s="128"/>
    </row>
    <row r="48" spans="9:15">
      <c r="I48" s="123"/>
      <c r="J48" s="124"/>
      <c r="K48" s="110"/>
      <c r="L48" s="110"/>
      <c r="M48" s="123"/>
      <c r="N48" s="124"/>
      <c r="O48" s="128"/>
    </row>
    <row r="49" spans="9:15">
      <c r="I49" s="123"/>
      <c r="J49" s="124"/>
      <c r="K49" s="110"/>
      <c r="L49" s="110"/>
      <c r="M49" s="123"/>
      <c r="N49" s="124"/>
      <c r="O49" s="128"/>
    </row>
    <row r="50" spans="9:15">
      <c r="I50" s="123"/>
      <c r="J50" s="124"/>
      <c r="K50" s="110"/>
      <c r="L50" s="110"/>
      <c r="M50" s="123"/>
      <c r="N50" s="124"/>
      <c r="O50" s="128"/>
    </row>
    <row r="51" spans="9:15">
      <c r="I51" s="123"/>
      <c r="J51" s="124"/>
      <c r="K51" s="110"/>
      <c r="L51" s="110"/>
      <c r="M51" s="123"/>
      <c r="N51" s="124"/>
      <c r="O51" s="128"/>
    </row>
    <row r="52" spans="9:15">
      <c r="I52" s="123"/>
      <c r="J52" s="124"/>
      <c r="K52" s="110"/>
      <c r="L52" s="110"/>
      <c r="M52" s="123"/>
      <c r="N52" s="124"/>
      <c r="O52" s="128"/>
    </row>
    <row r="53" spans="9:15">
      <c r="I53" s="123"/>
      <c r="J53" s="124"/>
      <c r="K53" s="110"/>
      <c r="L53" s="110"/>
      <c r="M53" s="123"/>
      <c r="N53" s="124"/>
      <c r="O53" s="128"/>
    </row>
    <row r="54" spans="9:15">
      <c r="I54" s="123"/>
      <c r="J54" s="124"/>
      <c r="K54" s="110"/>
      <c r="L54" s="110"/>
      <c r="M54" s="123"/>
      <c r="N54" s="124"/>
      <c r="O54" s="128"/>
    </row>
    <row r="55" spans="9:15">
      <c r="I55" s="123"/>
      <c r="J55" s="124"/>
      <c r="K55" s="110"/>
      <c r="L55" s="110"/>
      <c r="M55" s="123"/>
      <c r="N55" s="124"/>
      <c r="O55" s="128"/>
    </row>
    <row r="56" spans="9:15">
      <c r="I56" s="123"/>
      <c r="J56" s="124"/>
      <c r="K56" s="110"/>
      <c r="L56" s="110"/>
      <c r="M56" s="123"/>
      <c r="N56" s="124"/>
      <c r="O56" s="128"/>
    </row>
    <row r="57" spans="9:15">
      <c r="I57" s="123"/>
      <c r="J57" s="124"/>
      <c r="K57" s="110"/>
      <c r="L57" s="110"/>
      <c r="M57" s="123"/>
      <c r="N57" s="124"/>
      <c r="O57" s="128"/>
    </row>
    <row r="58" spans="9:15">
      <c r="I58" s="123"/>
      <c r="J58" s="124"/>
      <c r="K58" s="110"/>
      <c r="L58" s="110"/>
      <c r="M58" s="123"/>
      <c r="N58" s="124"/>
      <c r="O58" s="128"/>
    </row>
    <row r="59" spans="9:15">
      <c r="I59" s="123"/>
      <c r="J59" s="124"/>
      <c r="K59" s="110"/>
      <c r="L59" s="110"/>
      <c r="M59" s="123"/>
      <c r="N59" s="124"/>
      <c r="O59" s="128"/>
    </row>
    <row r="60" spans="9:15">
      <c r="I60" s="123"/>
      <c r="J60" s="124"/>
      <c r="K60" s="110"/>
      <c r="L60" s="110"/>
      <c r="M60" s="123"/>
      <c r="N60" s="124"/>
      <c r="O60" s="128"/>
    </row>
    <row r="61" spans="9:15">
      <c r="I61" s="123"/>
      <c r="J61" s="124"/>
      <c r="K61" s="110"/>
      <c r="L61" s="110"/>
      <c r="M61" s="123"/>
      <c r="N61" s="124"/>
      <c r="O61" s="128"/>
    </row>
    <row r="62" spans="9:15">
      <c r="I62" s="123"/>
      <c r="J62" s="124"/>
      <c r="K62" s="110"/>
      <c r="L62" s="110"/>
      <c r="M62" s="123"/>
      <c r="N62" s="124"/>
      <c r="O62" s="128"/>
    </row>
    <row r="63" spans="9:15">
      <c r="I63" s="123"/>
      <c r="J63" s="124"/>
      <c r="K63" s="110"/>
      <c r="L63" s="110"/>
      <c r="M63" s="123"/>
      <c r="N63" s="124"/>
      <c r="O63" s="128"/>
    </row>
    <row r="64" spans="9:15">
      <c r="I64" s="123"/>
      <c r="J64" s="124"/>
      <c r="K64" s="110"/>
      <c r="L64" s="110"/>
      <c r="M64" s="123"/>
      <c r="N64" s="124"/>
      <c r="O64" s="128"/>
    </row>
    <row r="65" spans="1:15">
      <c r="I65" s="123"/>
      <c r="J65" s="124"/>
      <c r="K65" s="110"/>
      <c r="L65" s="110"/>
      <c r="M65" s="123"/>
      <c r="N65" s="124"/>
      <c r="O65" s="128"/>
    </row>
    <row r="66" spans="1:15">
      <c r="I66" s="123"/>
      <c r="J66" s="124"/>
      <c r="K66" s="110"/>
      <c r="L66" s="110"/>
      <c r="M66" s="123"/>
      <c r="N66" s="124"/>
      <c r="O66" s="128"/>
    </row>
    <row r="67" spans="1:15">
      <c r="I67" s="123"/>
      <c r="J67" s="124"/>
      <c r="K67" s="110"/>
      <c r="L67" s="110"/>
      <c r="M67" s="123"/>
      <c r="N67" s="124"/>
      <c r="O67" s="128"/>
    </row>
    <row r="68" spans="1:15">
      <c r="I68" s="123"/>
      <c r="J68" s="124"/>
      <c r="K68" s="110"/>
      <c r="L68" s="110"/>
      <c r="M68" s="123"/>
      <c r="N68" s="124"/>
      <c r="O68" s="128"/>
    </row>
    <row r="69" spans="1:15">
      <c r="I69" s="123"/>
      <c r="J69" s="124"/>
      <c r="K69" s="110"/>
      <c r="L69" s="110"/>
      <c r="M69" s="123"/>
      <c r="N69" s="124"/>
      <c r="O69" s="128"/>
    </row>
    <row r="70" spans="1:15">
      <c r="I70" s="123"/>
      <c r="J70" s="136"/>
      <c r="K70" s="136"/>
      <c r="L70" s="136"/>
      <c r="M70" s="136"/>
      <c r="N70" s="136"/>
      <c r="O70" s="136"/>
    </row>
    <row r="71" spans="1:15">
      <c r="I71" s="137"/>
      <c r="J71" s="138"/>
      <c r="K71" s="138"/>
      <c r="L71" s="136"/>
      <c r="M71" s="136"/>
      <c r="N71" s="136"/>
      <c r="O71" s="136"/>
    </row>
    <row r="72" spans="1:15">
      <c r="I72" s="115"/>
      <c r="J72" s="130"/>
      <c r="K72" s="130"/>
      <c r="L72" s="136"/>
      <c r="M72" s="136"/>
      <c r="N72" s="136"/>
      <c r="O72" s="136"/>
    </row>
    <row r="73" spans="1:15">
      <c r="A73" s="106"/>
      <c r="B73" s="106"/>
      <c r="C73" s="106"/>
      <c r="I73" s="130"/>
      <c r="J73" s="130"/>
      <c r="K73" s="130"/>
      <c r="L73" s="136"/>
      <c r="M73" s="136"/>
      <c r="N73" s="136"/>
      <c r="O73" s="136"/>
    </row>
    <row r="74" spans="1:15" s="106" customFormat="1">
      <c r="A74"/>
      <c r="B74"/>
      <c r="C74"/>
      <c r="E74"/>
      <c r="F74"/>
      <c r="G74"/>
      <c r="I74" s="99" t="s">
        <v>282</v>
      </c>
      <c r="J74" s="99"/>
      <c r="K74" s="99"/>
      <c r="L74" s="139"/>
      <c r="M74" s="139"/>
      <c r="N74" s="139"/>
      <c r="O74" s="139"/>
    </row>
    <row r="75" spans="1:15" ht="45">
      <c r="E75" s="106"/>
      <c r="F75" s="106"/>
      <c r="G75" s="106"/>
      <c r="I75" s="107">
        <v>1</v>
      </c>
      <c r="J75" s="108" t="s">
        <v>283</v>
      </c>
      <c r="K75" s="120" t="s">
        <v>284</v>
      </c>
      <c r="L75" s="110"/>
      <c r="M75" s="110"/>
      <c r="N75" s="110"/>
      <c r="O75" s="110"/>
    </row>
    <row r="76" spans="1:15" ht="30">
      <c r="I76" s="107">
        <v>2</v>
      </c>
      <c r="J76" s="108" t="s">
        <v>285</v>
      </c>
      <c r="K76" s="120" t="s">
        <v>286</v>
      </c>
      <c r="L76" s="110"/>
      <c r="M76" s="110"/>
      <c r="N76" s="110"/>
      <c r="O76" s="110"/>
    </row>
    <row r="77" spans="1:15" ht="30">
      <c r="I77" s="107">
        <v>3</v>
      </c>
      <c r="J77" s="108" t="s">
        <v>287</v>
      </c>
      <c r="K77" s="120" t="s">
        <v>288</v>
      </c>
      <c r="L77" s="110"/>
      <c r="M77" s="110"/>
      <c r="N77" s="110"/>
      <c r="O77" s="110"/>
    </row>
    <row r="78" spans="1:15" ht="30">
      <c r="I78" s="107">
        <v>4</v>
      </c>
      <c r="J78" s="108" t="s">
        <v>289</v>
      </c>
      <c r="K78" s="120" t="s">
        <v>290</v>
      </c>
      <c r="L78" s="110"/>
      <c r="M78" s="110"/>
      <c r="N78" s="110"/>
      <c r="O78" s="110"/>
    </row>
    <row r="79" spans="1:15" ht="45">
      <c r="I79" s="107">
        <v>5</v>
      </c>
      <c r="J79" s="108" t="s">
        <v>291</v>
      </c>
      <c r="K79" s="118" t="s">
        <v>292</v>
      </c>
      <c r="L79" s="116"/>
      <c r="M79" s="116"/>
      <c r="N79" s="116"/>
      <c r="O79" s="116"/>
    </row>
    <row r="80" spans="1:15">
      <c r="I80" s="107">
        <v>6</v>
      </c>
      <c r="J80" s="108" t="s">
        <v>293</v>
      </c>
      <c r="K80" s="120" t="s">
        <v>294</v>
      </c>
      <c r="L80" s="110"/>
      <c r="M80" s="110"/>
      <c r="N80" s="110"/>
      <c r="O80" s="110"/>
    </row>
    <row r="81" spans="2:15">
      <c r="I81" s="107">
        <v>7</v>
      </c>
      <c r="J81" s="108" t="s">
        <v>295</v>
      </c>
      <c r="K81" s="120" t="s">
        <v>296</v>
      </c>
      <c r="L81" s="110"/>
      <c r="M81" s="110"/>
      <c r="N81" s="110"/>
      <c r="O81" s="110"/>
    </row>
    <row r="82" spans="2:15">
      <c r="I82" s="107">
        <v>8</v>
      </c>
      <c r="J82" s="108" t="s">
        <v>297</v>
      </c>
      <c r="K82" s="120" t="s">
        <v>163</v>
      </c>
      <c r="L82" s="110"/>
      <c r="M82" s="110"/>
      <c r="N82" s="110"/>
      <c r="O82" s="110"/>
    </row>
    <row r="83" spans="2:15">
      <c r="I83" s="107">
        <v>9</v>
      </c>
      <c r="J83" s="108" t="s">
        <v>298</v>
      </c>
      <c r="K83" s="120" t="s">
        <v>172</v>
      </c>
      <c r="L83" s="110"/>
      <c r="M83" s="110"/>
      <c r="N83" s="110"/>
      <c r="O83" s="110"/>
    </row>
    <row r="84" spans="2:15" ht="30">
      <c r="I84" s="107">
        <v>10</v>
      </c>
      <c r="J84" s="108" t="s">
        <v>299</v>
      </c>
      <c r="K84" s="120" t="s">
        <v>181</v>
      </c>
      <c r="L84" s="110"/>
      <c r="M84" s="110"/>
      <c r="N84" s="110"/>
      <c r="O84" s="110"/>
    </row>
    <row r="85" spans="2:15">
      <c r="I85" s="107">
        <v>11</v>
      </c>
      <c r="J85" s="108" t="s">
        <v>300</v>
      </c>
      <c r="K85" s="120" t="s">
        <v>190</v>
      </c>
      <c r="L85" s="110"/>
      <c r="M85" s="110"/>
      <c r="N85" s="110"/>
      <c r="O85" s="110"/>
    </row>
    <row r="86" spans="2:15" ht="30">
      <c r="I86" s="107">
        <v>12</v>
      </c>
      <c r="J86" s="108" t="s">
        <v>301</v>
      </c>
      <c r="K86" s="120" t="s">
        <v>302</v>
      </c>
      <c r="L86" s="110"/>
      <c r="M86" s="110"/>
      <c r="N86" s="110"/>
      <c r="O86" s="110"/>
    </row>
    <row r="87" spans="2:15">
      <c r="I87" s="107">
        <v>13</v>
      </c>
      <c r="J87" s="108" t="s">
        <v>303</v>
      </c>
      <c r="K87" s="120" t="s">
        <v>207</v>
      </c>
      <c r="L87" s="110"/>
      <c r="M87" s="110"/>
      <c r="N87" s="110"/>
      <c r="O87" s="110"/>
    </row>
    <row r="88" spans="2:15">
      <c r="I88" s="107">
        <v>14</v>
      </c>
      <c r="J88" s="108" t="s">
        <v>304</v>
      </c>
      <c r="K88" s="120" t="s">
        <v>216</v>
      </c>
      <c r="L88" s="110"/>
      <c r="M88" s="110"/>
      <c r="N88" s="110"/>
      <c r="O88" s="110"/>
    </row>
    <row r="91" spans="2:15" ht="28.5">
      <c r="B91" s="140" t="s">
        <v>305</v>
      </c>
    </row>
    <row r="93" spans="2:15">
      <c r="B93" t="s">
        <v>306</v>
      </c>
    </row>
  </sheetData>
  <mergeCells count="1">
    <mergeCell ref="A2:O2"/>
  </mergeCells>
  <pageMargins left="0.75" right="0.75" top="1" bottom="1" header="0.3" footer="0.3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7169" r:id="rId3">
          <objectPr defaultSize="0" autoPict="0" r:id="rId4">
            <anchor moveWithCells="1">
              <from>
                <xdr:col>9</xdr:col>
                <xdr:colOff>285750</xdr:colOff>
                <xdr:row>88</xdr:row>
                <xdr:rowOff>85725</xdr:rowOff>
              </from>
              <to>
                <xdr:col>14</xdr:col>
                <xdr:colOff>1752600</xdr:colOff>
                <xdr:row>133</xdr:row>
                <xdr:rowOff>104775</xdr:rowOff>
              </to>
            </anchor>
          </objectPr>
        </oleObject>
      </mc:Choice>
      <mc:Fallback>
        <oleObject progId="Word.Document.8" shapeId="716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14"/>
  <sheetViews>
    <sheetView workbookViewId="0">
      <selection activeCell="D29" sqref="D29"/>
    </sheetView>
  </sheetViews>
  <sheetFormatPr defaultColWidth="8.85546875" defaultRowHeight="15"/>
  <cols>
    <col min="1" max="1" width="28.42578125" customWidth="1"/>
  </cols>
  <sheetData>
    <row r="2" spans="1:1">
      <c r="A2" t="s">
        <v>307</v>
      </c>
    </row>
    <row r="3" spans="1:1">
      <c r="A3" t="s">
        <v>308</v>
      </c>
    </row>
    <row r="4" spans="1:1">
      <c r="A4" t="s">
        <v>309</v>
      </c>
    </row>
    <row r="5" spans="1:1">
      <c r="A5" t="s">
        <v>310</v>
      </c>
    </row>
    <row r="6" spans="1:1">
      <c r="A6" t="s">
        <v>311</v>
      </c>
    </row>
    <row r="7" spans="1:1">
      <c r="A7" t="s">
        <v>312</v>
      </c>
    </row>
    <row r="8" spans="1:1">
      <c r="A8" t="s">
        <v>313</v>
      </c>
    </row>
    <row r="9" spans="1:1">
      <c r="A9" t="s">
        <v>314</v>
      </c>
    </row>
    <row r="10" spans="1:1">
      <c r="A10" t="s">
        <v>315</v>
      </c>
    </row>
    <row r="11" spans="1:1">
      <c r="A11" t="s">
        <v>316</v>
      </c>
    </row>
    <row r="12" spans="1:1">
      <c r="A12" t="s">
        <v>317</v>
      </c>
    </row>
    <row r="13" spans="1:1">
      <c r="A13" t="s">
        <v>318</v>
      </c>
    </row>
    <row r="14" spans="1:1">
      <c r="A14" t="s">
        <v>319</v>
      </c>
    </row>
  </sheetData>
  <pageMargins left="0.75" right="0.75" top="1" bottom="1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IBPPR Integrasi</vt:lpstr>
      <vt:lpstr>Instruksi</vt:lpstr>
      <vt:lpstr>Risk Matriks</vt:lpstr>
      <vt:lpstr>Risk Identification</vt:lpstr>
      <vt:lpstr>Hazard Identification</vt:lpstr>
      <vt:lpstr>PPE</vt:lpstr>
      <vt:lpstr>L99999999999</vt:lpstr>
      <vt:lpstr>Instruksi!Print_Area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Jito</dc:creator>
  <cp:lastModifiedBy>IT</cp:lastModifiedBy>
  <dcterms:created xsi:type="dcterms:W3CDTF">2019-06-13T08:46:23Z</dcterms:created>
  <dcterms:modified xsi:type="dcterms:W3CDTF">2021-11-03T00:45:53Z</dcterms:modified>
</cp:coreProperties>
</file>